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showInkAnnotation="0" codeName="ThisWorkbook" defaultThemeVersion="124226"/>
  <mc:AlternateContent xmlns:mc="http://schemas.openxmlformats.org/markup-compatibility/2006">
    <mc:Choice Requires="x15">
      <x15ac:absPath xmlns:x15ac="http://schemas.microsoft.com/office/spreadsheetml/2010/11/ac" url="C:\Users\bosano\Documents\FAD\2021\Quarterly reports\Q2\New folder\Final Report\"/>
    </mc:Choice>
  </mc:AlternateContent>
  <xr:revisionPtr revIDLastSave="0" documentId="13_ncr:1_{BC85DFF8-A04C-41A1-A5F7-FDF865031E19}" xr6:coauthVersionLast="36" xr6:coauthVersionMax="47" xr10:uidLastSave="{00000000-0000-0000-0000-000000000000}"/>
  <workbookProtection workbookPassword="E931" lockStructure="1"/>
  <bookViews>
    <workbookView xWindow="-110" yWindow="-110" windowWidth="19420" windowHeight="10420" tabRatio="848"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APPENDIX 11" sheetId="7" r:id="rId16"/>
    <sheet name="PP" sheetId="67" state="hidden" r:id="rId17"/>
    <sheet name="DA" sheetId="68" state="hidden" r:id="rId18"/>
    <sheet name="APPENDIX 12" sheetId="8" r:id="rId19"/>
    <sheet name="APPENDIX 13" sheetId="47" r:id="rId20"/>
    <sheet name="APPENDIX 14" sheetId="48" r:id="rId21"/>
    <sheet name="APPENDIX 15" sheetId="49" r:id="rId22"/>
    <sheet name="APPENDIX 16" sheetId="50" r:id="rId23"/>
    <sheet name="APPENDIX 17" sheetId="51" r:id="rId24"/>
    <sheet name="APPENDIX 18"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19" sheetId="57" r:id="rId32"/>
    <sheet name="APPENDIX 20 i" sheetId="21" r:id="rId33"/>
    <sheet name="APPENDIX 20 ii" sheetId="19" r:id="rId34"/>
    <sheet name="APPENDIX 20 iii" sheetId="20" r:id="rId35"/>
    <sheet name="APPENDIX 21 i" sheetId="58" r:id="rId36"/>
    <sheet name="APPENDIX 21 ii" sheetId="59" r:id="rId37"/>
    <sheet name="APPENDIX 21 iii" sheetId="60" r:id="rId38"/>
    <sheet name="APPENDIX  21 iv" sheetId="61" r:id="rId39"/>
  </sheets>
  <definedNames>
    <definedName name="_xlnm._FilterDatabase" localSheetId="3" hidden="1">'APPENDIX 1 '!$A$6:$A$53</definedName>
    <definedName name="_xlnm._FilterDatabase" localSheetId="20" hidden="1">'APPENDIX 14'!#REF!</definedName>
    <definedName name="_xlnm._FilterDatabase" localSheetId="4" hidden="1">'APPENDIX 2'!$B$4:$Q$37</definedName>
    <definedName name="_xlnm._FilterDatabase" localSheetId="6" hidden="1">'APPENDIX 4'!#REF!</definedName>
    <definedName name="_xlnm.Print_Area" localSheetId="38">'APPENDIX  21 iv'!$A$1:$Q$40</definedName>
    <definedName name="_xlnm.Print_Area" localSheetId="3">'APPENDIX 1 '!$A$1:$Q$53</definedName>
    <definedName name="_xlnm.Print_Area" localSheetId="34">'APPENDIX 20 iii'!$A$2:$X$40</definedName>
    <definedName name="_xlnm.Print_Area" localSheetId="6">'APPENDIX 4'!$A$1:$J$36</definedName>
    <definedName name="_xlnm.Print_Area" localSheetId="0">Details!$A$1:$O$24</definedName>
    <definedName name="_xlnm.Print_Area" localSheetId="1">'Reliance &amp; Limitations'!$A$1:$P$10</definedName>
    <definedName name="_xlnm.Print_Area" localSheetId="2">'Table of Contents'!$A$1:$D$35</definedName>
  </definedNames>
  <calcPr calcId="191029"/>
</workbook>
</file>

<file path=xl/calcChain.xml><?xml version="1.0" encoding="utf-8"?>
<calcChain xmlns="http://schemas.openxmlformats.org/spreadsheetml/2006/main">
  <c r="C47" i="47" l="1"/>
  <c r="D47" i="47"/>
  <c r="E47" i="47"/>
  <c r="F47" i="47"/>
  <c r="G47" i="47"/>
  <c r="H47" i="47"/>
  <c r="I47" i="47"/>
  <c r="J47" i="47"/>
  <c r="K47" i="47"/>
  <c r="L47" i="47"/>
  <c r="M47" i="47"/>
  <c r="N47" i="47"/>
  <c r="O47" i="47"/>
  <c r="P47" i="47"/>
  <c r="Q47" i="47"/>
  <c r="D52" i="63" l="1"/>
  <c r="E52" i="63"/>
  <c r="F52" i="63"/>
  <c r="G52" i="63"/>
  <c r="H52" i="63"/>
  <c r="I52" i="63"/>
  <c r="J52" i="63"/>
  <c r="K52" i="63"/>
  <c r="L52" i="63"/>
  <c r="M52" i="63"/>
  <c r="N52" i="63"/>
  <c r="O52" i="63"/>
  <c r="P52" i="63"/>
  <c r="Q52" i="63"/>
  <c r="C52" i="63"/>
  <c r="D30" i="43" l="1"/>
  <c r="E30" i="43"/>
  <c r="F30" i="43"/>
  <c r="G30" i="43"/>
  <c r="H30" i="43"/>
  <c r="I30" i="43"/>
  <c r="J30" i="43"/>
  <c r="K30" i="43"/>
  <c r="L30" i="43"/>
  <c r="M30" i="43"/>
  <c r="N30" i="43"/>
  <c r="O30" i="43"/>
  <c r="P30" i="43"/>
  <c r="Q30" i="43"/>
  <c r="C30" i="43"/>
  <c r="C30" i="5"/>
  <c r="D30" i="5"/>
  <c r="E30" i="5"/>
  <c r="F30" i="5"/>
  <c r="G30" i="5"/>
  <c r="H30" i="5"/>
  <c r="I30" i="5"/>
  <c r="J30" i="5"/>
  <c r="K30" i="5"/>
  <c r="L30" i="5"/>
  <c r="M30" i="5"/>
  <c r="N30" i="5"/>
  <c r="O30" i="5"/>
  <c r="P30" i="5"/>
  <c r="Q30" i="5"/>
  <c r="C30" i="64" l="1"/>
  <c r="C30" i="4"/>
  <c r="C35" i="67" l="1"/>
  <c r="C30" i="46"/>
  <c r="D30" i="46"/>
  <c r="E30" i="46"/>
  <c r="F30" i="46"/>
  <c r="G30" i="46"/>
  <c r="H30" i="46"/>
  <c r="I30" i="46"/>
  <c r="J30" i="46"/>
  <c r="K30" i="46"/>
  <c r="L30" i="46"/>
  <c r="M30" i="46"/>
  <c r="N30" i="46"/>
  <c r="O30" i="46"/>
  <c r="P30" i="46"/>
  <c r="Q30" i="46"/>
  <c r="C35" i="6"/>
  <c r="C33" i="9" l="1"/>
  <c r="D33" i="9"/>
  <c r="F33" i="9"/>
  <c r="G33" i="9"/>
  <c r="H33" i="9"/>
  <c r="C34" i="9"/>
  <c r="D34" i="9"/>
  <c r="F34" i="9"/>
  <c r="G34" i="9"/>
  <c r="H34" i="9"/>
  <c r="C35" i="9"/>
  <c r="D35" i="9"/>
  <c r="F35" i="9"/>
  <c r="G35" i="9"/>
  <c r="H35" i="9"/>
  <c r="V6" i="20" l="1"/>
  <c r="Q45" i="62" l="1"/>
  <c r="L6" i="20" l="1"/>
  <c r="N6" i="20"/>
  <c r="M6" i="20" s="1"/>
  <c r="W6" i="20"/>
  <c r="L7" i="20"/>
  <c r="N7" i="20"/>
  <c r="V7" i="20"/>
  <c r="W7" i="20" s="1"/>
  <c r="L8" i="20"/>
  <c r="N8" i="20"/>
  <c r="V8" i="20"/>
  <c r="W8" i="20" s="1"/>
  <c r="L9" i="20"/>
  <c r="N9" i="20"/>
  <c r="V9" i="20"/>
  <c r="W9" i="20" s="1"/>
  <c r="L10" i="20"/>
  <c r="N10" i="20"/>
  <c r="M10" i="20" s="1"/>
  <c r="V10" i="20"/>
  <c r="W10" i="20" s="1"/>
  <c r="L11" i="20"/>
  <c r="N11" i="20"/>
  <c r="M11" i="20" s="1"/>
  <c r="V11" i="20"/>
  <c r="W11" i="20" s="1"/>
  <c r="L12" i="20"/>
  <c r="N12" i="20"/>
  <c r="M12" i="20" s="1"/>
  <c r="V12" i="20"/>
  <c r="W12" i="20" s="1"/>
  <c r="L13" i="20"/>
  <c r="N13" i="20"/>
  <c r="V13" i="20"/>
  <c r="W13" i="20" s="1"/>
  <c r="L14" i="20"/>
  <c r="N14" i="20"/>
  <c r="M14" i="20" s="1"/>
  <c r="V14" i="20"/>
  <c r="W14" i="20" s="1"/>
  <c r="L15" i="20"/>
  <c r="N15" i="20"/>
  <c r="M15" i="20" s="1"/>
  <c r="V15" i="20"/>
  <c r="W15" i="20" s="1"/>
  <c r="L16" i="20"/>
  <c r="N16" i="20"/>
  <c r="M16" i="20" s="1"/>
  <c r="V16" i="20"/>
  <c r="W16" i="20" s="1"/>
  <c r="N17" i="20"/>
  <c r="M17" i="20" s="1"/>
  <c r="V17" i="20"/>
  <c r="W17" i="20" s="1"/>
  <c r="N18" i="20"/>
  <c r="M18" i="20" s="1"/>
  <c r="V18" i="20"/>
  <c r="W18" i="20" s="1"/>
  <c r="N19" i="20"/>
  <c r="M19" i="20" s="1"/>
  <c r="V19" i="20"/>
  <c r="W19" i="20" s="1"/>
  <c r="N20" i="20"/>
  <c r="M20" i="20" s="1"/>
  <c r="V20" i="20"/>
  <c r="W20" i="20" s="1"/>
  <c r="N21" i="20"/>
  <c r="V21" i="20"/>
  <c r="W21" i="20" s="1"/>
  <c r="N22" i="20"/>
  <c r="V22" i="20"/>
  <c r="W22" i="20" s="1"/>
  <c r="N23" i="20"/>
  <c r="V23" i="20"/>
  <c r="W23" i="20" s="1"/>
  <c r="N24" i="20"/>
  <c r="M24" i="20" s="1"/>
  <c r="V24" i="20"/>
  <c r="W24" i="20" s="1"/>
  <c r="N25" i="20"/>
  <c r="M25" i="20" s="1"/>
  <c r="V25" i="20"/>
  <c r="W25" i="20" s="1"/>
  <c r="N26" i="20"/>
  <c r="M26" i="20" s="1"/>
  <c r="V26" i="20"/>
  <c r="W26" i="20" s="1"/>
  <c r="N27" i="20"/>
  <c r="V27" i="20"/>
  <c r="W27" i="20" s="1"/>
  <c r="N28" i="20"/>
  <c r="M28" i="20" s="1"/>
  <c r="V28" i="20"/>
  <c r="W28" i="20" s="1"/>
  <c r="N29" i="20"/>
  <c r="M29" i="20" s="1"/>
  <c r="V29" i="20"/>
  <c r="W29" i="20" s="1"/>
  <c r="N30" i="20"/>
  <c r="M30" i="20" s="1"/>
  <c r="V30" i="20"/>
  <c r="W30" i="20" s="1"/>
  <c r="N31" i="20"/>
  <c r="M31" i="20" s="1"/>
  <c r="V31" i="20"/>
  <c r="W31" i="20" s="1"/>
  <c r="N32" i="20"/>
  <c r="M32" i="20" s="1"/>
  <c r="V32" i="20"/>
  <c r="W32" i="20" s="1"/>
  <c r="N33" i="20"/>
  <c r="M33" i="20" s="1"/>
  <c r="V33" i="20"/>
  <c r="W33" i="20" s="1"/>
  <c r="N34" i="20"/>
  <c r="M34" i="20" s="1"/>
  <c r="V34" i="20"/>
  <c r="W34" i="20" s="1"/>
  <c r="N35" i="20"/>
  <c r="V35" i="20"/>
  <c r="W35" i="20" s="1"/>
  <c r="N36" i="20"/>
  <c r="V36" i="20"/>
  <c r="W36" i="20" s="1"/>
  <c r="N37" i="20"/>
  <c r="V37" i="20"/>
  <c r="W37" i="20" s="1"/>
  <c r="M36" i="20" l="1"/>
  <c r="M13" i="20"/>
  <c r="M27" i="20"/>
  <c r="M9" i="20"/>
  <c r="M23" i="20"/>
  <c r="M8" i="20"/>
  <c r="M37" i="20"/>
  <c r="M35" i="20"/>
  <c r="M22" i="20"/>
  <c r="M21" i="20"/>
  <c r="M7" i="20"/>
  <c r="Q45" i="63"/>
  <c r="D35" i="4" l="1"/>
  <c r="V38" i="20" l="1"/>
  <c r="V39" i="20"/>
  <c r="O7" i="61"/>
  <c r="P7" i="20" s="1"/>
  <c r="R7" i="20" s="1"/>
  <c r="O8" i="61"/>
  <c r="P8" i="20" s="1"/>
  <c r="R8" i="20" s="1"/>
  <c r="O9" i="61"/>
  <c r="P9" i="20" s="1"/>
  <c r="R9" i="20" s="1"/>
  <c r="O10" i="61"/>
  <c r="P10" i="20" s="1"/>
  <c r="R10" i="20" s="1"/>
  <c r="O11" i="61"/>
  <c r="P11" i="20" s="1"/>
  <c r="R11" i="20" s="1"/>
  <c r="O12" i="61"/>
  <c r="P12" i="20" s="1"/>
  <c r="R12" i="20" s="1"/>
  <c r="O13" i="61"/>
  <c r="P13" i="20" s="1"/>
  <c r="R13" i="20" s="1"/>
  <c r="O14" i="61"/>
  <c r="P14" i="20" s="1"/>
  <c r="R14" i="20" s="1"/>
  <c r="O15" i="61"/>
  <c r="P15" i="20" s="1"/>
  <c r="R15" i="20" s="1"/>
  <c r="O16" i="61"/>
  <c r="P16" i="20" s="1"/>
  <c r="R16" i="20" s="1"/>
  <c r="O17" i="61"/>
  <c r="P17" i="20" s="1"/>
  <c r="R17" i="20" s="1"/>
  <c r="O18" i="61"/>
  <c r="P18" i="20" s="1"/>
  <c r="R18" i="20" s="1"/>
  <c r="O19" i="61"/>
  <c r="P19" i="20" s="1"/>
  <c r="R19" i="20" s="1"/>
  <c r="O20" i="61"/>
  <c r="P20" i="20" s="1"/>
  <c r="R20" i="20" s="1"/>
  <c r="O21" i="61"/>
  <c r="P21" i="20" s="1"/>
  <c r="R21" i="20" s="1"/>
  <c r="O22" i="61"/>
  <c r="P22" i="20" s="1"/>
  <c r="R22" i="20" s="1"/>
  <c r="O23" i="61"/>
  <c r="P23" i="20" s="1"/>
  <c r="R23" i="20" s="1"/>
  <c r="O24" i="61"/>
  <c r="P24" i="20" s="1"/>
  <c r="R24" i="20" s="1"/>
  <c r="O25" i="61"/>
  <c r="P25" i="20" s="1"/>
  <c r="R25" i="20" s="1"/>
  <c r="O26" i="61"/>
  <c r="P26" i="20" s="1"/>
  <c r="R26" i="20" s="1"/>
  <c r="O27" i="61"/>
  <c r="P27" i="20" s="1"/>
  <c r="R27" i="20" s="1"/>
  <c r="O28" i="61"/>
  <c r="P28" i="20" s="1"/>
  <c r="R28" i="20" s="1"/>
  <c r="O29" i="61"/>
  <c r="P29" i="20" s="1"/>
  <c r="R29" i="20" s="1"/>
  <c r="O30" i="61"/>
  <c r="P30" i="20" s="1"/>
  <c r="R30" i="20" s="1"/>
  <c r="O31" i="61"/>
  <c r="P31" i="20" s="1"/>
  <c r="R31" i="20" s="1"/>
  <c r="O32" i="61"/>
  <c r="P32" i="20" s="1"/>
  <c r="R32" i="20" s="1"/>
  <c r="O33" i="61"/>
  <c r="P33" i="20" s="1"/>
  <c r="R33" i="20" s="1"/>
  <c r="O34" i="61"/>
  <c r="P34" i="20" s="1"/>
  <c r="R34" i="20" s="1"/>
  <c r="O35" i="61"/>
  <c r="P35" i="20" s="1"/>
  <c r="R35" i="20" s="1"/>
  <c r="O36" i="61"/>
  <c r="P36" i="20" s="1"/>
  <c r="R36" i="20" s="1"/>
  <c r="O37" i="61"/>
  <c r="P37" i="20" s="1"/>
  <c r="R37" i="20" s="1"/>
  <c r="O38" i="61"/>
  <c r="O39" i="61"/>
  <c r="O6" i="61"/>
  <c r="P6" i="20" s="1"/>
  <c r="R6" i="20" s="1"/>
  <c r="D35" i="64" l="1"/>
  <c r="E35" i="64"/>
  <c r="F35" i="64"/>
  <c r="G35" i="64"/>
  <c r="H35" i="64"/>
  <c r="I35" i="64"/>
  <c r="J35" i="64"/>
  <c r="K35" i="64"/>
  <c r="L35" i="64"/>
  <c r="M35" i="64"/>
  <c r="N35" i="64"/>
  <c r="O35" i="64"/>
  <c r="P35" i="64"/>
  <c r="Q35" i="64"/>
  <c r="C35" i="64"/>
  <c r="D45" i="63"/>
  <c r="E45" i="63"/>
  <c r="F45" i="63"/>
  <c r="G45" i="63"/>
  <c r="H45" i="63"/>
  <c r="I45" i="63"/>
  <c r="J45" i="63"/>
  <c r="K45" i="63"/>
  <c r="L45" i="63"/>
  <c r="M45" i="63"/>
  <c r="N45" i="63"/>
  <c r="O45" i="63"/>
  <c r="P45" i="63"/>
  <c r="C45" i="63"/>
  <c r="P6" i="61" l="1"/>
  <c r="O6" i="20" s="1"/>
  <c r="Q6" i="20" s="1"/>
  <c r="S6" i="20" s="1"/>
  <c r="P7" i="61"/>
  <c r="O7" i="20" s="1"/>
  <c r="Q7" i="20" s="1"/>
  <c r="S7" i="20" s="1"/>
  <c r="P8" i="61"/>
  <c r="O8" i="20" s="1"/>
  <c r="Q8" i="20" s="1"/>
  <c r="S8" i="20" s="1"/>
  <c r="P9" i="61"/>
  <c r="O9" i="20" s="1"/>
  <c r="Q9" i="20" s="1"/>
  <c r="S9" i="20" s="1"/>
  <c r="P10" i="61"/>
  <c r="O10" i="20" s="1"/>
  <c r="Q10" i="20" s="1"/>
  <c r="S10" i="20" s="1"/>
  <c r="P11" i="61"/>
  <c r="O11" i="20" s="1"/>
  <c r="Q11" i="20" s="1"/>
  <c r="S11" i="20" s="1"/>
  <c r="P12" i="61"/>
  <c r="O12" i="20" s="1"/>
  <c r="Q12" i="20" s="1"/>
  <c r="S12" i="20" s="1"/>
  <c r="P13" i="61"/>
  <c r="O13" i="20" s="1"/>
  <c r="Q13" i="20" s="1"/>
  <c r="S13" i="20" s="1"/>
  <c r="P14" i="61"/>
  <c r="O14" i="20" s="1"/>
  <c r="Q14" i="20" s="1"/>
  <c r="S14" i="20" s="1"/>
  <c r="P15" i="61"/>
  <c r="O15" i="20" s="1"/>
  <c r="Q15" i="20" s="1"/>
  <c r="S15" i="20" s="1"/>
  <c r="P16" i="61"/>
  <c r="O16" i="20" s="1"/>
  <c r="Q16" i="20" s="1"/>
  <c r="S16" i="20" s="1"/>
  <c r="P24" i="47" l="1"/>
  <c r="O24" i="47"/>
  <c r="N24" i="47"/>
  <c r="M24" i="47"/>
  <c r="L24" i="47"/>
  <c r="K24" i="47"/>
  <c r="J24" i="47"/>
  <c r="I24" i="47"/>
  <c r="H24" i="47"/>
  <c r="G24" i="47"/>
  <c r="F24" i="47"/>
  <c r="E24" i="47"/>
  <c r="D24" i="47"/>
  <c r="C24" i="47"/>
  <c r="Q24" i="51"/>
  <c r="P24" i="51"/>
  <c r="O24" i="51"/>
  <c r="N24" i="51"/>
  <c r="M24" i="51"/>
  <c r="L24" i="51"/>
  <c r="K24" i="51"/>
  <c r="J24" i="51"/>
  <c r="I24" i="51"/>
  <c r="H24" i="51"/>
  <c r="G24" i="51"/>
  <c r="F24" i="51"/>
  <c r="E24" i="51"/>
  <c r="D24" i="51"/>
  <c r="C24" i="51"/>
  <c r="Q24" i="47" l="1"/>
  <c r="D30" i="68"/>
  <c r="E30" i="68"/>
  <c r="F30" i="68"/>
  <c r="G30" i="68"/>
  <c r="H30" i="68"/>
  <c r="I30" i="68"/>
  <c r="J30" i="68"/>
  <c r="K30" i="68"/>
  <c r="L30" i="68"/>
  <c r="M30" i="68"/>
  <c r="N30" i="68"/>
  <c r="O30" i="68"/>
  <c r="P30" i="68"/>
  <c r="Q30" i="68"/>
  <c r="C30" i="68"/>
  <c r="D30" i="67"/>
  <c r="E30" i="67"/>
  <c r="F30" i="67"/>
  <c r="G30" i="67"/>
  <c r="H30" i="67"/>
  <c r="I30" i="67"/>
  <c r="J30" i="67"/>
  <c r="K30" i="67"/>
  <c r="L30" i="67"/>
  <c r="M30" i="67"/>
  <c r="N30" i="67"/>
  <c r="O30" i="67"/>
  <c r="P30" i="67"/>
  <c r="Q30" i="67"/>
  <c r="C30" i="67"/>
  <c r="D30" i="65"/>
  <c r="E30" i="65"/>
  <c r="F30" i="65"/>
  <c r="G30" i="65"/>
  <c r="H30" i="65"/>
  <c r="I30" i="65"/>
  <c r="J30" i="65"/>
  <c r="K30" i="65"/>
  <c r="L30" i="65"/>
  <c r="M30" i="65"/>
  <c r="N30" i="65"/>
  <c r="O30" i="65"/>
  <c r="P30" i="65"/>
  <c r="Q30" i="65"/>
  <c r="C30" i="65"/>
  <c r="D30" i="64"/>
  <c r="E30" i="64"/>
  <c r="F30" i="64"/>
  <c r="G30" i="64"/>
  <c r="H30" i="64"/>
  <c r="I30" i="64"/>
  <c r="J30" i="64"/>
  <c r="K30" i="64"/>
  <c r="L30" i="64"/>
  <c r="M30" i="64"/>
  <c r="N30" i="64"/>
  <c r="O30" i="64"/>
  <c r="P30" i="64"/>
  <c r="Q30" i="64"/>
  <c r="D30" i="6" l="1"/>
  <c r="E30" i="6"/>
  <c r="F30" i="6"/>
  <c r="G30" i="6"/>
  <c r="H30" i="6"/>
  <c r="I30" i="6"/>
  <c r="J30" i="6"/>
  <c r="K30" i="6"/>
  <c r="L30" i="6"/>
  <c r="M30" i="6"/>
  <c r="N30" i="6"/>
  <c r="O30" i="6"/>
  <c r="P30" i="6"/>
  <c r="Q30" i="6"/>
  <c r="C30" i="6"/>
  <c r="D30" i="41"/>
  <c r="E30" i="41"/>
  <c r="F30" i="41"/>
  <c r="G30" i="41"/>
  <c r="H30" i="41"/>
  <c r="I30" i="41"/>
  <c r="J30" i="41"/>
  <c r="K30" i="41"/>
  <c r="L30" i="41"/>
  <c r="M30" i="41"/>
  <c r="N30" i="41"/>
  <c r="O30" i="41"/>
  <c r="P30" i="41"/>
  <c r="Q30" i="41"/>
  <c r="C30" i="41"/>
  <c r="D30" i="4" l="1"/>
  <c r="E30" i="4"/>
  <c r="F30" i="4"/>
  <c r="G30" i="4"/>
  <c r="H30" i="4"/>
  <c r="I30" i="4"/>
  <c r="J30" i="4"/>
  <c r="K30" i="4"/>
  <c r="L30" i="4"/>
  <c r="M30" i="4"/>
  <c r="N30" i="4"/>
  <c r="O30" i="4"/>
  <c r="P30" i="4"/>
  <c r="Q30" i="4"/>
  <c r="C51" i="47" l="1"/>
  <c r="C45" i="62" l="1"/>
  <c r="D45" i="62"/>
  <c r="E45" i="62"/>
  <c r="F45" i="62"/>
  <c r="G45" i="62"/>
  <c r="H45" i="62"/>
  <c r="I45" i="62"/>
  <c r="J45" i="62"/>
  <c r="K45" i="62"/>
  <c r="L45" i="62"/>
  <c r="M45" i="62"/>
  <c r="N45" i="62"/>
  <c r="O45" i="62"/>
  <c r="P45" i="62"/>
  <c r="C7" i="9" l="1"/>
  <c r="D7" i="9"/>
  <c r="F7" i="9"/>
  <c r="G7" i="9"/>
  <c r="H7" i="9"/>
  <c r="C9" i="9"/>
  <c r="D9" i="9"/>
  <c r="F9" i="9"/>
  <c r="G9" i="9"/>
  <c r="H9" i="9"/>
  <c r="C10" i="9"/>
  <c r="D10" i="9"/>
  <c r="F10" i="9"/>
  <c r="G10" i="9"/>
  <c r="H10" i="9"/>
  <c r="C11" i="9"/>
  <c r="D11" i="9"/>
  <c r="F11" i="9"/>
  <c r="G11" i="9"/>
  <c r="H11" i="9"/>
  <c r="C12" i="9"/>
  <c r="D12" i="9"/>
  <c r="F12" i="9"/>
  <c r="G12" i="9"/>
  <c r="H12" i="9"/>
  <c r="C13" i="9"/>
  <c r="D13" i="9"/>
  <c r="F13" i="9"/>
  <c r="G13" i="9"/>
  <c r="H13" i="9"/>
  <c r="C14" i="9"/>
  <c r="D14" i="9"/>
  <c r="F14" i="9"/>
  <c r="G14" i="9"/>
  <c r="H14" i="9"/>
  <c r="C15" i="9"/>
  <c r="D15" i="9"/>
  <c r="F15" i="9"/>
  <c r="G15" i="9"/>
  <c r="H15" i="9"/>
  <c r="C16" i="9"/>
  <c r="D16" i="9"/>
  <c r="F16" i="9"/>
  <c r="G16" i="9"/>
  <c r="H16" i="9"/>
  <c r="C17" i="9"/>
  <c r="D17" i="9"/>
  <c r="F17" i="9"/>
  <c r="G17" i="9"/>
  <c r="H17" i="9"/>
  <c r="C18" i="9"/>
  <c r="D18" i="9"/>
  <c r="F18" i="9"/>
  <c r="G18" i="9"/>
  <c r="H18" i="9"/>
  <c r="C19" i="9"/>
  <c r="D19" i="9"/>
  <c r="F19" i="9"/>
  <c r="G19" i="9"/>
  <c r="H19" i="9"/>
  <c r="C20" i="9"/>
  <c r="D20" i="9"/>
  <c r="F20" i="9"/>
  <c r="G20" i="9"/>
  <c r="H20" i="9"/>
  <c r="C21" i="9"/>
  <c r="D21" i="9"/>
  <c r="F21" i="9"/>
  <c r="G21" i="9"/>
  <c r="H21" i="9"/>
  <c r="C22" i="9"/>
  <c r="D22" i="9"/>
  <c r="F22" i="9"/>
  <c r="G22" i="9"/>
  <c r="H22" i="9"/>
  <c r="C23" i="9"/>
  <c r="D23" i="9"/>
  <c r="F23" i="9"/>
  <c r="G23" i="9"/>
  <c r="H23" i="9"/>
  <c r="C24" i="9"/>
  <c r="D24" i="9"/>
  <c r="F24" i="9"/>
  <c r="G24" i="9"/>
  <c r="H24" i="9"/>
  <c r="C25" i="9"/>
  <c r="D25" i="9"/>
  <c r="F25" i="9"/>
  <c r="G25" i="9"/>
  <c r="H25" i="9"/>
  <c r="C26" i="9"/>
  <c r="D26" i="9"/>
  <c r="F26" i="9"/>
  <c r="G26" i="9"/>
  <c r="H26" i="9"/>
  <c r="C27" i="9"/>
  <c r="D27" i="9"/>
  <c r="F27" i="9"/>
  <c r="G27" i="9"/>
  <c r="H27" i="9"/>
  <c r="C28" i="9"/>
  <c r="D28" i="9"/>
  <c r="F28" i="9"/>
  <c r="G28" i="9"/>
  <c r="H28" i="9"/>
  <c r="C29" i="9"/>
  <c r="D29" i="9"/>
  <c r="F29" i="9"/>
  <c r="G29" i="9"/>
  <c r="H29" i="9"/>
  <c r="C30" i="9"/>
  <c r="D30" i="9"/>
  <c r="F30" i="9"/>
  <c r="G30" i="9"/>
  <c r="H30" i="9"/>
  <c r="H8" i="9"/>
  <c r="G8" i="9"/>
  <c r="F8" i="9"/>
  <c r="D8" i="9"/>
  <c r="C8" i="9"/>
  <c r="C36" i="9" l="1"/>
  <c r="C31" i="9"/>
  <c r="H31" i="9"/>
  <c r="G31" i="9"/>
  <c r="F31" i="9"/>
  <c r="D31" i="9"/>
  <c r="Q34" i="45"/>
  <c r="P34" i="45"/>
  <c r="O34" i="45"/>
  <c r="N34" i="45"/>
  <c r="M34" i="45"/>
  <c r="L34" i="45"/>
  <c r="K34" i="45"/>
  <c r="J34" i="45"/>
  <c r="I34" i="45"/>
  <c r="H34" i="45"/>
  <c r="G34" i="45"/>
  <c r="F34" i="45"/>
  <c r="E34" i="45"/>
  <c r="D34" i="45"/>
  <c r="I35" i="9" s="1"/>
  <c r="C34" i="45"/>
  <c r="Q33" i="45"/>
  <c r="P33" i="45"/>
  <c r="O33" i="45"/>
  <c r="N33" i="45"/>
  <c r="M33" i="45"/>
  <c r="L33" i="45"/>
  <c r="K33" i="45"/>
  <c r="J33" i="45"/>
  <c r="I33" i="45"/>
  <c r="H33" i="45"/>
  <c r="G33" i="45"/>
  <c r="F33" i="45"/>
  <c r="E33" i="45"/>
  <c r="D33" i="45"/>
  <c r="I34" i="9" s="1"/>
  <c r="C33" i="45"/>
  <c r="Q32" i="45"/>
  <c r="P32" i="45"/>
  <c r="O32" i="45"/>
  <c r="N32" i="45"/>
  <c r="M32" i="45"/>
  <c r="L32" i="45"/>
  <c r="K32" i="45"/>
  <c r="J32" i="45"/>
  <c r="I32" i="45"/>
  <c r="H32" i="45"/>
  <c r="G32" i="45"/>
  <c r="F32" i="45"/>
  <c r="E32" i="45"/>
  <c r="D32" i="45"/>
  <c r="I33" i="9" s="1"/>
  <c r="C32" i="45"/>
  <c r="Q34" i="7"/>
  <c r="P34" i="7"/>
  <c r="O34" i="7"/>
  <c r="N34" i="7"/>
  <c r="M34" i="7"/>
  <c r="L34" i="7"/>
  <c r="K34" i="7"/>
  <c r="J34" i="7"/>
  <c r="I34" i="7"/>
  <c r="H34" i="7"/>
  <c r="G34" i="7"/>
  <c r="F34" i="7"/>
  <c r="E34" i="7"/>
  <c r="D34" i="7"/>
  <c r="E35" i="9" s="1"/>
  <c r="C34" i="7"/>
  <c r="Q33" i="7"/>
  <c r="P33" i="7"/>
  <c r="O33" i="7"/>
  <c r="N33" i="7"/>
  <c r="M33" i="7"/>
  <c r="L33" i="7"/>
  <c r="K33" i="7"/>
  <c r="J33" i="7"/>
  <c r="I33" i="7"/>
  <c r="H33" i="7"/>
  <c r="G33" i="7"/>
  <c r="F33" i="7"/>
  <c r="E33" i="7"/>
  <c r="D33" i="7"/>
  <c r="E34" i="9" s="1"/>
  <c r="J34" i="9" s="1"/>
  <c r="C33" i="7"/>
  <c r="Q32" i="7"/>
  <c r="P32" i="7"/>
  <c r="O32" i="7"/>
  <c r="N32" i="7"/>
  <c r="M32" i="7"/>
  <c r="L32" i="7"/>
  <c r="K32" i="7"/>
  <c r="J32" i="7"/>
  <c r="I32" i="7"/>
  <c r="H32" i="7"/>
  <c r="G32" i="7"/>
  <c r="F32" i="7"/>
  <c r="E32" i="7"/>
  <c r="D32" i="7"/>
  <c r="E33" i="9" s="1"/>
  <c r="J33" i="9" s="1"/>
  <c r="C32" i="7"/>
  <c r="C6" i="7"/>
  <c r="D6" i="7"/>
  <c r="E6" i="7"/>
  <c r="F6" i="7"/>
  <c r="G6" i="7"/>
  <c r="H6" i="7"/>
  <c r="I6" i="7"/>
  <c r="J6" i="7"/>
  <c r="K6" i="7"/>
  <c r="L6" i="7"/>
  <c r="M6" i="7"/>
  <c r="N6" i="7"/>
  <c r="O6" i="7"/>
  <c r="P6" i="7"/>
  <c r="Q6" i="7"/>
  <c r="C8" i="7"/>
  <c r="D8" i="7"/>
  <c r="E9" i="9" s="1"/>
  <c r="E8" i="7"/>
  <c r="F8" i="7"/>
  <c r="G8" i="7"/>
  <c r="H8" i="7"/>
  <c r="I8" i="7"/>
  <c r="J8" i="7"/>
  <c r="K8" i="7"/>
  <c r="L8" i="7"/>
  <c r="M8" i="7"/>
  <c r="N8" i="7"/>
  <c r="O8" i="7"/>
  <c r="P8" i="7"/>
  <c r="Q8" i="7"/>
  <c r="C9" i="7"/>
  <c r="D9" i="7"/>
  <c r="E10" i="9" s="1"/>
  <c r="E9" i="7"/>
  <c r="F9" i="7"/>
  <c r="G9" i="7"/>
  <c r="H9" i="7"/>
  <c r="I9" i="7"/>
  <c r="J9" i="7"/>
  <c r="K9" i="7"/>
  <c r="L9" i="7"/>
  <c r="M9" i="7"/>
  <c r="N9" i="7"/>
  <c r="O9" i="7"/>
  <c r="P9" i="7"/>
  <c r="Q9" i="7"/>
  <c r="C10" i="7"/>
  <c r="D10" i="7"/>
  <c r="E11" i="9" s="1"/>
  <c r="E10" i="7"/>
  <c r="F10" i="7"/>
  <c r="G10" i="7"/>
  <c r="H10" i="7"/>
  <c r="I10" i="7"/>
  <c r="J10" i="7"/>
  <c r="K10" i="7"/>
  <c r="L10" i="7"/>
  <c r="M10" i="7"/>
  <c r="N10" i="7"/>
  <c r="O10" i="7"/>
  <c r="P10" i="7"/>
  <c r="Q10" i="7"/>
  <c r="C11" i="7"/>
  <c r="D11" i="7"/>
  <c r="E12" i="9" s="1"/>
  <c r="E11" i="7"/>
  <c r="F11" i="7"/>
  <c r="G11" i="7"/>
  <c r="H11" i="7"/>
  <c r="I11" i="7"/>
  <c r="J11" i="7"/>
  <c r="K11" i="7"/>
  <c r="L11" i="7"/>
  <c r="M11" i="7"/>
  <c r="N11" i="7"/>
  <c r="O11" i="7"/>
  <c r="P11" i="7"/>
  <c r="Q11" i="7"/>
  <c r="C12" i="7"/>
  <c r="D12" i="7"/>
  <c r="E13" i="9" s="1"/>
  <c r="E12" i="7"/>
  <c r="F12" i="7"/>
  <c r="G12" i="7"/>
  <c r="H12" i="7"/>
  <c r="I12" i="7"/>
  <c r="J12" i="7"/>
  <c r="K12" i="7"/>
  <c r="L12" i="7"/>
  <c r="M12" i="7"/>
  <c r="N12" i="7"/>
  <c r="O12" i="7"/>
  <c r="P12" i="7"/>
  <c r="Q12" i="7"/>
  <c r="C13" i="7"/>
  <c r="D13" i="7"/>
  <c r="E14" i="9" s="1"/>
  <c r="E13" i="7"/>
  <c r="F13" i="7"/>
  <c r="G13" i="7"/>
  <c r="H13" i="7"/>
  <c r="I13" i="7"/>
  <c r="J13" i="7"/>
  <c r="K13" i="7"/>
  <c r="L13" i="7"/>
  <c r="M13" i="7"/>
  <c r="N13" i="7"/>
  <c r="O13" i="7"/>
  <c r="P13" i="7"/>
  <c r="Q13" i="7"/>
  <c r="C14" i="7"/>
  <c r="D14" i="7"/>
  <c r="E15" i="9" s="1"/>
  <c r="E14" i="7"/>
  <c r="F14" i="7"/>
  <c r="G14" i="7"/>
  <c r="H14" i="7"/>
  <c r="I14" i="7"/>
  <c r="J14" i="7"/>
  <c r="K14" i="7"/>
  <c r="L14" i="7"/>
  <c r="M14" i="7"/>
  <c r="N14" i="7"/>
  <c r="O14" i="7"/>
  <c r="P14" i="7"/>
  <c r="Q14" i="7"/>
  <c r="C15" i="7"/>
  <c r="D15" i="7"/>
  <c r="E16" i="9" s="1"/>
  <c r="E15" i="7"/>
  <c r="F15" i="7"/>
  <c r="G15" i="7"/>
  <c r="H15" i="7"/>
  <c r="I15" i="7"/>
  <c r="J15" i="7"/>
  <c r="K15" i="7"/>
  <c r="L15" i="7"/>
  <c r="M15" i="7"/>
  <c r="N15" i="7"/>
  <c r="O15" i="7"/>
  <c r="P15" i="7"/>
  <c r="Q15" i="7"/>
  <c r="C16" i="7"/>
  <c r="D16" i="7"/>
  <c r="E17" i="9" s="1"/>
  <c r="E16" i="7"/>
  <c r="F16" i="7"/>
  <c r="G16" i="7"/>
  <c r="H16" i="7"/>
  <c r="I16" i="7"/>
  <c r="J16" i="7"/>
  <c r="K16" i="7"/>
  <c r="L16" i="7"/>
  <c r="M16" i="7"/>
  <c r="N16" i="7"/>
  <c r="O16" i="7"/>
  <c r="P16" i="7"/>
  <c r="Q16" i="7"/>
  <c r="C17" i="7"/>
  <c r="D17" i="7"/>
  <c r="E18" i="9" s="1"/>
  <c r="E17" i="7"/>
  <c r="F17" i="7"/>
  <c r="G17" i="7"/>
  <c r="H17" i="7"/>
  <c r="I17" i="7"/>
  <c r="J17" i="7"/>
  <c r="K17" i="7"/>
  <c r="L17" i="7"/>
  <c r="M17" i="7"/>
  <c r="N17" i="7"/>
  <c r="O17" i="7"/>
  <c r="P17" i="7"/>
  <c r="Q17" i="7"/>
  <c r="C18" i="7"/>
  <c r="D18" i="7"/>
  <c r="E19" i="9" s="1"/>
  <c r="E18" i="7"/>
  <c r="F18" i="7"/>
  <c r="G18" i="7"/>
  <c r="H18" i="7"/>
  <c r="I18" i="7"/>
  <c r="J18" i="7"/>
  <c r="K18" i="7"/>
  <c r="L18" i="7"/>
  <c r="M18" i="7"/>
  <c r="N18" i="7"/>
  <c r="O18" i="7"/>
  <c r="P18" i="7"/>
  <c r="Q18" i="7"/>
  <c r="C19" i="7"/>
  <c r="D19" i="7"/>
  <c r="E20" i="9" s="1"/>
  <c r="E19" i="7"/>
  <c r="F19" i="7"/>
  <c r="G19" i="7"/>
  <c r="H19" i="7"/>
  <c r="I19" i="7"/>
  <c r="J19" i="7"/>
  <c r="K19" i="7"/>
  <c r="L19" i="7"/>
  <c r="M19" i="7"/>
  <c r="N19" i="7"/>
  <c r="O19" i="7"/>
  <c r="P19" i="7"/>
  <c r="Q19" i="7"/>
  <c r="C20" i="7"/>
  <c r="D20" i="7"/>
  <c r="E21" i="9" s="1"/>
  <c r="E20" i="7"/>
  <c r="F20" i="7"/>
  <c r="G20" i="7"/>
  <c r="H20" i="7"/>
  <c r="I20" i="7"/>
  <c r="J20" i="7"/>
  <c r="K20" i="7"/>
  <c r="L20" i="7"/>
  <c r="M20" i="7"/>
  <c r="N20" i="7"/>
  <c r="O20" i="7"/>
  <c r="P20" i="7"/>
  <c r="Q20" i="7"/>
  <c r="C21" i="7"/>
  <c r="D21" i="7"/>
  <c r="E22" i="9" s="1"/>
  <c r="E21" i="7"/>
  <c r="F21" i="7"/>
  <c r="G21" i="7"/>
  <c r="H21" i="7"/>
  <c r="I21" i="7"/>
  <c r="J21" i="7"/>
  <c r="K21" i="7"/>
  <c r="L21" i="7"/>
  <c r="M21" i="7"/>
  <c r="N21" i="7"/>
  <c r="O21" i="7"/>
  <c r="P21" i="7"/>
  <c r="Q21" i="7"/>
  <c r="C22" i="7"/>
  <c r="D22" i="7"/>
  <c r="E23" i="9" s="1"/>
  <c r="E22" i="7"/>
  <c r="F22" i="7"/>
  <c r="G22" i="7"/>
  <c r="H22" i="7"/>
  <c r="I22" i="7"/>
  <c r="J22" i="7"/>
  <c r="K22" i="7"/>
  <c r="L22" i="7"/>
  <c r="M22" i="7"/>
  <c r="N22" i="7"/>
  <c r="O22" i="7"/>
  <c r="P22" i="7"/>
  <c r="Q22" i="7"/>
  <c r="C23" i="7"/>
  <c r="D23" i="7"/>
  <c r="E24" i="9" s="1"/>
  <c r="E23" i="7"/>
  <c r="F23" i="7"/>
  <c r="G23" i="7"/>
  <c r="H23" i="7"/>
  <c r="I23" i="7"/>
  <c r="J23" i="7"/>
  <c r="K23" i="7"/>
  <c r="L23" i="7"/>
  <c r="M23" i="7"/>
  <c r="N23" i="7"/>
  <c r="O23" i="7"/>
  <c r="P23" i="7"/>
  <c r="Q23" i="7"/>
  <c r="C24" i="7"/>
  <c r="D24" i="7"/>
  <c r="E25" i="9" s="1"/>
  <c r="E24" i="7"/>
  <c r="F24" i="7"/>
  <c r="G24" i="7"/>
  <c r="H24" i="7"/>
  <c r="I24" i="7"/>
  <c r="J24" i="7"/>
  <c r="K24" i="7"/>
  <c r="L24" i="7"/>
  <c r="M24" i="7"/>
  <c r="N24" i="7"/>
  <c r="O24" i="7"/>
  <c r="P24" i="7"/>
  <c r="Q24" i="7"/>
  <c r="C25" i="7"/>
  <c r="D25" i="7"/>
  <c r="E26" i="9" s="1"/>
  <c r="E25" i="7"/>
  <c r="F25" i="7"/>
  <c r="G25" i="7"/>
  <c r="H25" i="7"/>
  <c r="I25" i="7"/>
  <c r="J25" i="7"/>
  <c r="K25" i="7"/>
  <c r="L25" i="7"/>
  <c r="M25" i="7"/>
  <c r="N25" i="7"/>
  <c r="O25" i="7"/>
  <c r="P25" i="7"/>
  <c r="Q25" i="7"/>
  <c r="C26" i="7"/>
  <c r="D26" i="7"/>
  <c r="E27" i="9" s="1"/>
  <c r="E26" i="7"/>
  <c r="F26" i="7"/>
  <c r="G26" i="7"/>
  <c r="H26" i="7"/>
  <c r="I26" i="7"/>
  <c r="J26" i="7"/>
  <c r="K26" i="7"/>
  <c r="L26" i="7"/>
  <c r="M26" i="7"/>
  <c r="N26" i="7"/>
  <c r="O26" i="7"/>
  <c r="P26" i="7"/>
  <c r="Q26" i="7"/>
  <c r="C27" i="7"/>
  <c r="D27" i="7"/>
  <c r="E28" i="9" s="1"/>
  <c r="E27" i="7"/>
  <c r="F27" i="7"/>
  <c r="G27" i="7"/>
  <c r="H27" i="7"/>
  <c r="I27" i="7"/>
  <c r="J27" i="7"/>
  <c r="K27" i="7"/>
  <c r="L27" i="7"/>
  <c r="M27" i="7"/>
  <c r="N27" i="7"/>
  <c r="O27" i="7"/>
  <c r="P27" i="7"/>
  <c r="Q27" i="7"/>
  <c r="C28" i="7"/>
  <c r="D28" i="7"/>
  <c r="E29" i="9" s="1"/>
  <c r="E28" i="7"/>
  <c r="F28" i="7"/>
  <c r="G28" i="7"/>
  <c r="H28" i="7"/>
  <c r="I28" i="7"/>
  <c r="J28" i="7"/>
  <c r="K28" i="7"/>
  <c r="L28" i="7"/>
  <c r="M28" i="7"/>
  <c r="N28" i="7"/>
  <c r="O28" i="7"/>
  <c r="P28" i="7"/>
  <c r="Q28" i="7"/>
  <c r="C29" i="7"/>
  <c r="D29" i="7"/>
  <c r="E30" i="9" s="1"/>
  <c r="E29" i="7"/>
  <c r="F29" i="7"/>
  <c r="G29" i="7"/>
  <c r="H29" i="7"/>
  <c r="I29" i="7"/>
  <c r="J29" i="7"/>
  <c r="K29" i="7"/>
  <c r="L29" i="7"/>
  <c r="M29" i="7"/>
  <c r="N29" i="7"/>
  <c r="O29" i="7"/>
  <c r="P29" i="7"/>
  <c r="Q29" i="7"/>
  <c r="D7" i="7"/>
  <c r="E8" i="9" s="1"/>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I9" i="9" s="1"/>
  <c r="E8" i="45"/>
  <c r="F8" i="45"/>
  <c r="G8" i="45"/>
  <c r="H8" i="45"/>
  <c r="I8" i="45"/>
  <c r="J8" i="45"/>
  <c r="K8" i="45"/>
  <c r="L8" i="45"/>
  <c r="M8" i="45"/>
  <c r="N8" i="45"/>
  <c r="O8" i="45"/>
  <c r="P8" i="45"/>
  <c r="Q8" i="45"/>
  <c r="C9" i="45"/>
  <c r="D9" i="45"/>
  <c r="I10" i="9" s="1"/>
  <c r="E9" i="45"/>
  <c r="F9" i="45"/>
  <c r="G9" i="45"/>
  <c r="H9" i="45"/>
  <c r="I9" i="45"/>
  <c r="J9" i="45"/>
  <c r="K9" i="45"/>
  <c r="L9" i="45"/>
  <c r="M9" i="45"/>
  <c r="N9" i="45"/>
  <c r="O9" i="45"/>
  <c r="P9" i="45"/>
  <c r="Q9" i="45"/>
  <c r="C10" i="45"/>
  <c r="D10" i="45"/>
  <c r="I11" i="9" s="1"/>
  <c r="E10" i="45"/>
  <c r="F10" i="45"/>
  <c r="G10" i="45"/>
  <c r="H10" i="45"/>
  <c r="I10" i="45"/>
  <c r="J10" i="45"/>
  <c r="K10" i="45"/>
  <c r="L10" i="45"/>
  <c r="M10" i="45"/>
  <c r="N10" i="45"/>
  <c r="O10" i="45"/>
  <c r="P10" i="45"/>
  <c r="Q10" i="45"/>
  <c r="C11" i="45"/>
  <c r="D11" i="45"/>
  <c r="I12" i="9" s="1"/>
  <c r="E11" i="45"/>
  <c r="F11" i="45"/>
  <c r="G11" i="45"/>
  <c r="H11" i="45"/>
  <c r="I11" i="45"/>
  <c r="J11" i="45"/>
  <c r="K11" i="45"/>
  <c r="L11" i="45"/>
  <c r="M11" i="45"/>
  <c r="N11" i="45"/>
  <c r="O11" i="45"/>
  <c r="P11" i="45"/>
  <c r="Q11" i="45"/>
  <c r="C12" i="45"/>
  <c r="D12" i="45"/>
  <c r="I13" i="9" s="1"/>
  <c r="E12" i="45"/>
  <c r="F12" i="45"/>
  <c r="G12" i="45"/>
  <c r="H12" i="45"/>
  <c r="I12" i="45"/>
  <c r="J12" i="45"/>
  <c r="K12" i="45"/>
  <c r="L12" i="45"/>
  <c r="M12" i="45"/>
  <c r="N12" i="45"/>
  <c r="O12" i="45"/>
  <c r="P12" i="45"/>
  <c r="Q12" i="45"/>
  <c r="C13" i="45"/>
  <c r="D13" i="45"/>
  <c r="I14" i="9" s="1"/>
  <c r="E13" i="45"/>
  <c r="F13" i="45"/>
  <c r="G13" i="45"/>
  <c r="H13" i="45"/>
  <c r="I13" i="45"/>
  <c r="J13" i="45"/>
  <c r="K13" i="45"/>
  <c r="L13" i="45"/>
  <c r="M13" i="45"/>
  <c r="N13" i="45"/>
  <c r="O13" i="45"/>
  <c r="P13" i="45"/>
  <c r="Q13" i="45"/>
  <c r="C14" i="45"/>
  <c r="D14" i="45"/>
  <c r="I15" i="9" s="1"/>
  <c r="E14" i="45"/>
  <c r="F14" i="45"/>
  <c r="G14" i="45"/>
  <c r="H14" i="45"/>
  <c r="I14" i="45"/>
  <c r="J14" i="45"/>
  <c r="K14" i="45"/>
  <c r="L14" i="45"/>
  <c r="M14" i="45"/>
  <c r="N14" i="45"/>
  <c r="O14" i="45"/>
  <c r="P14" i="45"/>
  <c r="Q14" i="45"/>
  <c r="C15" i="45"/>
  <c r="D15" i="45"/>
  <c r="I16" i="9" s="1"/>
  <c r="E15" i="45"/>
  <c r="F15" i="45"/>
  <c r="G15" i="45"/>
  <c r="H15" i="45"/>
  <c r="I15" i="45"/>
  <c r="J15" i="45"/>
  <c r="K15" i="45"/>
  <c r="L15" i="45"/>
  <c r="M15" i="45"/>
  <c r="N15" i="45"/>
  <c r="O15" i="45"/>
  <c r="P15" i="45"/>
  <c r="Q15" i="45"/>
  <c r="C16" i="45"/>
  <c r="D16" i="45"/>
  <c r="I17" i="9" s="1"/>
  <c r="E16" i="45"/>
  <c r="F16" i="45"/>
  <c r="G16" i="45"/>
  <c r="H16" i="45"/>
  <c r="I16" i="45"/>
  <c r="J16" i="45"/>
  <c r="K16" i="45"/>
  <c r="L16" i="45"/>
  <c r="M16" i="45"/>
  <c r="N16" i="45"/>
  <c r="O16" i="45"/>
  <c r="P16" i="45"/>
  <c r="Q16" i="45"/>
  <c r="C17" i="45"/>
  <c r="D17" i="45"/>
  <c r="I18" i="9" s="1"/>
  <c r="E17" i="45"/>
  <c r="F17" i="45"/>
  <c r="G17" i="45"/>
  <c r="H17" i="45"/>
  <c r="I17" i="45"/>
  <c r="J17" i="45"/>
  <c r="K17" i="45"/>
  <c r="L17" i="45"/>
  <c r="M17" i="45"/>
  <c r="N17" i="45"/>
  <c r="O17" i="45"/>
  <c r="P17" i="45"/>
  <c r="Q17" i="45"/>
  <c r="C18" i="45"/>
  <c r="D18" i="45"/>
  <c r="I19" i="9" s="1"/>
  <c r="E18" i="45"/>
  <c r="F18" i="45"/>
  <c r="G18" i="45"/>
  <c r="H18" i="45"/>
  <c r="I18" i="45"/>
  <c r="J18" i="45"/>
  <c r="K18" i="45"/>
  <c r="L18" i="45"/>
  <c r="M18" i="45"/>
  <c r="N18" i="45"/>
  <c r="O18" i="45"/>
  <c r="P18" i="45"/>
  <c r="Q18" i="45"/>
  <c r="C19" i="45"/>
  <c r="D19" i="45"/>
  <c r="I20" i="9" s="1"/>
  <c r="E19" i="45"/>
  <c r="F19" i="45"/>
  <c r="G19" i="45"/>
  <c r="H19" i="45"/>
  <c r="I19" i="45"/>
  <c r="J19" i="45"/>
  <c r="K19" i="45"/>
  <c r="L19" i="45"/>
  <c r="M19" i="45"/>
  <c r="N19" i="45"/>
  <c r="O19" i="45"/>
  <c r="P19" i="45"/>
  <c r="Q19" i="45"/>
  <c r="C20" i="45"/>
  <c r="D20" i="45"/>
  <c r="I21" i="9" s="1"/>
  <c r="E20" i="45"/>
  <c r="F20" i="45"/>
  <c r="G20" i="45"/>
  <c r="H20" i="45"/>
  <c r="I20" i="45"/>
  <c r="J20" i="45"/>
  <c r="K20" i="45"/>
  <c r="L20" i="45"/>
  <c r="M20" i="45"/>
  <c r="N20" i="45"/>
  <c r="O20" i="45"/>
  <c r="P20" i="45"/>
  <c r="Q20" i="45"/>
  <c r="C21" i="45"/>
  <c r="D21" i="45"/>
  <c r="I22" i="9" s="1"/>
  <c r="E21" i="45"/>
  <c r="F21" i="45"/>
  <c r="G21" i="45"/>
  <c r="H21" i="45"/>
  <c r="I21" i="45"/>
  <c r="J21" i="45"/>
  <c r="K21" i="45"/>
  <c r="L21" i="45"/>
  <c r="M21" i="45"/>
  <c r="N21" i="45"/>
  <c r="O21" i="45"/>
  <c r="P21" i="45"/>
  <c r="Q21" i="45"/>
  <c r="C22" i="45"/>
  <c r="D22" i="45"/>
  <c r="I23" i="9" s="1"/>
  <c r="E22" i="45"/>
  <c r="F22" i="45"/>
  <c r="G22" i="45"/>
  <c r="H22" i="45"/>
  <c r="I22" i="45"/>
  <c r="J22" i="45"/>
  <c r="K22" i="45"/>
  <c r="L22" i="45"/>
  <c r="M22" i="45"/>
  <c r="N22" i="45"/>
  <c r="O22" i="45"/>
  <c r="P22" i="45"/>
  <c r="Q22" i="45"/>
  <c r="C23" i="45"/>
  <c r="D23" i="45"/>
  <c r="I24" i="9" s="1"/>
  <c r="E23" i="45"/>
  <c r="F23" i="45"/>
  <c r="G23" i="45"/>
  <c r="H23" i="45"/>
  <c r="I23" i="45"/>
  <c r="J23" i="45"/>
  <c r="K23" i="45"/>
  <c r="L23" i="45"/>
  <c r="M23" i="45"/>
  <c r="N23" i="45"/>
  <c r="O23" i="45"/>
  <c r="P23" i="45"/>
  <c r="Q23" i="45"/>
  <c r="C24" i="45"/>
  <c r="D24" i="45"/>
  <c r="I25" i="9" s="1"/>
  <c r="E24" i="45"/>
  <c r="F24" i="45"/>
  <c r="G24" i="45"/>
  <c r="H24" i="45"/>
  <c r="I24" i="45"/>
  <c r="J24" i="45"/>
  <c r="K24" i="45"/>
  <c r="L24" i="45"/>
  <c r="M24" i="45"/>
  <c r="N24" i="45"/>
  <c r="O24" i="45"/>
  <c r="P24" i="45"/>
  <c r="Q24" i="45"/>
  <c r="C25" i="45"/>
  <c r="D25" i="45"/>
  <c r="I26" i="9" s="1"/>
  <c r="E25" i="45"/>
  <c r="F25" i="45"/>
  <c r="G25" i="45"/>
  <c r="H25" i="45"/>
  <c r="I25" i="45"/>
  <c r="J25" i="45"/>
  <c r="K25" i="45"/>
  <c r="L25" i="45"/>
  <c r="M25" i="45"/>
  <c r="N25" i="45"/>
  <c r="O25" i="45"/>
  <c r="P25" i="45"/>
  <c r="Q25" i="45"/>
  <c r="C26" i="45"/>
  <c r="D26" i="45"/>
  <c r="I27" i="9" s="1"/>
  <c r="E26" i="45"/>
  <c r="F26" i="45"/>
  <c r="G26" i="45"/>
  <c r="H26" i="45"/>
  <c r="I26" i="45"/>
  <c r="J26" i="45"/>
  <c r="K26" i="45"/>
  <c r="L26" i="45"/>
  <c r="M26" i="45"/>
  <c r="N26" i="45"/>
  <c r="O26" i="45"/>
  <c r="P26" i="45"/>
  <c r="Q26" i="45"/>
  <c r="C27" i="45"/>
  <c r="D27" i="45"/>
  <c r="I28" i="9" s="1"/>
  <c r="E27" i="45"/>
  <c r="F27" i="45"/>
  <c r="G27" i="45"/>
  <c r="H27" i="45"/>
  <c r="I27" i="45"/>
  <c r="J27" i="45"/>
  <c r="K27" i="45"/>
  <c r="L27" i="45"/>
  <c r="M27" i="45"/>
  <c r="N27" i="45"/>
  <c r="O27" i="45"/>
  <c r="P27" i="45"/>
  <c r="Q27" i="45"/>
  <c r="C28" i="45"/>
  <c r="D28" i="45"/>
  <c r="I29" i="9" s="1"/>
  <c r="E28" i="45"/>
  <c r="F28" i="45"/>
  <c r="G28" i="45"/>
  <c r="H28" i="45"/>
  <c r="I28" i="45"/>
  <c r="J28" i="45"/>
  <c r="K28" i="45"/>
  <c r="L28" i="45"/>
  <c r="M28" i="45"/>
  <c r="N28" i="45"/>
  <c r="O28" i="45"/>
  <c r="P28" i="45"/>
  <c r="Q28" i="45"/>
  <c r="C29" i="45"/>
  <c r="D29" i="45"/>
  <c r="I30" i="9" s="1"/>
  <c r="E29" i="45"/>
  <c r="F29" i="45"/>
  <c r="G29" i="45"/>
  <c r="H29" i="45"/>
  <c r="I29" i="45"/>
  <c r="J29" i="45"/>
  <c r="K29" i="45"/>
  <c r="L29" i="45"/>
  <c r="M29" i="45"/>
  <c r="N29" i="45"/>
  <c r="O29" i="45"/>
  <c r="P29" i="45"/>
  <c r="Q29" i="45"/>
  <c r="Q7" i="45"/>
  <c r="D7" i="45"/>
  <c r="I8" i="9" s="1"/>
  <c r="E7" i="45"/>
  <c r="F7" i="45"/>
  <c r="G7" i="45"/>
  <c r="H7" i="45"/>
  <c r="I7" i="45"/>
  <c r="J7" i="45"/>
  <c r="K7" i="45"/>
  <c r="L7" i="45"/>
  <c r="M7" i="45"/>
  <c r="N7" i="45"/>
  <c r="O7" i="45"/>
  <c r="P7" i="45"/>
  <c r="C7" i="45"/>
  <c r="J35" i="9" l="1"/>
  <c r="C30" i="7"/>
  <c r="Q30" i="7"/>
  <c r="I30" i="7"/>
  <c r="P30" i="7"/>
  <c r="O30" i="7"/>
  <c r="G30" i="7"/>
  <c r="L30" i="7"/>
  <c r="H30" i="7"/>
  <c r="N30" i="7"/>
  <c r="F30" i="7"/>
  <c r="E7" i="9"/>
  <c r="E31" i="9" s="1"/>
  <c r="D30" i="7"/>
  <c r="K30" i="7"/>
  <c r="J30" i="7"/>
  <c r="M30" i="7"/>
  <c r="E30" i="7"/>
  <c r="N30" i="45"/>
  <c r="M30" i="45"/>
  <c r="E30" i="45"/>
  <c r="L30" i="45"/>
  <c r="K30" i="45"/>
  <c r="J30" i="45"/>
  <c r="I7" i="9"/>
  <c r="I31" i="9" s="1"/>
  <c r="D30" i="45"/>
  <c r="C30" i="45"/>
  <c r="Q30" i="45"/>
  <c r="I30" i="45"/>
  <c r="F30" i="45"/>
  <c r="P30" i="45"/>
  <c r="H30" i="45"/>
  <c r="O30" i="45"/>
  <c r="G30" i="45"/>
  <c r="J30" i="9"/>
  <c r="J23" i="9"/>
  <c r="J15" i="9"/>
  <c r="J27" i="9"/>
  <c r="J19" i="9"/>
  <c r="J11" i="9"/>
  <c r="J20" i="9"/>
  <c r="J12" i="9"/>
  <c r="J28" i="9"/>
  <c r="J21" i="9"/>
  <c r="J13" i="9"/>
  <c r="J29" i="9"/>
  <c r="J22" i="9"/>
  <c r="J14" i="9"/>
  <c r="J24" i="9"/>
  <c r="J16" i="9"/>
  <c r="J8" i="9"/>
  <c r="J25" i="9"/>
  <c r="J17" i="9"/>
  <c r="J9" i="9"/>
  <c r="J26" i="9"/>
  <c r="J18" i="9"/>
  <c r="J10" i="9"/>
  <c r="J7" i="9" l="1"/>
  <c r="J31" i="9" s="1"/>
  <c r="Q45" i="56"/>
  <c r="C45" i="54"/>
  <c r="Q52" i="53"/>
  <c r="D45" i="53"/>
  <c r="E45" i="53"/>
  <c r="F45" i="53"/>
  <c r="G45" i="53"/>
  <c r="H45" i="53"/>
  <c r="I45" i="53"/>
  <c r="J45" i="53"/>
  <c r="K45" i="53"/>
  <c r="L45" i="53"/>
  <c r="M45" i="53"/>
  <c r="N45" i="53"/>
  <c r="O45" i="53"/>
  <c r="P45" i="53"/>
  <c r="Q45" i="53"/>
  <c r="C45" i="53"/>
  <c r="Q35" i="68" l="1"/>
  <c r="P35" i="68"/>
  <c r="O35" i="68"/>
  <c r="N35" i="68"/>
  <c r="M35" i="68"/>
  <c r="L35" i="68"/>
  <c r="K35" i="68"/>
  <c r="J35" i="68"/>
  <c r="I35" i="68"/>
  <c r="H35" i="68"/>
  <c r="G35" i="68"/>
  <c r="F35" i="68"/>
  <c r="E35" i="68"/>
  <c r="D35" i="68"/>
  <c r="C35" i="68"/>
  <c r="Q35" i="67"/>
  <c r="P35" i="67"/>
  <c r="O35" i="67"/>
  <c r="N35" i="67"/>
  <c r="M35" i="67"/>
  <c r="L35" i="67"/>
  <c r="K35" i="67"/>
  <c r="J35" i="67"/>
  <c r="I35" i="67"/>
  <c r="H35" i="67"/>
  <c r="G35" i="67"/>
  <c r="F35" i="67"/>
  <c r="E35" i="67"/>
  <c r="D35" i="67"/>
  <c r="Q35" i="65"/>
  <c r="P35" i="65"/>
  <c r="O35" i="65"/>
  <c r="N35" i="65"/>
  <c r="M35" i="65"/>
  <c r="L35" i="65"/>
  <c r="K35" i="65"/>
  <c r="J35" i="65"/>
  <c r="I35" i="65"/>
  <c r="H35" i="65"/>
  <c r="G35" i="65"/>
  <c r="F35" i="65"/>
  <c r="E35" i="65"/>
  <c r="D35" i="65"/>
  <c r="C35"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H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3" i="47"/>
  <c r="D33" i="47"/>
  <c r="E33" i="47"/>
  <c r="F33" i="47"/>
  <c r="G33" i="47"/>
  <c r="H33" i="47"/>
  <c r="I33" i="47"/>
  <c r="J33" i="47"/>
  <c r="K33" i="47"/>
  <c r="L33" i="47"/>
  <c r="M33" i="47"/>
  <c r="N33" i="47"/>
  <c r="O33" i="47"/>
  <c r="P33" i="47"/>
  <c r="C34" i="47"/>
  <c r="D34" i="47"/>
  <c r="E34" i="47"/>
  <c r="F34" i="47"/>
  <c r="G34" i="47"/>
  <c r="H34" i="47"/>
  <c r="I34" i="47"/>
  <c r="J34" i="47"/>
  <c r="K34" i="47"/>
  <c r="L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C43" i="47"/>
  <c r="D43" i="47"/>
  <c r="E43" i="47"/>
  <c r="F43" i="47"/>
  <c r="G43" i="47"/>
  <c r="H43" i="47"/>
  <c r="I43" i="47"/>
  <c r="J43" i="47"/>
  <c r="K43" i="47"/>
  <c r="L43" i="47"/>
  <c r="M43" i="47"/>
  <c r="N43" i="47"/>
  <c r="O43" i="47"/>
  <c r="P43" i="47"/>
  <c r="C44" i="47"/>
  <c r="D44" i="47"/>
  <c r="E44" i="47"/>
  <c r="F44" i="47"/>
  <c r="G44" i="47"/>
  <c r="H44" i="47"/>
  <c r="I44" i="47"/>
  <c r="J44" i="47"/>
  <c r="K44" i="47"/>
  <c r="L44" i="47"/>
  <c r="M44" i="47"/>
  <c r="N44" i="47"/>
  <c r="O44" i="47"/>
  <c r="P44" i="47"/>
  <c r="Q35" i="47" l="1"/>
  <c r="Q18" i="47"/>
  <c r="Q39" i="47"/>
  <c r="Q34" i="47"/>
  <c r="Q27" i="47"/>
  <c r="Q14" i="47"/>
  <c r="Q31" i="47"/>
  <c r="Q10" i="47"/>
  <c r="Q43" i="47"/>
  <c r="Q41" i="47"/>
  <c r="Q22" i="47"/>
  <c r="Q19" i="47"/>
  <c r="Q40" i="47"/>
  <c r="Q38" i="47"/>
  <c r="Q29" i="47"/>
  <c r="Q23" i="47"/>
  <c r="Q21" i="47"/>
  <c r="Q12" i="47"/>
  <c r="Q7" i="47"/>
  <c r="Q8" i="47"/>
  <c r="Q37" i="47"/>
  <c r="Q32" i="47"/>
  <c r="Q30" i="47"/>
  <c r="Q20" i="47"/>
  <c r="Q15" i="47"/>
  <c r="Q13" i="47"/>
  <c r="Q36" i="47"/>
  <c r="Q25" i="47"/>
  <c r="Q17" i="47"/>
  <c r="Q44" i="47"/>
  <c r="Q42" i="47"/>
  <c r="Q33" i="47"/>
  <c r="Q28" i="47"/>
  <c r="Q26" i="47"/>
  <c r="Q16" i="47"/>
  <c r="Q11" i="47"/>
  <c r="Q9" i="47"/>
  <c r="Q18" i="8" l="1"/>
  <c r="C18" i="8" l="1"/>
  <c r="P18" i="8"/>
  <c r="O18" i="8"/>
  <c r="N18" i="8"/>
  <c r="M18" i="8"/>
  <c r="L18" i="8"/>
  <c r="K18" i="8"/>
  <c r="J18" i="8"/>
  <c r="I18" i="8"/>
  <c r="H18" i="8"/>
  <c r="G18" i="8"/>
  <c r="F18" i="8"/>
  <c r="E18" i="8"/>
  <c r="D18" i="8"/>
  <c r="D51" i="3" l="1"/>
  <c r="E51" i="3"/>
  <c r="F51" i="3"/>
  <c r="G51" i="3"/>
  <c r="H51" i="3"/>
  <c r="I51" i="3"/>
  <c r="J51" i="3"/>
  <c r="K51" i="3"/>
  <c r="L51" i="3"/>
  <c r="M51" i="3"/>
  <c r="N51" i="3"/>
  <c r="O51" i="3"/>
  <c r="P51" i="3"/>
  <c r="Q51" i="3"/>
  <c r="C51" i="3"/>
  <c r="D51" i="57" l="1"/>
  <c r="E51" i="57"/>
  <c r="F51" i="57"/>
  <c r="G51" i="57"/>
  <c r="H51" i="57"/>
  <c r="I51" i="57"/>
  <c r="J51" i="57"/>
  <c r="K51" i="57"/>
  <c r="L51" i="57"/>
  <c r="M51" i="57"/>
  <c r="N51" i="57"/>
  <c r="O51" i="57"/>
  <c r="P51" i="57"/>
  <c r="Q51" i="57"/>
  <c r="C51" i="57"/>
  <c r="D52" i="52"/>
  <c r="E52" i="52"/>
  <c r="F52" i="52"/>
  <c r="G52" i="52"/>
  <c r="H52" i="52"/>
  <c r="I52" i="52"/>
  <c r="J52" i="52"/>
  <c r="K52" i="52"/>
  <c r="L52" i="52"/>
  <c r="M52" i="52"/>
  <c r="N52" i="52"/>
  <c r="O52" i="52"/>
  <c r="P52" i="52"/>
  <c r="Q52" i="52"/>
  <c r="C52" i="52"/>
  <c r="C51" i="51"/>
  <c r="D51" i="51"/>
  <c r="E51" i="51"/>
  <c r="F51" i="51"/>
  <c r="G51" i="51"/>
  <c r="H51" i="51"/>
  <c r="I51" i="51"/>
  <c r="J51" i="51"/>
  <c r="K51" i="51"/>
  <c r="L51" i="51"/>
  <c r="M51" i="51"/>
  <c r="N51" i="51"/>
  <c r="O51" i="51"/>
  <c r="P51" i="51"/>
  <c r="Q51" i="51"/>
  <c r="C44" i="51"/>
  <c r="C7" i="51"/>
  <c r="J52" i="50"/>
  <c r="D52" i="50"/>
  <c r="E52" i="50"/>
  <c r="F52" i="50"/>
  <c r="G52" i="50"/>
  <c r="H52" i="50"/>
  <c r="I52" i="50"/>
  <c r="K52" i="50"/>
  <c r="L52" i="50"/>
  <c r="M52" i="50"/>
  <c r="N52" i="50"/>
  <c r="O52" i="50"/>
  <c r="P52" i="50"/>
  <c r="Q52" i="50"/>
  <c r="C52" i="50"/>
  <c r="C51" i="49"/>
  <c r="D51" i="49"/>
  <c r="E51" i="49"/>
  <c r="F51" i="49"/>
  <c r="G51" i="49"/>
  <c r="H51" i="49"/>
  <c r="I51" i="49"/>
  <c r="J51" i="49"/>
  <c r="K51" i="49"/>
  <c r="L51" i="49"/>
  <c r="M51" i="49"/>
  <c r="N51" i="49"/>
  <c r="O51" i="49"/>
  <c r="P51" i="49"/>
  <c r="Q51" i="49"/>
  <c r="D51" i="47"/>
  <c r="E51" i="47"/>
  <c r="F51" i="47"/>
  <c r="G51" i="47"/>
  <c r="H51" i="47"/>
  <c r="I51" i="47"/>
  <c r="J51" i="47"/>
  <c r="K51" i="47"/>
  <c r="L51" i="47"/>
  <c r="M51" i="47"/>
  <c r="N51" i="47"/>
  <c r="O51" i="47"/>
  <c r="P51" i="47"/>
  <c r="D52" i="56"/>
  <c r="E52" i="56"/>
  <c r="F52" i="56"/>
  <c r="G52" i="56"/>
  <c r="H52" i="56"/>
  <c r="I52" i="56"/>
  <c r="J52" i="56"/>
  <c r="K52" i="56"/>
  <c r="L52" i="56"/>
  <c r="M52" i="56"/>
  <c r="N52" i="56"/>
  <c r="O52" i="56"/>
  <c r="P52" i="56"/>
  <c r="Q52" i="56"/>
  <c r="C52" i="56"/>
  <c r="D52" i="55"/>
  <c r="E52" i="55"/>
  <c r="F52" i="55"/>
  <c r="G52" i="55"/>
  <c r="H52" i="55"/>
  <c r="I52" i="55"/>
  <c r="J52" i="55"/>
  <c r="K52" i="55"/>
  <c r="L52" i="55"/>
  <c r="M52" i="55"/>
  <c r="N52" i="55"/>
  <c r="O52" i="55"/>
  <c r="P52" i="55"/>
  <c r="Q52" i="55"/>
  <c r="C52" i="55"/>
  <c r="D52" i="54"/>
  <c r="E52" i="54"/>
  <c r="F52" i="54"/>
  <c r="G52" i="54"/>
  <c r="H52" i="54"/>
  <c r="I52" i="54"/>
  <c r="J52" i="54"/>
  <c r="K52" i="54"/>
  <c r="L52" i="54"/>
  <c r="M52" i="54"/>
  <c r="N52" i="54"/>
  <c r="O52" i="54"/>
  <c r="P52" i="54"/>
  <c r="Q52" i="54"/>
  <c r="C52" i="54"/>
  <c r="D52" i="53"/>
  <c r="E52" i="53"/>
  <c r="F52" i="53"/>
  <c r="G52" i="53"/>
  <c r="H52" i="53"/>
  <c r="I52" i="53"/>
  <c r="J52" i="53"/>
  <c r="K52" i="53"/>
  <c r="L52" i="53"/>
  <c r="M52" i="53"/>
  <c r="N52" i="53"/>
  <c r="O52" i="53"/>
  <c r="P52" i="53"/>
  <c r="C52" i="53"/>
  <c r="D52" i="62"/>
  <c r="E52" i="62"/>
  <c r="F52" i="62"/>
  <c r="G52" i="62"/>
  <c r="H52" i="62"/>
  <c r="I52" i="62"/>
  <c r="J52" i="62"/>
  <c r="K52" i="62"/>
  <c r="L52" i="62"/>
  <c r="M52" i="62"/>
  <c r="N52" i="62"/>
  <c r="O52" i="62"/>
  <c r="P52" i="62"/>
  <c r="Q52" i="62"/>
  <c r="C52" i="62"/>
  <c r="C52" i="51" l="1"/>
  <c r="Q51" i="47"/>
  <c r="C49" i="47" l="1"/>
  <c r="D49" i="47"/>
  <c r="E49" i="47"/>
  <c r="F49" i="47"/>
  <c r="G49" i="47"/>
  <c r="H49" i="47"/>
  <c r="I49" i="47"/>
  <c r="J49" i="47"/>
  <c r="K49" i="47"/>
  <c r="L49" i="47"/>
  <c r="M49" i="47"/>
  <c r="N49" i="47"/>
  <c r="O49" i="47"/>
  <c r="P49" i="47"/>
  <c r="D49" i="51"/>
  <c r="E49" i="51"/>
  <c r="F49" i="51"/>
  <c r="G49" i="51"/>
  <c r="H49" i="51"/>
  <c r="I49" i="51"/>
  <c r="J49" i="51"/>
  <c r="K49" i="51"/>
  <c r="L49" i="51"/>
  <c r="M49" i="51"/>
  <c r="N49" i="51"/>
  <c r="O49" i="51"/>
  <c r="P49" i="51"/>
  <c r="Q49" i="51"/>
  <c r="C49" i="51"/>
  <c r="Q49" i="47" l="1"/>
  <c r="C45" i="55"/>
  <c r="D45" i="55"/>
  <c r="E45" i="55"/>
  <c r="F45" i="55"/>
  <c r="G45" i="55"/>
  <c r="H45" i="55"/>
  <c r="I45" i="55"/>
  <c r="J45" i="55"/>
  <c r="K45" i="55"/>
  <c r="L45" i="55"/>
  <c r="M45" i="55"/>
  <c r="N45" i="55"/>
  <c r="O45" i="55"/>
  <c r="P45" i="55"/>
  <c r="Q45" i="55"/>
  <c r="Q35" i="4" l="1"/>
  <c r="Q44" i="3"/>
  <c r="P50" i="47" l="1"/>
  <c r="O50" i="47"/>
  <c r="N50" i="47"/>
  <c r="M50" i="47"/>
  <c r="L50" i="47"/>
  <c r="K50" i="47"/>
  <c r="J50" i="47"/>
  <c r="I50" i="47"/>
  <c r="H50" i="47"/>
  <c r="G50" i="47"/>
  <c r="F50" i="47"/>
  <c r="E50" i="47"/>
  <c r="D50" i="47"/>
  <c r="C50" i="47"/>
  <c r="P48" i="47"/>
  <c r="O48" i="47"/>
  <c r="N48" i="47"/>
  <c r="M48" i="47"/>
  <c r="L48" i="47"/>
  <c r="K48" i="47"/>
  <c r="J48" i="47"/>
  <c r="I48" i="47"/>
  <c r="H48" i="47"/>
  <c r="G48" i="47"/>
  <c r="F48" i="47"/>
  <c r="E48" i="47"/>
  <c r="D48" i="47"/>
  <c r="C48" i="47"/>
  <c r="M52" i="47" l="1"/>
  <c r="M51" i="48" s="1"/>
  <c r="E52" i="47"/>
  <c r="E51" i="48" s="1"/>
  <c r="F52" i="47"/>
  <c r="F51" i="48" s="1"/>
  <c r="N52" i="47"/>
  <c r="N51" i="48" s="1"/>
  <c r="G52" i="47"/>
  <c r="G51" i="48" s="1"/>
  <c r="O52" i="47"/>
  <c r="O51" i="48" s="1"/>
  <c r="H52" i="47"/>
  <c r="H51" i="48" s="1"/>
  <c r="P52" i="47"/>
  <c r="P51" i="48" s="1"/>
  <c r="I52" i="47"/>
  <c r="I51" i="48" s="1"/>
  <c r="J52" i="47"/>
  <c r="J51" i="48" s="1"/>
  <c r="C52" i="47"/>
  <c r="C51" i="48" s="1"/>
  <c r="K52" i="47"/>
  <c r="K51" i="48" s="1"/>
  <c r="D52" i="47"/>
  <c r="D51" i="48" s="1"/>
  <c r="L52" i="47"/>
  <c r="L51" i="48" s="1"/>
  <c r="Q48" i="47"/>
  <c r="Q50" i="47"/>
  <c r="P49" i="48" l="1"/>
  <c r="O49" i="48"/>
  <c r="Q52" i="47"/>
  <c r="R47" i="47" s="1"/>
  <c r="Q45" i="47"/>
  <c r="Q24" i="48" s="1"/>
  <c r="R24" i="47" l="1"/>
  <c r="Q25" i="48"/>
  <c r="R51" i="47"/>
  <c r="Q51" i="48"/>
  <c r="R49" i="47"/>
  <c r="Q49" i="48"/>
  <c r="C44" i="3" l="1"/>
  <c r="C52" i="3" s="1"/>
  <c r="D44" i="3"/>
  <c r="E44" i="3"/>
  <c r="F44" i="3"/>
  <c r="G44" i="3"/>
  <c r="H44" i="3"/>
  <c r="I44" i="3"/>
  <c r="J44" i="3"/>
  <c r="K44" i="3"/>
  <c r="L44" i="3"/>
  <c r="M44" i="3"/>
  <c r="N44" i="3"/>
  <c r="O44" i="3"/>
  <c r="P44" i="3"/>
  <c r="Q52" i="3" l="1"/>
  <c r="M52" i="3"/>
  <c r="I52" i="3"/>
  <c r="E52" i="3"/>
  <c r="P52" i="3"/>
  <c r="L52" i="3"/>
  <c r="H52" i="3"/>
  <c r="D52" i="3"/>
  <c r="N52" i="3"/>
  <c r="J52" i="3"/>
  <c r="F52" i="3"/>
  <c r="O52" i="3"/>
  <c r="K52" i="3"/>
  <c r="G52" i="3"/>
  <c r="P39" i="20"/>
  <c r="P44" i="20" s="1"/>
  <c r="P38" i="20"/>
  <c r="P38" i="61"/>
  <c r="O38" i="20" s="1"/>
  <c r="P34" i="61"/>
  <c r="O34" i="20" s="1"/>
  <c r="Q34" i="20" s="1"/>
  <c r="S34" i="20" s="1"/>
  <c r="P32" i="61"/>
  <c r="O32" i="20" s="1"/>
  <c r="Q32" i="20" s="1"/>
  <c r="S32" i="20" s="1"/>
  <c r="P30" i="61"/>
  <c r="O30" i="20" s="1"/>
  <c r="Q30" i="20" s="1"/>
  <c r="S30" i="20" s="1"/>
  <c r="P28" i="61"/>
  <c r="O28" i="20" s="1"/>
  <c r="Q28" i="20" s="1"/>
  <c r="S28" i="20" s="1"/>
  <c r="P26" i="61"/>
  <c r="O26" i="20" s="1"/>
  <c r="Q26" i="20" s="1"/>
  <c r="S26" i="20" s="1"/>
  <c r="P24" i="61"/>
  <c r="O24" i="20" s="1"/>
  <c r="Q24" i="20" s="1"/>
  <c r="S24" i="20" s="1"/>
  <c r="P22" i="61"/>
  <c r="O22" i="20" s="1"/>
  <c r="Q22" i="20" s="1"/>
  <c r="S22" i="20" s="1"/>
  <c r="P20" i="61"/>
  <c r="O20" i="20" s="1"/>
  <c r="Q20" i="20" s="1"/>
  <c r="S20" i="20" s="1"/>
  <c r="P18" i="61"/>
  <c r="O18" i="20" s="1"/>
  <c r="Q18" i="20" s="1"/>
  <c r="S18" i="20" s="1"/>
  <c r="P43" i="20"/>
  <c r="Q44" i="57"/>
  <c r="P44" i="57"/>
  <c r="O44" i="57"/>
  <c r="N44" i="57"/>
  <c r="M44" i="57"/>
  <c r="L44" i="57"/>
  <c r="K44" i="57"/>
  <c r="J44" i="57"/>
  <c r="I44" i="57"/>
  <c r="H44" i="57"/>
  <c r="G44" i="57"/>
  <c r="F44" i="57"/>
  <c r="E44" i="57"/>
  <c r="D44" i="57"/>
  <c r="C44" i="57"/>
  <c r="P45" i="56"/>
  <c r="O45" i="56"/>
  <c r="N45" i="56"/>
  <c r="M45" i="56"/>
  <c r="L45" i="56"/>
  <c r="K45" i="56"/>
  <c r="J45" i="56"/>
  <c r="I45" i="56"/>
  <c r="H45" i="56"/>
  <c r="G45" i="56"/>
  <c r="F45" i="56"/>
  <c r="E45" i="56"/>
  <c r="D45" i="56"/>
  <c r="C45" i="56"/>
  <c r="Q45" i="54"/>
  <c r="P45" i="54"/>
  <c r="O45" i="54"/>
  <c r="N45" i="54"/>
  <c r="M45" i="54"/>
  <c r="L45" i="54"/>
  <c r="K45" i="54"/>
  <c r="J45" i="54"/>
  <c r="I45" i="54"/>
  <c r="H45" i="54"/>
  <c r="G45" i="54"/>
  <c r="F45" i="54"/>
  <c r="E45" i="54"/>
  <c r="D45" i="54"/>
  <c r="Q45" i="52"/>
  <c r="P45" i="52"/>
  <c r="O45" i="52"/>
  <c r="N45" i="52"/>
  <c r="M45" i="52"/>
  <c r="L45" i="52"/>
  <c r="K45" i="52"/>
  <c r="J45" i="52"/>
  <c r="I45" i="52"/>
  <c r="H45" i="52"/>
  <c r="G45" i="52"/>
  <c r="F45" i="52"/>
  <c r="E45" i="52"/>
  <c r="D45" i="52"/>
  <c r="C45" i="52"/>
  <c r="Q50" i="51"/>
  <c r="P50" i="51"/>
  <c r="O50" i="51"/>
  <c r="N50" i="51"/>
  <c r="M50" i="51"/>
  <c r="L50" i="51"/>
  <c r="K50" i="51"/>
  <c r="J50" i="51"/>
  <c r="I50" i="51"/>
  <c r="H50" i="51"/>
  <c r="G50" i="51"/>
  <c r="F50" i="51"/>
  <c r="E50" i="51"/>
  <c r="D50" i="51"/>
  <c r="C50" i="51"/>
  <c r="Q48" i="51"/>
  <c r="P48" i="51"/>
  <c r="O48" i="51"/>
  <c r="N48" i="51"/>
  <c r="M48" i="51"/>
  <c r="L48" i="51"/>
  <c r="K48" i="51"/>
  <c r="J48" i="51"/>
  <c r="I48" i="51"/>
  <c r="H48" i="51"/>
  <c r="G48" i="51"/>
  <c r="F48" i="51"/>
  <c r="E48" i="51"/>
  <c r="D48" i="51"/>
  <c r="C48" i="51"/>
  <c r="Q47" i="51"/>
  <c r="P47" i="51"/>
  <c r="O47" i="51"/>
  <c r="N47" i="51"/>
  <c r="M47" i="51"/>
  <c r="L47" i="51"/>
  <c r="K47" i="51"/>
  <c r="J47" i="51"/>
  <c r="I47" i="51"/>
  <c r="H47" i="51"/>
  <c r="G47" i="51"/>
  <c r="F47" i="51"/>
  <c r="E47" i="51"/>
  <c r="D47" i="51"/>
  <c r="C47" i="51"/>
  <c r="Q44" i="51"/>
  <c r="P44" i="51"/>
  <c r="O44" i="51"/>
  <c r="N44" i="51"/>
  <c r="M44" i="51"/>
  <c r="L44" i="51"/>
  <c r="K44" i="51"/>
  <c r="J44" i="51"/>
  <c r="I44" i="51"/>
  <c r="H44" i="51"/>
  <c r="G44" i="51"/>
  <c r="F44" i="51"/>
  <c r="E44" i="51"/>
  <c r="D44" i="51"/>
  <c r="Q43" i="51"/>
  <c r="P43" i="51"/>
  <c r="O43" i="51"/>
  <c r="N43" i="51"/>
  <c r="M43" i="51"/>
  <c r="L43" i="51"/>
  <c r="K43" i="51"/>
  <c r="J43" i="51"/>
  <c r="I43" i="51"/>
  <c r="H43" i="51"/>
  <c r="G43" i="51"/>
  <c r="F43" i="51"/>
  <c r="E43" i="51"/>
  <c r="D43" i="51"/>
  <c r="C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2" i="51"/>
  <c r="K52" i="51"/>
  <c r="H52" i="51"/>
  <c r="P45" i="50"/>
  <c r="P45" i="51" s="1"/>
  <c r="O45" i="50"/>
  <c r="O45" i="51" s="1"/>
  <c r="N45" i="50"/>
  <c r="M45" i="50"/>
  <c r="L45" i="50"/>
  <c r="K45" i="50"/>
  <c r="J45" i="50"/>
  <c r="I45" i="50"/>
  <c r="H45" i="50"/>
  <c r="H45" i="51" s="1"/>
  <c r="G45" i="50"/>
  <c r="G45" i="51" s="1"/>
  <c r="F45" i="50"/>
  <c r="E45" i="50"/>
  <c r="D45" i="50"/>
  <c r="C45" i="50"/>
  <c r="Q44" i="49"/>
  <c r="P44" i="49"/>
  <c r="O44" i="49"/>
  <c r="N44" i="49"/>
  <c r="M44" i="49"/>
  <c r="L44" i="49"/>
  <c r="K44" i="49"/>
  <c r="J44" i="49"/>
  <c r="I44" i="49"/>
  <c r="H44" i="49"/>
  <c r="G44" i="49"/>
  <c r="F44" i="49"/>
  <c r="E44" i="49"/>
  <c r="D44" i="49"/>
  <c r="C44" i="49"/>
  <c r="R50" i="47"/>
  <c r="O48" i="48"/>
  <c r="N49" i="48"/>
  <c r="M49" i="48"/>
  <c r="L49" i="48"/>
  <c r="K49" i="48"/>
  <c r="J49" i="48"/>
  <c r="I49" i="48"/>
  <c r="H49" i="48"/>
  <c r="F49" i="48"/>
  <c r="D49" i="48"/>
  <c r="R30" i="47"/>
  <c r="P45" i="47"/>
  <c r="P24" i="48" s="1"/>
  <c r="O45" i="47"/>
  <c r="O24" i="48" s="1"/>
  <c r="N45" i="47"/>
  <c r="N24" i="48" s="1"/>
  <c r="M45" i="47"/>
  <c r="M24" i="48" s="1"/>
  <c r="L45" i="47"/>
  <c r="L24" i="48" s="1"/>
  <c r="K45" i="47"/>
  <c r="K24" i="48" s="1"/>
  <c r="J45" i="47"/>
  <c r="J24" i="48" s="1"/>
  <c r="I45" i="47"/>
  <c r="I24" i="48" s="1"/>
  <c r="H45" i="47"/>
  <c r="H24" i="48" s="1"/>
  <c r="G45" i="47"/>
  <c r="G24" i="48" s="1"/>
  <c r="F45" i="47"/>
  <c r="F24" i="48" s="1"/>
  <c r="E45" i="47"/>
  <c r="E24" i="48" s="1"/>
  <c r="D45" i="47"/>
  <c r="D24" i="48" s="1"/>
  <c r="C45" i="47"/>
  <c r="C24" i="48" s="1"/>
  <c r="R37" i="47"/>
  <c r="R35" i="47"/>
  <c r="R25" i="47"/>
  <c r="R18" i="47"/>
  <c r="R8" i="47"/>
  <c r="E25" i="48" l="1"/>
  <c r="O25" i="48"/>
  <c r="N25" i="48"/>
  <c r="G25" i="48"/>
  <c r="H25" i="48"/>
  <c r="P25" i="48"/>
  <c r="C25" i="48"/>
  <c r="K25" i="48"/>
  <c r="J25" i="48"/>
  <c r="D25" i="48"/>
  <c r="L25" i="48"/>
  <c r="F25" i="48"/>
  <c r="I18" i="48"/>
  <c r="I25" i="48"/>
  <c r="P45" i="20"/>
  <c r="M7" i="48"/>
  <c r="M25" i="48"/>
  <c r="C45" i="51"/>
  <c r="K45" i="51"/>
  <c r="E45" i="51"/>
  <c r="M45" i="51"/>
  <c r="L52" i="51"/>
  <c r="D52" i="51"/>
  <c r="G52" i="51"/>
  <c r="O52" i="51"/>
  <c r="C49" i="48"/>
  <c r="C48" i="48"/>
  <c r="E48" i="48"/>
  <c r="E49" i="48"/>
  <c r="G48" i="48"/>
  <c r="G49" i="48"/>
  <c r="L45" i="51"/>
  <c r="I45" i="51"/>
  <c r="R48" i="47"/>
  <c r="I8" i="48"/>
  <c r="R13" i="47"/>
  <c r="R26" i="47"/>
  <c r="R41" i="47"/>
  <c r="M12" i="48"/>
  <c r="R14" i="47"/>
  <c r="F52" i="51"/>
  <c r="J52" i="51"/>
  <c r="N52" i="51"/>
  <c r="C30" i="48"/>
  <c r="K43" i="48"/>
  <c r="C17" i="48"/>
  <c r="I41" i="48"/>
  <c r="Q16" i="48"/>
  <c r="R9" i="47"/>
  <c r="R20" i="47"/>
  <c r="R31" i="47"/>
  <c r="R42" i="47"/>
  <c r="F38" i="48"/>
  <c r="J42" i="48"/>
  <c r="E10" i="48"/>
  <c r="E15" i="48"/>
  <c r="Q21" i="48"/>
  <c r="I31" i="48"/>
  <c r="G39" i="48"/>
  <c r="O17" i="48"/>
  <c r="C12" i="48"/>
  <c r="H22" i="48"/>
  <c r="P31" i="48"/>
  <c r="O26" i="48"/>
  <c r="M35" i="48"/>
  <c r="O9" i="48"/>
  <c r="K14" i="48"/>
  <c r="K21" i="48"/>
  <c r="G28" i="48"/>
  <c r="P17" i="61"/>
  <c r="O17" i="20" s="1"/>
  <c r="Q17" i="20" s="1"/>
  <c r="S17" i="20" s="1"/>
  <c r="P19" i="61"/>
  <c r="O19" i="20" s="1"/>
  <c r="Q19" i="20" s="1"/>
  <c r="S19" i="20" s="1"/>
  <c r="P21" i="61"/>
  <c r="O21" i="20" s="1"/>
  <c r="Q21" i="20" s="1"/>
  <c r="S21" i="20" s="1"/>
  <c r="P23" i="61"/>
  <c r="O23" i="20" s="1"/>
  <c r="Q23" i="20" s="1"/>
  <c r="S23" i="20" s="1"/>
  <c r="F9" i="48"/>
  <c r="J13" i="48"/>
  <c r="N18" i="48"/>
  <c r="J20" i="48"/>
  <c r="N22" i="48"/>
  <c r="J30" i="48"/>
  <c r="N36" i="48"/>
  <c r="F44" i="48"/>
  <c r="J8" i="48"/>
  <c r="J9" i="48"/>
  <c r="F12" i="48"/>
  <c r="N13" i="48"/>
  <c r="N15" i="48"/>
  <c r="C18" i="48"/>
  <c r="N19" i="48"/>
  <c r="K20" i="48"/>
  <c r="O30" i="48"/>
  <c r="G34" i="48"/>
  <c r="F40" i="48"/>
  <c r="K9" i="48"/>
  <c r="G17" i="48"/>
  <c r="O20" i="48"/>
  <c r="N40" i="48"/>
  <c r="F45" i="51"/>
  <c r="J45" i="51"/>
  <c r="N45" i="51"/>
  <c r="F11" i="48"/>
  <c r="J15" i="48"/>
  <c r="J16" i="48"/>
  <c r="N17" i="48"/>
  <c r="J19" i="48"/>
  <c r="F32" i="48"/>
  <c r="N33" i="48"/>
  <c r="N38" i="48"/>
  <c r="N7" i="48"/>
  <c r="J11" i="48"/>
  <c r="N12" i="48"/>
  <c r="O14" i="48"/>
  <c r="K16" i="48"/>
  <c r="F17" i="48"/>
  <c r="C19" i="48"/>
  <c r="G23" i="48"/>
  <c r="F27" i="48"/>
  <c r="N28" i="48"/>
  <c r="J32" i="48"/>
  <c r="G37" i="48"/>
  <c r="J44" i="48"/>
  <c r="F7" i="48"/>
  <c r="C8" i="48"/>
  <c r="N8" i="48"/>
  <c r="G10" i="48"/>
  <c r="N11" i="48"/>
  <c r="G12" i="48"/>
  <c r="C13" i="48"/>
  <c r="O13" i="48"/>
  <c r="F16" i="48"/>
  <c r="N16" i="48"/>
  <c r="F19" i="48"/>
  <c r="O19" i="48"/>
  <c r="F22" i="48"/>
  <c r="J23" i="48"/>
  <c r="J27" i="48"/>
  <c r="J29" i="48"/>
  <c r="F33" i="48"/>
  <c r="N34" i="48"/>
  <c r="O37" i="48"/>
  <c r="J7" i="48"/>
  <c r="F8" i="48"/>
  <c r="O8" i="48"/>
  <c r="N9" i="48"/>
  <c r="K10" i="48"/>
  <c r="Q11" i="48"/>
  <c r="J12" i="48"/>
  <c r="F13" i="48"/>
  <c r="I14" i="48"/>
  <c r="F15" i="48"/>
  <c r="G16" i="48"/>
  <c r="J17" i="48"/>
  <c r="J18" i="48"/>
  <c r="I19" i="48"/>
  <c r="F20" i="48"/>
  <c r="G21" i="48"/>
  <c r="M22" i="48"/>
  <c r="N23" i="48"/>
  <c r="F28" i="48"/>
  <c r="O29" i="48"/>
  <c r="O31" i="48"/>
  <c r="G33" i="48"/>
  <c r="J36" i="48"/>
  <c r="E52" i="51"/>
  <c r="M52" i="51"/>
  <c r="P25" i="61"/>
  <c r="O25" i="20" s="1"/>
  <c r="Q25" i="20" s="1"/>
  <c r="S25" i="20" s="1"/>
  <c r="P27" i="61"/>
  <c r="O27" i="20" s="1"/>
  <c r="Q27" i="20" s="1"/>
  <c r="S27" i="20" s="1"/>
  <c r="P29" i="61"/>
  <c r="O29" i="20" s="1"/>
  <c r="Q29" i="20" s="1"/>
  <c r="S29" i="20" s="1"/>
  <c r="P31" i="61"/>
  <c r="O31" i="20" s="1"/>
  <c r="Q31" i="20" s="1"/>
  <c r="S31" i="20" s="1"/>
  <c r="P33" i="61"/>
  <c r="O33" i="20" s="1"/>
  <c r="Q33" i="20" s="1"/>
  <c r="S33" i="20" s="1"/>
  <c r="P35" i="61"/>
  <c r="O35" i="20" s="1"/>
  <c r="Q35" i="20" s="1"/>
  <c r="S35" i="20" s="1"/>
  <c r="P37" i="61"/>
  <c r="O37" i="20" s="1"/>
  <c r="Q37" i="20" s="1"/>
  <c r="S37" i="20" s="1"/>
  <c r="P39" i="61"/>
  <c r="O39" i="20" s="1"/>
  <c r="O44" i="20" s="1"/>
  <c r="P36" i="61"/>
  <c r="O36" i="20" s="1"/>
  <c r="Q36" i="20" s="1"/>
  <c r="S36" i="20" s="1"/>
  <c r="D43" i="48"/>
  <c r="D39" i="48"/>
  <c r="D41" i="48"/>
  <c r="D37" i="48"/>
  <c r="D33" i="48"/>
  <c r="D29" i="48"/>
  <c r="D40" i="48"/>
  <c r="D32" i="48"/>
  <c r="D28" i="48"/>
  <c r="D23" i="48"/>
  <c r="D19" i="48"/>
  <c r="D44" i="48"/>
  <c r="D27" i="48"/>
  <c r="D21" i="48"/>
  <c r="D16" i="48"/>
  <c r="D12" i="48"/>
  <c r="D8" i="48"/>
  <c r="D36" i="48"/>
  <c r="D31" i="48"/>
  <c r="D30" i="48"/>
  <c r="D22" i="48"/>
  <c r="L43" i="48"/>
  <c r="L39" i="48"/>
  <c r="L35" i="48"/>
  <c r="L41" i="48"/>
  <c r="L37" i="48"/>
  <c r="L33" i="48"/>
  <c r="L29" i="48"/>
  <c r="L40" i="48"/>
  <c r="L30" i="48"/>
  <c r="L28" i="48"/>
  <c r="L23" i="48"/>
  <c r="L19" i="48"/>
  <c r="L42" i="48"/>
  <c r="L32" i="48"/>
  <c r="L31" i="48"/>
  <c r="L18" i="48"/>
  <c r="L16" i="48"/>
  <c r="L12" i="48"/>
  <c r="L8" i="48"/>
  <c r="L44" i="48"/>
  <c r="L26" i="48"/>
  <c r="L20" i="48"/>
  <c r="J48" i="48"/>
  <c r="J47" i="48"/>
  <c r="D9" i="48"/>
  <c r="P10" i="48"/>
  <c r="L11" i="48"/>
  <c r="L17" i="48"/>
  <c r="H32" i="48"/>
  <c r="D35" i="48"/>
  <c r="E44" i="48"/>
  <c r="E40" i="48"/>
  <c r="E36" i="48"/>
  <c r="E42" i="48"/>
  <c r="E38" i="48"/>
  <c r="E34" i="48"/>
  <c r="E30" i="48"/>
  <c r="E41" i="48"/>
  <c r="E33" i="48"/>
  <c r="E20" i="48"/>
  <c r="E39" i="48"/>
  <c r="E32" i="48"/>
  <c r="E31" i="48"/>
  <c r="E28" i="48"/>
  <c r="E22" i="48"/>
  <c r="E17" i="48"/>
  <c r="E13" i="48"/>
  <c r="E9" i="48"/>
  <c r="E43" i="48"/>
  <c r="E29" i="48"/>
  <c r="E23" i="48"/>
  <c r="Q44" i="48"/>
  <c r="Q40" i="48"/>
  <c r="Q36" i="48"/>
  <c r="Q42" i="48"/>
  <c r="Q38" i="48"/>
  <c r="Q34" i="48"/>
  <c r="Q30" i="48"/>
  <c r="Q37" i="48"/>
  <c r="Q29" i="48"/>
  <c r="Q20" i="48"/>
  <c r="Q41" i="48"/>
  <c r="Q23" i="48"/>
  <c r="Q18" i="48"/>
  <c r="Q17" i="48"/>
  <c r="Q13" i="48"/>
  <c r="Q9" i="48"/>
  <c r="R44" i="47"/>
  <c r="R40" i="47"/>
  <c r="R36" i="47"/>
  <c r="R32" i="47"/>
  <c r="R28" i="47"/>
  <c r="R23" i="47"/>
  <c r="R19" i="47"/>
  <c r="R15" i="47"/>
  <c r="R11" i="47"/>
  <c r="R7" i="47"/>
  <c r="Q43" i="48"/>
  <c r="Q33" i="48"/>
  <c r="Q32" i="48"/>
  <c r="Q31" i="48"/>
  <c r="Q26" i="48"/>
  <c r="Q19" i="48"/>
  <c r="P9" i="48"/>
  <c r="L10" i="48"/>
  <c r="H11" i="48"/>
  <c r="M11" i="48"/>
  <c r="M16" i="48"/>
  <c r="D18" i="48"/>
  <c r="D20" i="48"/>
  <c r="I23" i="48"/>
  <c r="P26" i="48"/>
  <c r="L27" i="48"/>
  <c r="L36" i="48"/>
  <c r="R10" i="47"/>
  <c r="R16" i="47"/>
  <c r="R21" i="47"/>
  <c r="R27" i="47"/>
  <c r="R33" i="47"/>
  <c r="R38" i="47"/>
  <c r="R43" i="47"/>
  <c r="D48" i="48"/>
  <c r="D50" i="48"/>
  <c r="D47" i="48"/>
  <c r="H48" i="48"/>
  <c r="H50" i="48"/>
  <c r="L48" i="48"/>
  <c r="L50" i="48"/>
  <c r="L47" i="48"/>
  <c r="P48" i="48"/>
  <c r="P47" i="48"/>
  <c r="P50"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I26" i="48"/>
  <c r="E27" i="48"/>
  <c r="P27" i="48"/>
  <c r="K28" i="48"/>
  <c r="C29" i="48"/>
  <c r="P30" i="48"/>
  <c r="M32" i="48"/>
  <c r="M33" i="48"/>
  <c r="L34" i="48"/>
  <c r="D38" i="48"/>
  <c r="H43" i="48"/>
  <c r="H39" i="48"/>
  <c r="H35" i="48"/>
  <c r="H41" i="48"/>
  <c r="H37" i="48"/>
  <c r="H33" i="48"/>
  <c r="H29" i="48"/>
  <c r="H44" i="48"/>
  <c r="H36" i="48"/>
  <c r="H31" i="48"/>
  <c r="H28" i="48"/>
  <c r="H23" i="48"/>
  <c r="H19" i="48"/>
  <c r="H42" i="48"/>
  <c r="H38" i="48"/>
  <c r="H26" i="48"/>
  <c r="H20" i="48"/>
  <c r="H16" i="48"/>
  <c r="H12" i="48"/>
  <c r="H8" i="48"/>
  <c r="H40" i="48"/>
  <c r="H34" i="48"/>
  <c r="H27" i="48"/>
  <c r="H21" i="48"/>
  <c r="P43" i="48"/>
  <c r="P39" i="48"/>
  <c r="P35" i="48"/>
  <c r="P41" i="48"/>
  <c r="P37" i="48"/>
  <c r="P33" i="48"/>
  <c r="P29" i="48"/>
  <c r="P44" i="48"/>
  <c r="P36" i="48"/>
  <c r="P34" i="48"/>
  <c r="P28" i="48"/>
  <c r="P23" i="48"/>
  <c r="P19" i="48"/>
  <c r="P40" i="48"/>
  <c r="P22" i="48"/>
  <c r="P16" i="48"/>
  <c r="P12" i="48"/>
  <c r="P8" i="48"/>
  <c r="P38" i="48"/>
  <c r="F48" i="48"/>
  <c r="F47" i="48"/>
  <c r="F50" i="48"/>
  <c r="N48" i="48"/>
  <c r="N50" i="48"/>
  <c r="N47" i="48"/>
  <c r="H7" i="48"/>
  <c r="H13" i="48"/>
  <c r="D14" i="48"/>
  <c r="P15" i="48"/>
  <c r="P18" i="48"/>
  <c r="D26" i="48"/>
  <c r="D34" i="48"/>
  <c r="L38" i="48"/>
  <c r="I44" i="48"/>
  <c r="I40" i="48"/>
  <c r="I36" i="48"/>
  <c r="I42" i="48"/>
  <c r="I38" i="48"/>
  <c r="I34" i="48"/>
  <c r="I30" i="48"/>
  <c r="I37" i="48"/>
  <c r="I32" i="48"/>
  <c r="I20" i="48"/>
  <c r="I39" i="48"/>
  <c r="I43" i="48"/>
  <c r="I27" i="48"/>
  <c r="I21" i="48"/>
  <c r="I17" i="48"/>
  <c r="I13" i="48"/>
  <c r="I9" i="48"/>
  <c r="I35" i="48"/>
  <c r="I33" i="48"/>
  <c r="I28" i="48"/>
  <c r="I22" i="48"/>
  <c r="M44" i="48"/>
  <c r="M40" i="48"/>
  <c r="M36" i="48"/>
  <c r="M42" i="48"/>
  <c r="M38" i="48"/>
  <c r="M34" i="48"/>
  <c r="M30" i="48"/>
  <c r="M41" i="48"/>
  <c r="M31" i="48"/>
  <c r="M20" i="48"/>
  <c r="M43" i="48"/>
  <c r="M37" i="48"/>
  <c r="M26" i="48"/>
  <c r="M19" i="48"/>
  <c r="M17" i="48"/>
  <c r="M13" i="48"/>
  <c r="M9" i="48"/>
  <c r="M39" i="48"/>
  <c r="M29" i="48"/>
  <c r="M27" i="48"/>
  <c r="M21" i="48"/>
  <c r="D7" i="48"/>
  <c r="I7" i="48"/>
  <c r="E8" i="48"/>
  <c r="Q10" i="48"/>
  <c r="I12" i="48"/>
  <c r="D13" i="48"/>
  <c r="E14" i="48"/>
  <c r="P14" i="48"/>
  <c r="L15" i="48"/>
  <c r="Q15" i="48"/>
  <c r="H17" i="48"/>
  <c r="E26" i="48"/>
  <c r="Q28" i="48"/>
  <c r="E35" i="48"/>
  <c r="P42" i="48"/>
  <c r="D45" i="51"/>
  <c r="Q45" i="50"/>
  <c r="Q45" i="51" s="1"/>
  <c r="R12" i="47"/>
  <c r="R17" i="47"/>
  <c r="R22" i="47"/>
  <c r="R29" i="47"/>
  <c r="R34" i="47"/>
  <c r="R39" i="47"/>
  <c r="C42" i="48"/>
  <c r="C38" i="48"/>
  <c r="C44" i="48"/>
  <c r="C40" i="48"/>
  <c r="C36" i="48"/>
  <c r="C32" i="48"/>
  <c r="C39" i="48"/>
  <c r="C31" i="48"/>
  <c r="C27" i="48"/>
  <c r="C22" i="48"/>
  <c r="C43" i="48"/>
  <c r="C37" i="48"/>
  <c r="C35" i="48"/>
  <c r="C34" i="48"/>
  <c r="C33" i="48"/>
  <c r="C26" i="48"/>
  <c r="C20" i="48"/>
  <c r="C15" i="48"/>
  <c r="C11" i="48"/>
  <c r="C7" i="48"/>
  <c r="C41" i="48"/>
  <c r="C28" i="48"/>
  <c r="C21" i="48"/>
  <c r="G42" i="48"/>
  <c r="G38" i="48"/>
  <c r="G44" i="48"/>
  <c r="G40" i="48"/>
  <c r="G36" i="48"/>
  <c r="G32" i="48"/>
  <c r="G43" i="48"/>
  <c r="G35" i="48"/>
  <c r="G30" i="48"/>
  <c r="G27" i="48"/>
  <c r="G22" i="48"/>
  <c r="G18" i="48"/>
  <c r="G41" i="48"/>
  <c r="G29" i="48"/>
  <c r="G19" i="48"/>
  <c r="G15" i="48"/>
  <c r="G11" i="48"/>
  <c r="G7" i="48"/>
  <c r="G26" i="48"/>
  <c r="G20" i="48"/>
  <c r="K42" i="48"/>
  <c r="K38" i="48"/>
  <c r="K44" i="48"/>
  <c r="K40" i="48"/>
  <c r="K36" i="48"/>
  <c r="K32" i="48"/>
  <c r="K39" i="48"/>
  <c r="K34" i="48"/>
  <c r="K29" i="48"/>
  <c r="K27" i="48"/>
  <c r="K22" i="48"/>
  <c r="K18" i="48"/>
  <c r="K41" i="48"/>
  <c r="K35" i="48"/>
  <c r="K33" i="48"/>
  <c r="K23" i="48"/>
  <c r="K15" i="48"/>
  <c r="K11" i="48"/>
  <c r="K7" i="48"/>
  <c r="K37" i="48"/>
  <c r="K31" i="48"/>
  <c r="K30" i="48"/>
  <c r="O42" i="48"/>
  <c r="O38" i="48"/>
  <c r="O44" i="48"/>
  <c r="O40" i="48"/>
  <c r="O36" i="48"/>
  <c r="O32" i="48"/>
  <c r="O43" i="48"/>
  <c r="O35" i="48"/>
  <c r="O33" i="48"/>
  <c r="O27" i="48"/>
  <c r="O22" i="48"/>
  <c r="O18" i="48"/>
  <c r="O39" i="48"/>
  <c r="O28" i="48"/>
  <c r="O21" i="48"/>
  <c r="O15" i="48"/>
  <c r="O11" i="48"/>
  <c r="O7" i="48"/>
  <c r="O41" i="48"/>
  <c r="O34" i="48"/>
  <c r="O23" i="48"/>
  <c r="E50" i="48"/>
  <c r="E47" i="48"/>
  <c r="I50" i="48"/>
  <c r="I47" i="48"/>
  <c r="I48" i="48"/>
  <c r="M50" i="48"/>
  <c r="M47" i="48"/>
  <c r="M48" i="48"/>
  <c r="Q50" i="48"/>
  <c r="Q47" i="48"/>
  <c r="Q48"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K26" i="48"/>
  <c r="Q27" i="48"/>
  <c r="M28" i="48"/>
  <c r="I29" i="48"/>
  <c r="H30" i="48"/>
  <c r="G31" i="48"/>
  <c r="P32" i="48"/>
  <c r="Q35" i="48"/>
  <c r="E37" i="48"/>
  <c r="Q39" i="48"/>
  <c r="D42" i="48"/>
  <c r="H47" i="48"/>
  <c r="J50" i="48"/>
  <c r="F41" i="48"/>
  <c r="F37" i="48"/>
  <c r="F43" i="48"/>
  <c r="F39" i="48"/>
  <c r="F35" i="48"/>
  <c r="F31" i="48"/>
  <c r="F42" i="48"/>
  <c r="F34" i="48"/>
  <c r="F29" i="48"/>
  <c r="F26" i="48"/>
  <c r="F21" i="48"/>
  <c r="J41" i="48"/>
  <c r="J37" i="48"/>
  <c r="J43" i="48"/>
  <c r="J39" i="48"/>
  <c r="J35" i="48"/>
  <c r="J31" i="48"/>
  <c r="J38" i="48"/>
  <c r="J33" i="48"/>
  <c r="J26" i="48"/>
  <c r="J21" i="48"/>
  <c r="N41" i="48"/>
  <c r="N37" i="48"/>
  <c r="N43" i="48"/>
  <c r="N39" i="48"/>
  <c r="N35" i="48"/>
  <c r="N31" i="48"/>
  <c r="N42" i="48"/>
  <c r="N32" i="48"/>
  <c r="N26" i="48"/>
  <c r="N21" i="48"/>
  <c r="C47" i="48"/>
  <c r="C50" i="48"/>
  <c r="G47" i="48"/>
  <c r="G50" i="48"/>
  <c r="K47" i="48"/>
  <c r="K50" i="48"/>
  <c r="K48" i="48"/>
  <c r="O47" i="48"/>
  <c r="O50" i="48"/>
  <c r="F10" i="48"/>
  <c r="J10" i="48"/>
  <c r="N10" i="48"/>
  <c r="F14" i="48"/>
  <c r="J14" i="48"/>
  <c r="N14" i="48"/>
  <c r="F18" i="48"/>
  <c r="N20" i="48"/>
  <c r="J22" i="48"/>
  <c r="F23" i="48"/>
  <c r="N27" i="48"/>
  <c r="J28" i="48"/>
  <c r="N29" i="48"/>
  <c r="F30" i="48"/>
  <c r="N30" i="48"/>
  <c r="J34" i="48"/>
  <c r="F36" i="48"/>
  <c r="J40" i="48"/>
  <c r="N44" i="48"/>
  <c r="I52" i="51"/>
  <c r="Q52" i="51"/>
  <c r="I45" i="48" l="1"/>
  <c r="M45" i="48"/>
  <c r="L45" i="48"/>
  <c r="C45" i="48"/>
  <c r="N45" i="48"/>
  <c r="D45" i="48"/>
  <c r="Q45" i="48"/>
  <c r="P45" i="48"/>
  <c r="J45" i="48"/>
  <c r="O45" i="48"/>
  <c r="H45" i="48"/>
  <c r="F45" i="48"/>
  <c r="E45" i="48"/>
  <c r="K45" i="48"/>
  <c r="G45" i="48"/>
  <c r="O45" i="20"/>
  <c r="H52" i="48"/>
  <c r="O52" i="48"/>
  <c r="C52" i="48"/>
  <c r="G52" i="48"/>
  <c r="N52" i="48"/>
  <c r="F52" i="48"/>
  <c r="P52" i="48"/>
  <c r="R52" i="47"/>
  <c r="I52" i="48"/>
  <c r="K52" i="48"/>
  <c r="Q52" i="48"/>
  <c r="E52" i="48"/>
  <c r="D52" i="48"/>
  <c r="M52" i="48"/>
  <c r="L52" i="48"/>
  <c r="J52" i="48"/>
  <c r="R45" i="47"/>
  <c r="O43" i="20" l="1"/>
  <c r="C19" i="36" l="1"/>
  <c r="G19" i="36" l="1"/>
  <c r="H19" i="36"/>
  <c r="W38" i="20" l="1"/>
  <c r="W39" i="20"/>
  <c r="C29" i="36" l="1"/>
  <c r="C28" i="36"/>
  <c r="C27" i="36"/>
  <c r="C26" i="36"/>
  <c r="C25" i="36"/>
  <c r="C24" i="36"/>
  <c r="C23" i="36"/>
  <c r="C22" i="36"/>
  <c r="C21" i="36"/>
  <c r="C20" i="36"/>
  <c r="C18" i="36"/>
  <c r="C17" i="36"/>
  <c r="C16" i="36"/>
  <c r="C15" i="36"/>
  <c r="C14" i="36"/>
  <c r="C13" i="36"/>
  <c r="C12" i="36"/>
  <c r="C11" i="36"/>
  <c r="C10" i="36"/>
  <c r="C9" i="36"/>
  <c r="C8" i="36"/>
  <c r="C6" i="36"/>
  <c r="C7" i="36"/>
  <c r="N43" i="20"/>
  <c r="N38" i="20"/>
  <c r="N39" i="20"/>
  <c r="N44" i="20" s="1"/>
  <c r="C30" i="36" l="1"/>
  <c r="N45" i="20"/>
  <c r="R39" i="20"/>
  <c r="R44" i="20" s="1"/>
  <c r="R38" i="20"/>
  <c r="R43" i="20"/>
  <c r="R45" i="20" l="1"/>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Q32" i="8"/>
  <c r="P32" i="8"/>
  <c r="O32" i="8"/>
  <c r="N32" i="8"/>
  <c r="M32" i="8"/>
  <c r="L32" i="8"/>
  <c r="K32" i="8"/>
  <c r="J32" i="8"/>
  <c r="I32" i="8"/>
  <c r="H32" i="8"/>
  <c r="F32" i="8"/>
  <c r="E32" i="8"/>
  <c r="D32" i="8"/>
  <c r="C32" i="8"/>
  <c r="M43" i="20" l="1"/>
  <c r="M38" i="20"/>
  <c r="M39" i="20"/>
  <c r="M44" i="20" s="1"/>
  <c r="M45" i="20" l="1"/>
  <c r="Q39" i="20"/>
  <c r="Q38" i="20"/>
  <c r="S38" i="20" s="1"/>
  <c r="S45" i="20" l="1"/>
  <c r="Q45" i="20"/>
  <c r="S39" i="20"/>
  <c r="S44" i="20" s="1"/>
  <c r="Q44" i="20"/>
  <c r="S43" i="20"/>
  <c r="Q43" i="20"/>
  <c r="G34" i="8"/>
  <c r="G33" i="8"/>
  <c r="G32" i="8"/>
  <c r="G35" i="45" l="1"/>
  <c r="Q35" i="46"/>
  <c r="P35" i="46"/>
  <c r="O35" i="46"/>
  <c r="N35" i="46"/>
  <c r="M35" i="46"/>
  <c r="L35" i="46"/>
  <c r="K35" i="46"/>
  <c r="J35" i="46"/>
  <c r="I35" i="46"/>
  <c r="H35" i="46"/>
  <c r="G35" i="46"/>
  <c r="F35" i="46"/>
  <c r="E35" i="46"/>
  <c r="D35" i="46"/>
  <c r="C35" i="46"/>
  <c r="Q35" i="45"/>
  <c r="P35" i="45"/>
  <c r="O35" i="45"/>
  <c r="N35" i="45"/>
  <c r="M35" i="45"/>
  <c r="L35" i="45"/>
  <c r="K35" i="45"/>
  <c r="J35" i="45"/>
  <c r="I35" i="45"/>
  <c r="H35" i="45"/>
  <c r="F35" i="45"/>
  <c r="E35" i="45"/>
  <c r="D35" i="45"/>
  <c r="C35" i="45"/>
  <c r="Q35" i="43"/>
  <c r="P35" i="43"/>
  <c r="O35" i="43"/>
  <c r="N35" i="43"/>
  <c r="M35" i="43"/>
  <c r="L35" i="43"/>
  <c r="K35" i="43"/>
  <c r="J35" i="43"/>
  <c r="I35" i="43"/>
  <c r="H35" i="43"/>
  <c r="G35" i="43"/>
  <c r="F35" i="43"/>
  <c r="E35" i="43"/>
  <c r="D35" i="43"/>
  <c r="C35" i="43"/>
  <c r="Q35" i="41"/>
  <c r="P35" i="41"/>
  <c r="O35" i="41"/>
  <c r="N35" i="41"/>
  <c r="M35" i="41"/>
  <c r="L35" i="41"/>
  <c r="K35" i="41"/>
  <c r="J35" i="41"/>
  <c r="I35" i="41"/>
  <c r="H35" i="41"/>
  <c r="G35" i="41"/>
  <c r="F35" i="41"/>
  <c r="E35" i="41"/>
  <c r="D35" i="41"/>
  <c r="C35" i="41"/>
  <c r="H29" i="36" l="1"/>
  <c r="H26" i="36"/>
  <c r="H22" i="36"/>
  <c r="H17" i="36"/>
  <c r="H13" i="36"/>
  <c r="H10" i="36"/>
  <c r="H8" i="36"/>
  <c r="H7" i="36"/>
  <c r="H28" i="36"/>
  <c r="H25" i="36"/>
  <c r="H23" i="36"/>
  <c r="H21" i="36"/>
  <c r="H18" i="36"/>
  <c r="H16" i="36"/>
  <c r="H14" i="36"/>
  <c r="H12" i="36"/>
  <c r="H11" i="36"/>
  <c r="H9" i="36"/>
  <c r="H27" i="36"/>
  <c r="H24" i="36"/>
  <c r="H20" i="36"/>
  <c r="H15" i="36"/>
  <c r="H6" i="36"/>
  <c r="G29" i="36"/>
  <c r="G28" i="36"/>
  <c r="G27" i="36"/>
  <c r="G26" i="36"/>
  <c r="G25" i="36"/>
  <c r="G24" i="36"/>
  <c r="G23" i="36"/>
  <c r="G22" i="36"/>
  <c r="G21" i="36"/>
  <c r="G20" i="36"/>
  <c r="G18" i="36"/>
  <c r="G17" i="36"/>
  <c r="G16" i="36"/>
  <c r="G15" i="36"/>
  <c r="G14" i="36"/>
  <c r="G13" i="36"/>
  <c r="G12" i="36"/>
  <c r="G11" i="36"/>
  <c r="G10" i="36"/>
  <c r="G9" i="36"/>
  <c r="G8" i="36"/>
  <c r="G6" i="36"/>
  <c r="G7" i="36"/>
  <c r="H30" i="36" l="1"/>
  <c r="G30" i="36"/>
  <c r="F35" i="5"/>
  <c r="J35" i="5"/>
  <c r="N35" i="5"/>
  <c r="E35" i="6"/>
  <c r="I35" i="6"/>
  <c r="M35" i="6"/>
  <c r="Q35" i="6"/>
  <c r="D35" i="7"/>
  <c r="H35" i="7"/>
  <c r="L35" i="7"/>
  <c r="P35" i="7"/>
  <c r="G35" i="5"/>
  <c r="O35" i="5"/>
  <c r="J35" i="6"/>
  <c r="I35" i="7"/>
  <c r="M35" i="7"/>
  <c r="C35" i="5"/>
  <c r="K35" i="5"/>
  <c r="F35" i="6"/>
  <c r="N35" i="6"/>
  <c r="E35" i="7"/>
  <c r="Q35" i="7"/>
  <c r="D35" i="5"/>
  <c r="H35" i="5"/>
  <c r="L35" i="5"/>
  <c r="P35" i="5"/>
  <c r="G35" i="6"/>
  <c r="K35" i="6"/>
  <c r="O35" i="6"/>
  <c r="F35" i="7"/>
  <c r="J35" i="7"/>
  <c r="N35" i="7"/>
  <c r="E35" i="5"/>
  <c r="I35" i="5"/>
  <c r="M35" i="5"/>
  <c r="Q35" i="5"/>
  <c r="D35" i="6"/>
  <c r="H35" i="6"/>
  <c r="L35" i="6"/>
  <c r="P35" i="6"/>
  <c r="C35" i="7"/>
  <c r="G35" i="7"/>
  <c r="K35" i="7"/>
  <c r="O35" i="7"/>
  <c r="L35" i="8" l="1"/>
  <c r="N35" i="8"/>
  <c r="P35" i="8"/>
  <c r="Q35" i="8"/>
  <c r="E35" i="8"/>
  <c r="I35" i="8"/>
  <c r="D35" i="8"/>
  <c r="K35" i="8"/>
  <c r="F35" i="8"/>
  <c r="M35" i="8"/>
  <c r="H35" i="8"/>
  <c r="O35" i="8"/>
  <c r="J35" i="8"/>
  <c r="G35" i="8" l="1"/>
  <c r="C35" i="8" l="1"/>
  <c r="E35" i="4" l="1"/>
  <c r="F35" i="4"/>
  <c r="G35" i="4"/>
  <c r="H35" i="4"/>
  <c r="I35" i="4"/>
  <c r="J35" i="4"/>
  <c r="K35" i="4"/>
  <c r="L35" i="4"/>
  <c r="M35" i="4"/>
  <c r="N35" i="4"/>
  <c r="O35" i="4"/>
  <c r="P35" i="4"/>
  <c r="C35" i="4"/>
  <c r="Q36" i="4"/>
  <c r="J36" i="9"/>
  <c r="I36" i="9"/>
  <c r="H36" i="9"/>
  <c r="G36" i="9"/>
  <c r="F36" i="9"/>
  <c r="E36" i="9"/>
  <c r="D36" i="9"/>
  <c r="K35" i="9" l="1"/>
  <c r="K33" i="9"/>
  <c r="K34" i="9"/>
  <c r="C36" i="4"/>
  <c r="G34" i="36"/>
  <c r="G33" i="36"/>
  <c r="G32" i="36"/>
  <c r="D33" i="36"/>
  <c r="D34" i="36"/>
  <c r="D32" i="36"/>
  <c r="H34" i="36"/>
  <c r="H32" i="36"/>
  <c r="H33" i="36"/>
  <c r="E34" i="36"/>
  <c r="E32" i="36"/>
  <c r="E33" i="36"/>
  <c r="F34" i="36"/>
  <c r="F33" i="36"/>
  <c r="F32" i="36"/>
  <c r="J32" i="36"/>
  <c r="J34" i="36"/>
  <c r="J33" i="36"/>
  <c r="C34" i="36"/>
  <c r="C33" i="36"/>
  <c r="C32" i="36"/>
  <c r="I34" i="36"/>
  <c r="I33" i="36"/>
  <c r="I32" i="36"/>
  <c r="K36" i="4"/>
  <c r="G36" i="4"/>
  <c r="D36" i="4"/>
  <c r="O36" i="4"/>
  <c r="J36" i="4"/>
  <c r="P36" i="4"/>
  <c r="I36" i="4"/>
  <c r="N36" i="4"/>
  <c r="H36" i="4"/>
  <c r="F36" i="4"/>
  <c r="L36" i="4"/>
  <c r="M36" i="4"/>
  <c r="E36" i="4"/>
  <c r="I35" i="36" l="1"/>
  <c r="J35" i="36"/>
  <c r="H35" i="36"/>
  <c r="F35" i="36"/>
  <c r="G35" i="36"/>
  <c r="D35" i="36"/>
  <c r="E35" i="36"/>
  <c r="C35" i="36"/>
  <c r="K36" i="9"/>
  <c r="H8" i="8" l="1"/>
  <c r="L8" i="8"/>
  <c r="P8" i="8"/>
  <c r="E9" i="8"/>
  <c r="I9" i="8"/>
  <c r="M9" i="8"/>
  <c r="Q9" i="8"/>
  <c r="F10" i="8"/>
  <c r="J10" i="8"/>
  <c r="N10" i="8"/>
  <c r="C11" i="8"/>
  <c r="G11" i="8"/>
  <c r="K11" i="8"/>
  <c r="O11" i="8"/>
  <c r="E12" i="8"/>
  <c r="I12" i="8"/>
  <c r="M12" i="8"/>
  <c r="Q12" i="8"/>
  <c r="F13" i="8"/>
  <c r="J13" i="8"/>
  <c r="N13" i="8"/>
  <c r="C14" i="8"/>
  <c r="G14" i="8"/>
  <c r="K14" i="8"/>
  <c r="O14" i="8"/>
  <c r="H15" i="8"/>
  <c r="L15" i="8"/>
  <c r="P15" i="8"/>
  <c r="E16" i="8"/>
  <c r="I16" i="8"/>
  <c r="M16" i="8"/>
  <c r="Q16" i="8"/>
  <c r="F17" i="8"/>
  <c r="J17" i="8"/>
  <c r="N17"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H27" i="8"/>
  <c r="L27" i="8"/>
  <c r="P27" i="8"/>
  <c r="E28" i="8"/>
  <c r="I28" i="8"/>
  <c r="M28" i="8"/>
  <c r="Q28" i="8"/>
  <c r="F29" i="8"/>
  <c r="J29" i="8"/>
  <c r="N29" i="8"/>
  <c r="G28" i="8"/>
  <c r="P6" i="8"/>
  <c r="E8" i="8"/>
  <c r="I8" i="8"/>
  <c r="M8" i="8"/>
  <c r="Q8" i="8"/>
  <c r="F9" i="8"/>
  <c r="J9" i="8"/>
  <c r="N9" i="8"/>
  <c r="C10" i="8"/>
  <c r="G10" i="8"/>
  <c r="K10" i="8"/>
  <c r="O10" i="8"/>
  <c r="H11" i="8"/>
  <c r="L11" i="8"/>
  <c r="P11" i="8"/>
  <c r="F12" i="8"/>
  <c r="J12" i="8"/>
  <c r="N12" i="8"/>
  <c r="C13" i="8"/>
  <c r="G13" i="8"/>
  <c r="K13" i="8"/>
  <c r="O13" i="8"/>
  <c r="H14" i="8"/>
  <c r="L14" i="8"/>
  <c r="P14" i="8"/>
  <c r="E15" i="8"/>
  <c r="I15" i="8"/>
  <c r="M15" i="8"/>
  <c r="Q15" i="8"/>
  <c r="F16" i="8"/>
  <c r="J16" i="8"/>
  <c r="N16" i="8"/>
  <c r="C17" i="8"/>
  <c r="G17" i="8"/>
  <c r="K17" i="8"/>
  <c r="O17"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E27" i="8"/>
  <c r="I27" i="8"/>
  <c r="M27" i="8"/>
  <c r="Q27" i="8"/>
  <c r="F28" i="8"/>
  <c r="J28" i="8"/>
  <c r="N28" i="8"/>
  <c r="C29" i="8"/>
  <c r="G29" i="8"/>
  <c r="K29" i="8"/>
  <c r="O29" i="8"/>
  <c r="E6" i="8"/>
  <c r="I6" i="8"/>
  <c r="M6" i="8"/>
  <c r="Q6" i="8"/>
  <c r="F8" i="8"/>
  <c r="J8" i="8"/>
  <c r="N8" i="8"/>
  <c r="C9" i="8"/>
  <c r="G9" i="8"/>
  <c r="K9" i="8"/>
  <c r="O9" i="8"/>
  <c r="H10" i="8"/>
  <c r="L10" i="8"/>
  <c r="P10" i="8"/>
  <c r="E11" i="8"/>
  <c r="I11" i="8"/>
  <c r="M11" i="8"/>
  <c r="Q11" i="8"/>
  <c r="C12" i="8"/>
  <c r="G12" i="8"/>
  <c r="K12" i="8"/>
  <c r="O12" i="8"/>
  <c r="H13" i="8"/>
  <c r="L13" i="8"/>
  <c r="P13" i="8"/>
  <c r="E14" i="8"/>
  <c r="I14" i="8"/>
  <c r="M14" i="8"/>
  <c r="Q14" i="8"/>
  <c r="F15" i="8"/>
  <c r="J15" i="8"/>
  <c r="N15" i="8"/>
  <c r="C16" i="8"/>
  <c r="G16" i="8"/>
  <c r="K16" i="8"/>
  <c r="O16" i="8"/>
  <c r="H17" i="8"/>
  <c r="L17" i="8"/>
  <c r="P17"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F27" i="8"/>
  <c r="J27" i="8"/>
  <c r="N27" i="8"/>
  <c r="C28" i="8"/>
  <c r="K28" i="8"/>
  <c r="O28" i="8"/>
  <c r="H29" i="8"/>
  <c r="L29" i="8"/>
  <c r="P29" i="8"/>
  <c r="K8" i="8"/>
  <c r="O8" i="8"/>
  <c r="H9" i="8"/>
  <c r="L9" i="8"/>
  <c r="P9" i="8"/>
  <c r="E10" i="8"/>
  <c r="I10" i="8"/>
  <c r="M10" i="8"/>
  <c r="Q10" i="8"/>
  <c r="F11" i="8"/>
  <c r="J11" i="8"/>
  <c r="N11" i="8"/>
  <c r="H12" i="8"/>
  <c r="L12" i="8"/>
  <c r="P12" i="8"/>
  <c r="E13" i="8"/>
  <c r="I13" i="8"/>
  <c r="M13" i="8"/>
  <c r="Q13" i="8"/>
  <c r="F14" i="8"/>
  <c r="J14" i="8"/>
  <c r="N14" i="8"/>
  <c r="C15" i="8"/>
  <c r="G15" i="8"/>
  <c r="K15" i="8"/>
  <c r="O15" i="8"/>
  <c r="H16" i="8"/>
  <c r="L16" i="8"/>
  <c r="P16" i="8"/>
  <c r="E17" i="8"/>
  <c r="I17" i="8"/>
  <c r="M17" i="8"/>
  <c r="Q17"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C27" i="8"/>
  <c r="G27" i="8"/>
  <c r="K27" i="8"/>
  <c r="O27" i="8"/>
  <c r="H28" i="8"/>
  <c r="L28" i="8"/>
  <c r="P28" i="8"/>
  <c r="E29" i="8"/>
  <c r="I29" i="8"/>
  <c r="M29" i="8"/>
  <c r="Q29" i="8"/>
  <c r="D7" i="8"/>
  <c r="H7" i="8"/>
  <c r="L7" i="8"/>
  <c r="P7" i="8"/>
  <c r="D10" i="8"/>
  <c r="D17" i="8"/>
  <c r="D26" i="8"/>
  <c r="E7" i="8"/>
  <c r="M7" i="8"/>
  <c r="Q7" i="8"/>
  <c r="J6" i="8"/>
  <c r="N6" i="8"/>
  <c r="G8" i="8"/>
  <c r="D16" i="8"/>
  <c r="D21" i="8"/>
  <c r="D28" i="8"/>
  <c r="F7" i="8"/>
  <c r="C6" i="8"/>
  <c r="C7" i="8"/>
  <c r="G7" i="8"/>
  <c r="K7" i="8"/>
  <c r="O7" i="8"/>
  <c r="D6" i="8"/>
  <c r="H6" i="8"/>
  <c r="L6" i="8"/>
  <c r="D11" i="8"/>
  <c r="D14" i="8"/>
  <c r="D19" i="8"/>
  <c r="D23" i="8"/>
  <c r="D13" i="8"/>
  <c r="D22" i="8"/>
  <c r="D29" i="8"/>
  <c r="I7" i="8"/>
  <c r="F6" i="8"/>
  <c r="C8" i="8"/>
  <c r="D9" i="8"/>
  <c r="D12" i="8"/>
  <c r="D25" i="8"/>
  <c r="J7" i="8"/>
  <c r="N7" i="8"/>
  <c r="G6" i="8"/>
  <c r="K6" i="8"/>
  <c r="O6" i="8"/>
  <c r="D8" i="8"/>
  <c r="D15" i="8"/>
  <c r="D20" i="8"/>
  <c r="D24" i="8"/>
  <c r="D27" i="8"/>
  <c r="L30" i="8" l="1"/>
  <c r="Q30" i="8"/>
  <c r="M30" i="8"/>
  <c r="D30" i="8"/>
  <c r="I30" i="8"/>
  <c r="E30" i="8"/>
  <c r="P30" i="8"/>
  <c r="O30" i="8"/>
  <c r="N30" i="8"/>
  <c r="K30" i="8"/>
  <c r="F30" i="8"/>
  <c r="J30" i="8"/>
  <c r="H30" i="8"/>
  <c r="G30" i="8"/>
  <c r="C30" i="8"/>
  <c r="F19" i="36"/>
  <c r="E7" i="36"/>
  <c r="E19" i="36"/>
  <c r="I7" i="36"/>
  <c r="I19" i="36"/>
  <c r="D7" i="36"/>
  <c r="D19" i="36"/>
  <c r="F17" i="36"/>
  <c r="F6" i="36"/>
  <c r="F16" i="36"/>
  <c r="F14" i="36"/>
  <c r="F18" i="36"/>
  <c r="F25" i="36"/>
  <c r="F28" i="36"/>
  <c r="F20" i="36"/>
  <c r="F13" i="36"/>
  <c r="F12" i="36"/>
  <c r="F11" i="36"/>
  <c r="F22" i="36"/>
  <c r="F24" i="36"/>
  <c r="F27" i="36"/>
  <c r="F26" i="36"/>
  <c r="F8" i="36"/>
  <c r="F21" i="36"/>
  <c r="F15" i="36"/>
  <c r="F29" i="36"/>
  <c r="F9" i="36"/>
  <c r="F23" i="36"/>
  <c r="F10" i="36"/>
  <c r="D23" i="36"/>
  <c r="D13" i="36"/>
  <c r="D9" i="36"/>
  <c r="D15" i="36"/>
  <c r="D17" i="36"/>
  <c r="D24" i="36"/>
  <c r="D11" i="36"/>
  <c r="D20" i="36"/>
  <c r="D27" i="36"/>
  <c r="D14" i="36"/>
  <c r="D29" i="36"/>
  <c r="D25" i="36"/>
  <c r="D21" i="36"/>
  <c r="D8" i="36"/>
  <c r="D10" i="36"/>
  <c r="D16" i="36"/>
  <c r="F7" i="36"/>
  <c r="D6" i="36"/>
  <c r="D18" i="36"/>
  <c r="D22" i="36"/>
  <c r="E22" i="36"/>
  <c r="E21" i="36"/>
  <c r="E18" i="36"/>
  <c r="E26" i="36"/>
  <c r="E15" i="36"/>
  <c r="E20" i="36"/>
  <c r="E10" i="36"/>
  <c r="E16" i="36"/>
  <c r="E14" i="36"/>
  <c r="E17" i="36"/>
  <c r="E8" i="36"/>
  <c r="E24" i="36"/>
  <c r="E25" i="36"/>
  <c r="E27" i="36"/>
  <c r="E9" i="36"/>
  <c r="E6" i="36"/>
  <c r="E23" i="36"/>
  <c r="E29" i="36"/>
  <c r="E28" i="36"/>
  <c r="E12" i="36"/>
  <c r="E11" i="36"/>
  <c r="E13" i="36"/>
  <c r="D26" i="36"/>
  <c r="D28" i="36"/>
  <c r="D12" i="36"/>
  <c r="I25" i="36"/>
  <c r="I11" i="36"/>
  <c r="I26" i="36"/>
  <c r="I12" i="36"/>
  <c r="I28" i="36"/>
  <c r="I6" i="36"/>
  <c r="I27" i="36"/>
  <c r="I8" i="36"/>
  <c r="I23" i="36"/>
  <c r="I17" i="36"/>
  <c r="I9" i="36"/>
  <c r="I15" i="36"/>
  <c r="I20" i="36"/>
  <c r="I10" i="36"/>
  <c r="I14" i="36"/>
  <c r="I29" i="36"/>
  <c r="I16" i="36"/>
  <c r="I24" i="36"/>
  <c r="I22" i="36"/>
  <c r="I18" i="36"/>
  <c r="I13" i="36"/>
  <c r="I21" i="36"/>
  <c r="F30" i="36" l="1"/>
  <c r="E30" i="36"/>
  <c r="I30" i="36"/>
  <c r="D30" i="36"/>
  <c r="K19" i="9"/>
  <c r="K11" i="9"/>
  <c r="K30" i="9"/>
  <c r="K15" i="9"/>
  <c r="K23" i="9"/>
  <c r="K27" i="9"/>
  <c r="K21" i="9"/>
  <c r="K14" i="9"/>
  <c r="K13" i="9"/>
  <c r="K28" i="9"/>
  <c r="K26" i="9"/>
  <c r="K25" i="9"/>
  <c r="K24" i="9"/>
  <c r="K22" i="9"/>
  <c r="K9" i="9"/>
  <c r="K17" i="9"/>
  <c r="K10" i="9"/>
  <c r="K12" i="9"/>
  <c r="K29" i="9"/>
  <c r="K7" i="9"/>
  <c r="K20" i="9"/>
  <c r="K18" i="9"/>
  <c r="K16" i="9"/>
  <c r="J19" i="36"/>
  <c r="J28" i="36"/>
  <c r="J20" i="36"/>
  <c r="J16" i="36"/>
  <c r="J17" i="36"/>
  <c r="J13" i="36"/>
  <c r="K8" i="9"/>
  <c r="J9" i="36"/>
  <c r="J22" i="36"/>
  <c r="J10" i="36"/>
  <c r="J14" i="36"/>
  <c r="J12" i="36"/>
  <c r="J26" i="36"/>
  <c r="J18" i="36"/>
  <c r="J21" i="36"/>
  <c r="J7" i="36"/>
  <c r="J15" i="36"/>
  <c r="J6" i="36"/>
  <c r="J8" i="36"/>
  <c r="J29" i="36"/>
  <c r="J25" i="36"/>
  <c r="J11" i="36"/>
  <c r="J27" i="36"/>
  <c r="J24" i="36"/>
  <c r="J23" i="36"/>
  <c r="J30" i="36" l="1"/>
  <c r="K31" i="9"/>
</calcChain>
</file>

<file path=xl/sharedStrings.xml><?xml version="1.0" encoding="utf-8"?>
<sst xmlns="http://schemas.openxmlformats.org/spreadsheetml/2006/main" count="2139" uniqueCount="324">
  <si>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</si>
  <si>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</si>
  <si>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</si>
  <si>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</si>
  <si>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</si>
  <si>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</si>
  <si>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</si>
  <si>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</si>
  <si>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</si>
  <si>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</si>
  <si>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</si>
  <si>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</si>
  <si>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</si>
  <si>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</si>
  <si>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</si>
  <si>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</si>
  <si>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</si>
  <si>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</si>
  <si>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</si>
  <si>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</si>
  <si>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</si>
  <si>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</si>
  <si>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</si>
  <si>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</si>
  <si>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</si>
  <si>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</si>
  <si>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</si>
  <si>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</si>
  <si>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</si>
  <si>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</si>
  <si>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</si>
  <si>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</si>
  <si>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</si>
  <si>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</si>
  <si>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</si>
  <si>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</si>
  <si>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</si>
  <si>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</si>
  <si>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</si>
  <si>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</si>
  <si>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</si>
  <si>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</si>
  <si>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</si>
  <si>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</si>
  <si>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</si>
  <si>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</si>
  <si>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</si>
  <si>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</si>
  <si>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</si>
  <si>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</si>
  <si>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</si>
  <si>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</si>
  <si>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</si>
  <si>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</si>
  <si>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</si>
  <si>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</si>
  <si>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</si>
  <si>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</si>
  <si>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</si>
  <si>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</si>
  <si>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</si>
  <si>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</si>
  <si>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</si>
  <si>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</si>
  <si>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</si>
  <si>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</si>
  <si>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</si>
  <si>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</si>
  <si>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</si>
  <si>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</si>
  <si>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</si>
  <si>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</si>
  <si>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</si>
  <si>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</si>
  <si>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</si>
  <si>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</si>
  <si>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</si>
  <si>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</si>
  <si>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</si>
  <si>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</si>
  <si>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</si>
  <si>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</si>
  <si>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</si>
  <si>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</si>
  <si>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</si>
  <si>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</si>
  <si>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</si>
  <si>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</si>
  <si>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</si>
  <si>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</si>
  <si>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</si>
  <si>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</si>
  <si>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</si>
  <si>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</si>
  <si>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</si>
  <si>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</si>
  <si>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</si>
  <si>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</si>
  <si>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</si>
  <si>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</si>
  <si>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</si>
  <si>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</si>
  <si>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</si>
  <si>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</si>
  <si>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</si>
  <si>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</si>
  <si>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</si>
  <si>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</si>
  <si>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</si>
  <si>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</si>
  <si>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</si>
  <si>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</si>
  <si>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</si>
  <si>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</si>
  <si>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</si>
  <si>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</si>
  <si>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</si>
  <si>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</si>
  <si>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</si>
  <si>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</si>
  <si>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</si>
  <si>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</si>
  <si>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</si>
  <si>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</si>
  <si>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</si>
  <si>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</si>
  <si>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</si>
  <si>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</si>
  <si>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</si>
  <si>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</si>
  <si>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</si>
  <si>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</si>
  <si>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</si>
  <si>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</si>
  <si>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</si>
  <si>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</si>
  <si>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</si>
  <si>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</si>
  <si>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</si>
  <si>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</si>
  <si>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</si>
  <si>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</si>
  <si>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</si>
  <si>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</si>
  <si>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</si>
  <si>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</si>
  <si>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</si>
  <si>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</si>
  <si>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</si>
  <si>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</si>
  <si>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</si>
  <si>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</si>
  <si>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</si>
  <si>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</si>
  <si>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</si>
  <si>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</si>
  <si>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</si>
  <si>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</si>
  <si>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</si>
  <si>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</si>
  <si>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</si>
  <si>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</si>
  <si>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</si>
  <si>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</si>
  <si>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</si>
  <si>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</si>
  <si>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</si>
  <si>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</si>
  <si>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</si>
  <si>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</si>
  <si>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</si>
  <si>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</si>
  <si>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</si>
  <si>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</si>
  <si>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</si>
  <si>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</si>
  <si>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</si>
  <si>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</si>
  <si>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</si>
  <si>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</si>
  <si>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</si>
  <si>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</si>
  <si>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</si>
  <si>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</si>
  <si>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</si>
  <si>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</si>
  <si>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</si>
  <si>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</si>
  <si>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</si>
  <si>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</si>
  <si>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</si>
  <si>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</si>
  <si>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</si>
  <si>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</si>
  <si>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</si>
  <si>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</si>
  <si>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</si>
  <si>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</si>
  <si>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</si>
  <si>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</si>
  <si>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</si>
  <si>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</si>
  <si>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</si>
  <si>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</si>
  <si>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</si>
  <si>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</si>
  <si>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</si>
  <si>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</si>
  <si>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</si>
  <si>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</si>
  <si>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</si>
  <si>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</si>
  <si>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</si>
  <si>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</si>
  <si>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</si>
  <si>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</si>
  <si>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</si>
  <si>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</si>
  <si>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</si>
  <si>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</si>
  <si>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</si>
  <si>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</si>
  <si>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</si>
  <si>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</si>
  <si>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</si>
  <si>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</si>
  <si>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</si>
  <si>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</si>
  <si>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</si>
  <si>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</si>
  <si>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</si>
  <si>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</si>
  <si>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</si>
  <si>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</si>
  <si>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</si>
  <si>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</si>
  <si>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</si>
  <si>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</si>
  <si>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</si>
  <si>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</si>
  <si>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</si>
  <si>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</si>
  <si>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</si>
  <si>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</si>
  <si>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</si>
  <si>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</si>
  <si>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</si>
  <si>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</si>
  <si>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</si>
  <si>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</si>
  <si>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</si>
  <si>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</si>
  <si>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</si>
  <si>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</si>
  <si>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</si>
  <si>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</si>
  <si>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</si>
  <si>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APPENDIX 03'</t>
  </si>
  <si>
    <t>JUBILEE GENERAL INSURANCE</t>
  </si>
  <si>
    <t>JUBILEE HEALTH INSURANCE</t>
  </si>
  <si>
    <t xml:space="preserve">JUBILEE GENERAL INSURANCE </t>
  </si>
  <si>
    <t xml:space="preserve"> APA LIFE ASSURANCE COMPANY</t>
  </si>
  <si>
    <t>GHANA              RE-INSURANCE COMPANY LIMITED</t>
  </si>
  <si>
    <t>GEMINIA LIFE INSURANCE COMPANY</t>
  </si>
  <si>
    <t>30th June 2021</t>
  </si>
  <si>
    <t>SUMMARY OF GENERAL INSURANCE BUSINESS PROFIT &amp; LOSS ACCOUNTS FOR THE PERIOD ENDED 30.06.2021</t>
  </si>
  <si>
    <t>SUMMARY OF LONG TERM INSURANCE BUSINESS PROFIT &amp; LOSS ACCOUNTS  FOR THE PERIOD ENDED 30.06.2021</t>
  </si>
  <si>
    <t>SUMMARY OF LONG TERM INSURANCE BUSINESS GROSS PREMIUM INCOME FOR THE PERIOD ENDED 30.06.2021</t>
  </si>
  <si>
    <t>SUMMARY OF LONG TERM INSURANCE BUSINESS MARKET SHARE PER CLASS FOR THE PERIOD ENDED 30.06.2021</t>
  </si>
  <si>
    <t>SUMMARY OF LIFE ASSURANCE BUSINESS REVENUE ACCOUNTS FOR THE PERIOD ENDED 30.06.2021</t>
  </si>
  <si>
    <t>SUMMARY OF ANNUITIES BUSINESS REVENUE ACCOUNTS FOR THE PERIOD ENDED 30.06.2021</t>
  </si>
  <si>
    <t>SUMMARY OF GROUP LIFE BUSINESS REVENUE ACCOUNTS FOR THE PERIOD ENDED 30.06.2021</t>
  </si>
  <si>
    <t>SUMMARY OF GROUP CREDIT BUSINESS REVENUE ACCOUNTS FOR THE PERIOD ENDED 30.06.2021</t>
  </si>
  <si>
    <t>SUMMARY OF INVESTMENTS BUSINESS REVENUE ACCOUNTS FOR THE PERIOD ENDED 30.06.2021</t>
  </si>
  <si>
    <t>SUMMARY OF PERMANENT HEALTH BUSINESS REVENUE ACCOUNTS FOR THE PERIOD ENDED 30.06.2021</t>
  </si>
  <si>
    <t>SUMMARY OF PENSIONS BUSINESS REVENUE ACCOUNTS FOR THE PERIOD ENDED 30.06.2021</t>
  </si>
  <si>
    <t>SUMMARY OF COMBINED LONG TERM BUSINESS REVENUE ACCOUNTS FOR THE PERIOD ENDED 30.06.2021</t>
  </si>
  <si>
    <t>SUMMARY OF GROSS  PREMIUM INCOME UNDER GENERAL INSURANCE BUSINESS FOR THE PERIOD ENDED 30.06.2021</t>
  </si>
  <si>
    <t>SUMMARY OF GENERAL INSURANCE BUSINESS MARKET SHARE PER CLASS FOR THE PERIOD ENDED 30.06.2021</t>
  </si>
  <si>
    <t>SUMMARY OF CLAIMS PAID UNDER GENERAL INSURANCE BUSINESS FOR THE PERIOD ENDED 30.06.2021</t>
  </si>
  <si>
    <t>SUMMARY OF CLAIMS INCURRED UNDER GENERAL INSURANCE BUSINESS FOR THE PERIOD ENDED 30.06.2021</t>
  </si>
  <si>
    <t>SUMMARY OF INCURRED CLAIMS RATIOS UNDER GENERAL INSURANCE BUSINESS FOR THE PERIOD ENDED 30.06.2021</t>
  </si>
  <si>
    <t>SUMMARY OF UNDERWRITING PROFITS UNDER GENERAL INSURANCE BUSINESS FOR THE PERIOD ENDED 30.06.2021</t>
  </si>
  <si>
    <t>SUMMARY OF GENERAL INSURANCE BUSINESS REVENUE ACCOUNTS FOR THE PERIOD ENDED 30.06.2021</t>
  </si>
  <si>
    <t>SUMMARY OF LONG TERM INSURANCE BUSINESS BALANCE SHEETS AS AT 30.06.2021</t>
  </si>
  <si>
    <t>SUMMARY OF GENERAL INSURANCE BUSINESS BALANCE SHEETS AS AT 30.06.2021</t>
  </si>
  <si>
    <t>APPENDIX 1: SUMMARY OF GENERAL INSURANCE BUSINESS PROFIT &amp; LOSS ACCOUNTS FOR THE PERIOD ENDED 30.06.2021</t>
  </si>
  <si>
    <t>APPENDIX 2: SUMMARY OF LONG TERM INSURANCE BUSINESS PROFIT &amp; LOSS ACCOUNTS  FOR THE PERIOD ENDED 30.06.2021</t>
  </si>
  <si>
    <t>APPENDIX 3: SUMMARY OF LONG TERM INSURANCE BUSINESS GROSS PREMIUM INCOME FOR THE PERIOD ENDED 30.06.2021</t>
  </si>
  <si>
    <t>APPENDIX 4: SUMMARY OF LONG TERM INSURANCE BUSINESS MARKET SHARE (GROSS PREMIUM INCOME) PER CLASS FOR THE PERIOD ENDED 30.06.2021</t>
  </si>
  <si>
    <t>APPENDIX 5: SUMMARY OF LIFE ASSURANCE BUSINESS REVENUE ACCOUNTS FOR THE PERIOD ENDED 30.06.2021</t>
  </si>
  <si>
    <t>APPENDIX 6: SUMMARY OF ANNUITIES BUSINESS REVENUE ACCOUNTS FOR THE PERIOD ENDED 30.06.2021</t>
  </si>
  <si>
    <t>APPENDIX 7: SUMMARY OF GROUP LIFE BUSINESS REVENUE ACCOUNTS FOR THE PERIOD ENDED 30.06.2021</t>
  </si>
  <si>
    <t>APPENDIX 8: SUMMARY OF GROUP CREDIT BUSINESS REVENUE ACCOUNTS FOR THE PERIOD ENDED 30.06.2021</t>
  </si>
  <si>
    <t>APPENDIX 9: SUMMARY OF INVESTMENTS BUSINESS REVENUE ACCOUNTS FOR THE PERIOD ENDED 30.06.2021</t>
  </si>
  <si>
    <t>LINKED INVESTMENTS 30.06.2021</t>
  </si>
  <si>
    <t>NON-LINKED INVESTMENTS 30.06.2021</t>
  </si>
  <si>
    <t>APPENDIX 10: SUMMARY OF PERMANENT HEALTH BUSINESS REVENUE ACCOUNTS FOR THE PERIOD ENDED 30.06.2021</t>
  </si>
  <si>
    <t>APPENDIX 11: SUMMARY OF PENSIONS BUSINESS REVENUE ACCOUNTS FOR THE PERIOD ENDED 30.06.2021</t>
  </si>
  <si>
    <t>PERSONAL PENSIONS 30.06.2021</t>
  </si>
  <si>
    <t>DEPOSIT ADMINISTRATION 30.06.2021</t>
  </si>
  <si>
    <t>APPENDIX 12: SUMMARY OF COMBINED LONG TERM BUSINESS REVENUE ACCOUNTS FOR THE PERIOD ENDED 30.06.2021</t>
  </si>
  <si>
    <t>APPENDIX 13: SUMMARY OF GROSS  PREMIUM INCOME UNDER GENERAL INSURANCE BUSINESS FOR THE PERIOD ENDED 30.06.2021</t>
  </si>
  <si>
    <t>APPENDIX 14: SUMMARY OF GENERAL INSURANCE BUSINESS MARKET SHARE (GROSS PREMIUM INCOME) PER CLASS FOR THE PERIOD ENDED 30.06.2021</t>
  </si>
  <si>
    <t>APPENDIX 15: SUMMARY OF CLAIMS PAID UNDER GENERAL INSURANCE BUSINESS FOR THE PERIOD ENDED 30.06.2021</t>
  </si>
  <si>
    <t>APPENDIX 16: SUMMARY OF CLAIMS INCURRED UNDER GENERAL INSURANCE BUSINESS FOR THE PERIOD ENDED 30.06.2021</t>
  </si>
  <si>
    <t>APPENDIX 17: SUMMARY OF INCURRED CLAIMS RATIOS UNDER GENERAL INSURANCE BUSINESS FOR THE PERIOD ENDED 30.06.2021</t>
  </si>
  <si>
    <t>APPENDIX 18: SUMMARY OF UNDERWRITING PROFITS UNDER GENERAL INSURANCE BUSINESS FOR THE PERIOD ENDED 30.06.2021</t>
  </si>
  <si>
    <t>APPENDIX 18: SUMMARY OF GROSS DIRECT PREMIUM UNDER GENERAL INSURANCE BUSINESS FOR THE PERIOD ENDED 30.06.2021</t>
  </si>
  <si>
    <t>APPENDIX 18: SUMMARY OF INWARD REINSURANCE PREMIUM UNDER GENERAL INSURANCE BUSINESS FOR THE PERIOD ENDED 30.06.2021</t>
  </si>
  <si>
    <t>APPENDIX 18: SUMMARY OF NET PREMIUM INCOME UNDER GENERAL INSURANCE BUSINESS FOR THE PERIOD ENDED 30.06.2021</t>
  </si>
  <si>
    <t>APPENDIX 18: SUMMARY OF NET EARNED PREMIUM INCOME UNDER GENERAL INSURANCE BUSINESS FOR THE PERIOD ENDED 30.06.2021</t>
  </si>
  <si>
    <t>APPENDIX 18: SUMMARY OF MANAGEMENT EXPENSES UNDER GENERAL INSURANCE BUSINESS FOR THE PERIOD ENDED 30.06.2021</t>
  </si>
  <si>
    <t>APPENDIX 18: SUMMARY OF COMMISSIONS UNDER GENERAL INSURANCE BUSINESS FOR THE PERIOD ENDED 30.06.2021</t>
  </si>
  <si>
    <t>APPENDIX 19: SUMMARY OF GENERAL INSURANCE BUSINESS REVENUE ACCOUNTS FOR THE PERIOD ENDED 30.06.2021</t>
  </si>
  <si>
    <t>APPENDIX 20 i: SUMMARY OF LONG TERM INSURANCE BUSINESS BALANCE SHEETS AS AT 30.06.2021</t>
  </si>
  <si>
    <t>APPENDIX 20 ii: SUMMARY OF LONG TERM INSURANCE BUSINESS BALANCE SHEETS AS AT 30.06.2021</t>
  </si>
  <si>
    <t>APPENDIX 20 iii: SUMMARY OF LONG TERM INSURANCE BUSINESS BALANCE SHEETS AS AT 30.06.2021</t>
  </si>
  <si>
    <t>APPENDIX 21 i: SUMMARY OF GENERAL INSURANCE BUSINESS BALANCE SHEETS AS AT 30.06.2021</t>
  </si>
  <si>
    <t>APPENDIX 21 ii: SUMMARY OF GENERAL INSURANCE BUSINESS BALANCE SHEETS AS AT 30.06.2021</t>
  </si>
  <si>
    <t>APPENDIX 21 iii: SUMMARY OF GENERAL INSURANCE BUSINESS BALANCE SHEETS AS AT 30.06.2021</t>
  </si>
  <si>
    <t>APPENDIX 21 iv: SUMMARY OF GENERAL INSURANCE BUSINESS BALANCE SHEETS AS AT 30.06.2021</t>
  </si>
  <si>
    <t>2021 QUARTER TWO STATISTICS</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</si>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</sst>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00%"/>
  </numFmts>
  <fonts count="57"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9">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5" fillId="0" borderId="0"/>
    <xf numFmtId="168" fontId="45" fillId="0" borderId="0" applyFont="0" applyFill="0" applyBorder="0" applyAlignment="0" applyProtection="0"/>
    <xf numFmtId="9" fontId="2" fillId="0" borderId="0" applyFont="0" applyFill="0" applyBorder="0" applyAlignment="0" applyProtection="0"/>
  </cellStyleXfs>
  <cellXfs count="324">
    <xf numFmtId="0" fontId="0" fillId="0" borderId="0" xfId="0"/>
    <xf numFmtId="0" fontId="3" fillId="0" borderId="0" xfId="0" applyFont="1"/>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29" fillId="0" borderId="1" xfId="0" applyFont="1" applyBorder="1" applyAlignment="1">
      <alignmen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166" fontId="44" fillId="0" borderId="1" xfId="1" applyNumberFormat="1" applyFont="1" applyBorder="1"/>
    <xf numFmtId="166" fontId="44" fillId="0" borderId="41" xfId="1" applyNumberFormat="1" applyFont="1" applyBorder="1"/>
    <xf numFmtId="166" fontId="5" fillId="5" borderId="1" xfId="1" applyNumberFormat="1" applyFont="1" applyFill="1" applyBorder="1"/>
    <xf numFmtId="166" fontId="44"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0" fontId="12" fillId="0" borderId="0" xfId="0" applyFont="1" applyAlignment="1">
      <alignment horizontal="left"/>
    </xf>
    <xf numFmtId="41" fontId="0" fillId="0" borderId="0" xfId="5" applyFont="1"/>
    <xf numFmtId="41" fontId="10" fillId="0" borderId="0" xfId="5" applyFont="1"/>
    <xf numFmtId="170" fontId="10" fillId="0" borderId="0" xfId="0" applyNumberFormat="1" applyFont="1"/>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Font="1"/>
    <xf numFmtId="0" fontId="0" fillId="0" borderId="0" xfId="0" applyFont="1"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5" fontId="0" fillId="0" borderId="0" xfId="0" applyNumberFormat="1" applyFont="1"/>
    <xf numFmtId="166" fontId="0" fillId="0" borderId="0" xfId="1" applyNumberFormat="1" applyFont="1"/>
    <xf numFmtId="164" fontId="0" fillId="0" borderId="0" xfId="0" applyNumberFormat="1" applyFon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167" fontId="0" fillId="0" borderId="0" xfId="0" applyNumberFormat="1" applyFont="1"/>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0" fontId="5" fillId="0" borderId="1" xfId="0" applyFont="1" applyBorder="1" applyAlignment="1">
      <alignment horizontal="center" wrapText="1"/>
    </xf>
    <xf numFmtId="167" fontId="11" fillId="0" borderId="0" xfId="6" applyNumberFormat="1" applyFont="1"/>
    <xf numFmtId="43" fontId="3" fillId="0" borderId="0" xfId="1" applyFont="1"/>
    <xf numFmtId="0" fontId="47" fillId="4" borderId="10" xfId="0" applyFont="1" applyFill="1" applyBorder="1"/>
    <xf numFmtId="0" fontId="47" fillId="4" borderId="0" xfId="0" applyFont="1" applyFill="1"/>
    <xf numFmtId="0" fontId="47" fillId="4" borderId="13" xfId="0" applyFont="1" applyFill="1" applyBorder="1"/>
    <xf numFmtId="166" fontId="30"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166" fontId="4" fillId="6" borderId="1" xfId="1" applyNumberFormat="1" applyFont="1" applyFill="1" applyBorder="1" applyAlignment="1">
      <alignment horizontal="left"/>
    </xf>
    <xf numFmtId="166" fontId="5" fillId="6" borderId="1" xfId="1" applyNumberFormat="1" applyFont="1" applyFill="1" applyBorder="1"/>
    <xf numFmtId="0" fontId="46" fillId="0" borderId="0" xfId="0" applyFont="1" applyBorder="1" applyAlignment="1">
      <alignment horizontal="left" wrapText="1"/>
    </xf>
    <xf numFmtId="10" fontId="30" fillId="0" borderId="0" xfId="8" applyNumberFormat="1" applyFont="1" applyAlignment="1">
      <alignment horizontal="right" wrapText="1"/>
    </xf>
    <xf numFmtId="0" fontId="49" fillId="2" borderId="2" xfId="0" applyFont="1" applyFill="1" applyBorder="1"/>
    <xf numFmtId="165" fontId="49" fillId="2" borderId="1" xfId="1" applyNumberFormat="1" applyFont="1" applyFill="1" applyBorder="1" applyAlignment="1">
      <alignment horizontal="right" wrapText="1"/>
    </xf>
    <xf numFmtId="165" fontId="50" fillId="2" borderId="1" xfId="1" applyNumberFormat="1" applyFont="1" applyFill="1" applyBorder="1" applyAlignment="1">
      <alignment horizontal="right" wrapText="1"/>
    </xf>
    <xf numFmtId="2" fontId="18" fillId="0" borderId="1" xfId="0" applyNumberFormat="1" applyFont="1" applyBorder="1"/>
    <xf numFmtId="0" fontId="49" fillId="2" borderId="1" xfId="0" applyFont="1" applyFill="1" applyBorder="1"/>
    <xf numFmtId="0" fontId="50" fillId="8" borderId="1" xfId="0" applyFont="1" applyFill="1" applyBorder="1"/>
    <xf numFmtId="165" fontId="50" fillId="8" borderId="1" xfId="1" applyNumberFormat="1" applyFont="1" applyFill="1" applyBorder="1" applyAlignment="1">
      <alignment horizontal="right" wrapText="1"/>
    </xf>
    <xf numFmtId="43" fontId="50" fillId="2" borderId="1" xfId="1" applyFont="1" applyFill="1" applyBorder="1" applyAlignment="1">
      <alignment horizontal="right"/>
    </xf>
    <xf numFmtId="0" fontId="49" fillId="0" borderId="2" xfId="0" applyFont="1" applyBorder="1"/>
    <xf numFmtId="168" fontId="49" fillId="0" borderId="1" xfId="1" applyNumberFormat="1" applyFont="1" applyBorder="1" applyAlignment="1">
      <alignment horizontal="right" wrapText="1"/>
    </xf>
    <xf numFmtId="168" fontId="50" fillId="0" borderId="1" xfId="1" applyNumberFormat="1" applyFont="1" applyBorder="1" applyAlignment="1">
      <alignment horizontal="right" wrapText="1"/>
    </xf>
    <xf numFmtId="0" fontId="49" fillId="0" borderId="1" xfId="0" applyFont="1" applyBorder="1"/>
    <xf numFmtId="0" fontId="50" fillId="6" borderId="1" xfId="0" applyFont="1" applyFill="1" applyBorder="1"/>
    <xf numFmtId="168" fontId="50" fillId="6" borderId="1" xfId="1" applyNumberFormat="1" applyFont="1" applyFill="1" applyBorder="1" applyAlignment="1">
      <alignment horizontal="right" wrapText="1"/>
    </xf>
    <xf numFmtId="2" fontId="49" fillId="0" borderId="1" xfId="1" applyNumberFormat="1" applyFont="1" applyBorder="1" applyAlignment="1">
      <alignment horizontal="right" wrapText="1"/>
    </xf>
    <xf numFmtId="2" fontId="50" fillId="0" borderId="1" xfId="1" applyNumberFormat="1" applyFont="1" applyBorder="1" applyAlignment="1">
      <alignment horizontal="right" wrapText="1"/>
    </xf>
    <xf numFmtId="0" fontId="48" fillId="0" borderId="1" xfId="0" applyFont="1" applyBorder="1" applyAlignment="1">
      <alignment wrapText="1"/>
    </xf>
    <xf numFmtId="0" fontId="48" fillId="0" borderId="1" xfId="0" applyFont="1" applyBorder="1" applyAlignment="1">
      <alignment horizontal="center" wrapText="1"/>
    </xf>
    <xf numFmtId="0" fontId="49" fillId="0" borderId="1" xfId="0" applyFont="1" applyBorder="1" applyAlignment="1">
      <alignment wrapText="1"/>
    </xf>
    <xf numFmtId="165" fontId="49" fillId="0" borderId="2" xfId="1" applyNumberFormat="1" applyFont="1" applyBorder="1" applyAlignment="1">
      <alignment horizontal="right" wrapText="1"/>
    </xf>
    <xf numFmtId="165" fontId="50" fillId="0" borderId="2" xfId="1" applyNumberFormat="1" applyFont="1" applyBorder="1" applyAlignment="1">
      <alignment horizontal="right" wrapText="1"/>
    </xf>
    <xf numFmtId="165" fontId="49" fillId="0" borderId="1" xfId="1" applyNumberFormat="1" applyFont="1" applyBorder="1" applyAlignment="1">
      <alignment horizontal="right" wrapText="1"/>
    </xf>
    <xf numFmtId="0" fontId="50" fillId="6" borderId="1" xfId="0" applyFont="1" applyFill="1" applyBorder="1" applyAlignment="1">
      <alignment wrapText="1"/>
    </xf>
    <xf numFmtId="165" fontId="50" fillId="6" borderId="1" xfId="1" applyNumberFormat="1" applyFont="1" applyFill="1" applyBorder="1" applyAlignment="1">
      <alignment horizontal="right" wrapText="1"/>
    </xf>
    <xf numFmtId="165" fontId="50" fillId="0" borderId="1" xfId="1" applyNumberFormat="1" applyFont="1" applyBorder="1" applyAlignment="1">
      <alignment horizontal="right" wrapText="1"/>
    </xf>
    <xf numFmtId="0" fontId="48" fillId="0" borderId="1" xfId="0" applyFont="1" applyBorder="1" applyAlignment="1">
      <alignment horizontal="center" vertical="center" wrapText="1"/>
    </xf>
    <xf numFmtId="165" fontId="49" fillId="0" borderId="2" xfId="1" applyNumberFormat="1" applyFont="1" applyBorder="1" applyAlignment="1">
      <alignment horizontal="right"/>
    </xf>
    <xf numFmtId="0" fontId="49" fillId="0" borderId="2" xfId="0" applyFont="1" applyBorder="1" applyAlignment="1">
      <alignment wrapText="1"/>
    </xf>
    <xf numFmtId="169" fontId="49" fillId="0" borderId="2" xfId="1" applyNumberFormat="1" applyFont="1" applyBorder="1" applyAlignment="1">
      <alignment horizontal="right" wrapText="1"/>
    </xf>
    <xf numFmtId="169" fontId="50" fillId="0" borderId="2" xfId="1" applyNumberFormat="1" applyFont="1" applyBorder="1" applyAlignment="1">
      <alignment horizontal="right" wrapText="1"/>
    </xf>
    <xf numFmtId="169" fontId="50" fillId="6" borderId="2" xfId="1" applyNumberFormat="1" applyFont="1" applyFill="1" applyBorder="1" applyAlignment="1">
      <alignment horizontal="right" wrapText="1"/>
    </xf>
    <xf numFmtId="169" fontId="49" fillId="0" borderId="1" xfId="1" applyNumberFormat="1" applyFont="1" applyBorder="1" applyAlignment="1">
      <alignment horizontal="right" wrapText="1"/>
    </xf>
    <xf numFmtId="169" fontId="50" fillId="0" borderId="1" xfId="1" applyNumberFormat="1" applyFont="1" applyBorder="1" applyAlignment="1">
      <alignment horizontal="right" wrapText="1"/>
    </xf>
    <xf numFmtId="0" fontId="53" fillId="0" borderId="0" xfId="0" applyFont="1"/>
    <xf numFmtId="165" fontId="49" fillId="0" borderId="1" xfId="1" applyNumberFormat="1" applyFont="1" applyFill="1" applyBorder="1" applyAlignment="1">
      <alignment horizontal="right" wrapText="1"/>
    </xf>
    <xf numFmtId="0" fontId="48" fillId="0" borderId="1" xfId="0" applyFont="1" applyBorder="1" applyAlignment="1">
      <alignment horizontal="left" wrapText="1"/>
    </xf>
    <xf numFmtId="0" fontId="50" fillId="0" borderId="1" xfId="0" applyFont="1" applyBorder="1" applyAlignment="1">
      <alignment horizontal="center" vertical="center" wrapText="1"/>
    </xf>
    <xf numFmtId="166" fontId="50" fillId="0" borderId="1" xfId="1" applyNumberFormat="1" applyFont="1" applyBorder="1" applyAlignment="1">
      <alignment horizontal="center" vertical="center" wrapText="1"/>
    </xf>
    <xf numFmtId="0" fontId="54" fillId="0" borderId="1" xfId="0" applyFont="1" applyBorder="1" applyAlignment="1">
      <alignment horizontal="left"/>
    </xf>
    <xf numFmtId="0" fontId="55" fillId="5" borderId="1" xfId="0" applyFont="1" applyFill="1" applyBorder="1" applyAlignment="1">
      <alignment horizontal="left"/>
    </xf>
    <xf numFmtId="166" fontId="48" fillId="5" borderId="1" xfId="1" applyNumberFormat="1" applyFont="1" applyFill="1" applyBorder="1"/>
    <xf numFmtId="0" fontId="56" fillId="0" borderId="1" xfId="0" applyFont="1" applyBorder="1" applyAlignment="1">
      <alignment horizontal="left"/>
    </xf>
    <xf numFmtId="0" fontId="48" fillId="6" borderId="1" xfId="0" applyFont="1" applyFill="1" applyBorder="1" applyAlignment="1">
      <alignment horizontal="left"/>
    </xf>
    <xf numFmtId="166" fontId="48" fillId="6" borderId="1" xfId="1" applyNumberFormat="1" applyFont="1" applyFill="1" applyBorder="1"/>
    <xf numFmtId="0" fontId="56" fillId="0" borderId="2" xfId="0" applyFont="1" applyBorder="1" applyAlignment="1">
      <alignment horizontal="left"/>
    </xf>
    <xf numFmtId="166" fontId="48" fillId="6" borderId="3" xfId="1" applyNumberFormat="1" applyFont="1" applyFill="1" applyBorder="1"/>
    <xf numFmtId="0" fontId="52" fillId="0" borderId="8" xfId="0" applyFont="1" applyBorder="1" applyAlignment="1">
      <alignment horizontal="left"/>
    </xf>
    <xf numFmtId="166" fontId="52" fillId="0" borderId="8" xfId="1" applyNumberFormat="1" applyFont="1" applyBorder="1" applyAlignment="1">
      <alignment horizontal="center"/>
    </xf>
    <xf numFmtId="0" fontId="48" fillId="0" borderId="1" xfId="0" applyFont="1" applyBorder="1" applyAlignment="1">
      <alignment horizontal="left" vertical="center" wrapText="1"/>
    </xf>
    <xf numFmtId="166" fontId="48" fillId="0" borderId="1" xfId="1" applyNumberFormat="1" applyFont="1" applyBorder="1" applyAlignment="1">
      <alignment horizontal="center" vertical="center" wrapText="1"/>
    </xf>
    <xf numFmtId="0" fontId="48" fillId="6" borderId="3" xfId="0" applyFont="1" applyFill="1" applyBorder="1" applyAlignment="1">
      <alignment horizontal="left"/>
    </xf>
    <xf numFmtId="0" fontId="52" fillId="0" borderId="0" xfId="0" applyFont="1" applyAlignment="1">
      <alignment horizontal="left"/>
    </xf>
    <xf numFmtId="166" fontId="52" fillId="0" borderId="0" xfId="1" applyNumberFormat="1" applyFont="1" applyAlignment="1">
      <alignment horizontal="center"/>
    </xf>
    <xf numFmtId="0" fontId="48" fillId="0" borderId="2" xfId="2" applyFont="1" applyBorder="1" applyAlignment="1">
      <alignment horizontal="center" vertical="center" wrapText="1"/>
    </xf>
    <xf numFmtId="0" fontId="50" fillId="0" borderId="1" xfId="2" applyFont="1" applyBorder="1" applyAlignment="1">
      <alignment horizontal="center" vertical="center" wrapText="1"/>
    </xf>
    <xf numFmtId="166" fontId="56" fillId="0" borderId="41" xfId="1" applyNumberFormat="1" applyFont="1" applyBorder="1"/>
    <xf numFmtId="166" fontId="56" fillId="0" borderId="1" xfId="1" applyNumberFormat="1" applyFont="1" applyBorder="1"/>
    <xf numFmtId="166" fontId="56" fillId="0" borderId="2" xfId="1" applyNumberFormat="1" applyFont="1" applyBorder="1"/>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48" fillId="5" borderId="4" xfId="0" applyFont="1" applyFill="1" applyBorder="1" applyAlignment="1">
      <alignment horizontal="center"/>
    </xf>
    <xf numFmtId="0" fontId="48" fillId="5" borderId="5" xfId="0" applyFont="1" applyFill="1" applyBorder="1" applyAlignment="1">
      <alignment horizontal="center"/>
    </xf>
    <xf numFmtId="0" fontId="48" fillId="5" borderId="6" xfId="0" applyFont="1" applyFill="1" applyBorder="1" applyAlignment="1">
      <alignment horizontal="center"/>
    </xf>
    <xf numFmtId="0" fontId="41" fillId="0" borderId="7" xfId="0" applyFont="1" applyBorder="1" applyAlignment="1">
      <alignment horizontal="left"/>
    </xf>
    <xf numFmtId="0" fontId="48" fillId="0" borderId="1" xfId="0" applyFont="1" applyBorder="1" applyAlignment="1">
      <alignment horizontal="center" vertical="center" wrapText="1"/>
    </xf>
    <xf numFmtId="0" fontId="48" fillId="6" borderId="4" xfId="0" applyFont="1" applyFill="1" applyBorder="1" applyAlignment="1">
      <alignment horizontal="left"/>
    </xf>
    <xf numFmtId="0" fontId="48" fillId="6" borderId="5" xfId="0" applyFont="1" applyFill="1" applyBorder="1" applyAlignment="1">
      <alignment horizontal="left"/>
    </xf>
    <xf numFmtId="0" fontId="48" fillId="6" borderId="6" xfId="0" applyFont="1" applyFill="1" applyBorder="1" applyAlignment="1">
      <alignment horizontal="left"/>
    </xf>
    <xf numFmtId="0" fontId="48" fillId="0" borderId="1" xfId="0" applyFont="1" applyBorder="1" applyAlignment="1">
      <alignment horizontal="center" vertical="center"/>
    </xf>
    <xf numFmtId="0" fontId="48" fillId="0" borderId="1" xfId="0" applyFont="1" applyBorder="1" applyAlignment="1">
      <alignment horizontal="center" wrapText="1"/>
    </xf>
    <xf numFmtId="0" fontId="42" fillId="0" borderId="7" xfId="0" applyFont="1" applyBorder="1" applyAlignment="1">
      <alignment horizontal="left"/>
    </xf>
    <xf numFmtId="0" fontId="48" fillId="6" borderId="1" xfId="0" applyFont="1" applyFill="1" applyBorder="1" applyAlignment="1">
      <alignment horizontal="left" wrapText="1"/>
    </xf>
    <xf numFmtId="0" fontId="48" fillId="5" borderId="1" xfId="0" applyFont="1" applyFill="1" applyBorder="1" applyAlignment="1">
      <alignment horizontal="center" wrapText="1"/>
    </xf>
    <xf numFmtId="0" fontId="50" fillId="5" borderId="1" xfId="0" applyFont="1" applyFill="1" applyBorder="1" applyAlignment="1">
      <alignment horizontal="center" wrapText="1"/>
    </xf>
    <xf numFmtId="0" fontId="51" fillId="0" borderId="0" xfId="0" applyFont="1" applyAlignment="1">
      <alignment horizontal="left" wrapText="1"/>
    </xf>
    <xf numFmtId="0" fontId="5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43" fillId="0" borderId="7" xfId="0" applyFont="1" applyBorder="1" applyAlignment="1">
      <alignment horizontal="left" wrapText="1"/>
    </xf>
    <xf numFmtId="0" fontId="52" fillId="0" borderId="0" xfId="0" applyFont="1" applyAlignment="1">
      <alignment horizontal="left"/>
    </xf>
    <xf numFmtId="0" fontId="52" fillId="0" borderId="0" xfId="0" applyFont="1" applyAlignment="1">
      <alignment horizontal="right"/>
    </xf>
    <xf numFmtId="0" fontId="18" fillId="6" borderId="4" xfId="0" applyFont="1" applyFill="1" applyBorder="1" applyAlignment="1">
      <alignment horizontal="left"/>
    </xf>
    <xf numFmtId="0" fontId="18" fillId="6" borderId="5" xfId="0" applyFont="1" applyFill="1" applyBorder="1" applyAlignment="1">
      <alignment horizontal="left"/>
    </xf>
    <xf numFmtId="0" fontId="18" fillId="6" borderId="6" xfId="0" applyFont="1" applyFill="1" applyBorder="1" applyAlignment="1">
      <alignment horizontal="lef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166" fontId="18" fillId="6" borderId="0" xfId="1" applyNumberFormat="1" applyFont="1" applyFill="1" applyAlignment="1">
      <alignment horizontal="center"/>
    </xf>
    <xf numFmtId="0" fontId="12" fillId="0" borderId="0" xfId="0" applyFont="1" applyAlignment="1">
      <alignment horizontal="right"/>
    </xf>
    <xf numFmtId="0" fontId="11" fillId="6" borderId="42" xfId="0" applyFont="1" applyFill="1" applyBorder="1" applyAlignment="1">
      <alignment horizontal="left"/>
    </xf>
    <xf numFmtId="0" fontId="11" fillId="6" borderId="8" xfId="0" applyFont="1" applyFill="1" applyBorder="1" applyAlignment="1">
      <alignment horizontal="left"/>
    </xf>
    <xf numFmtId="0" fontId="52" fillId="0" borderId="8" xfId="0" applyFont="1" applyBorder="1" applyAlignment="1">
      <alignment horizontal="left"/>
    </xf>
    <xf numFmtId="0" fontId="12" fillId="0" borderId="8" xfId="0" applyFont="1" applyBorder="1" applyAlignment="1">
      <alignment horizontal="left"/>
    </xf>
  </cellXfs>
  <cellStyles count="9">
    <cellStyle name="Comma" xfId="1" builtinId="3"/>
    <cellStyle name="Comma [0]" xfId="5" builtinId="6"/>
    <cellStyle name="Comma 2" xfId="3" xr:uid="{00000000-0005-0000-0000-000002000000}"/>
    <cellStyle name="Comma 3" xfId="7" xr:uid="{00000000-0005-0000-0000-000003000000}"/>
    <cellStyle name="Hyperlink" xfId="4" builtinId="8"/>
    <cellStyle name="Normal" xfId="0" builtinId="0"/>
    <cellStyle name="Normal 2" xfId="2" xr:uid="{00000000-0005-0000-0000-000006000000}"/>
    <cellStyle name="Normal 3" xfId="6" xr:uid="{00000000-0005-0000-0000-000007000000}"/>
    <cellStyle name="Percent" xfId="8" builtinId="5"/>
  </cellStyles>
  <dxfs count="0"/>
  <tableStyles count="0" defaultTableStyle="TableStyleMedium2" defaultPivotStyle="PivotStyleLight16"/>
  <colors>
    <mruColors>
      <color rgb="FFA2D668"/>
      <color rgb="FFF0A73C"/>
      <color rgb="FF76B531"/>
      <color rgb="FF946D20"/>
      <color rgb="FFC7932B"/>
      <color rgb="FFA87C24"/>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abSelected="1" topLeftCell="A10" zoomScaleNormal="100" zoomScaleSheetLayoutView="100" workbookViewId="0">
      <selection activeCell="F14" sqref="F14"/>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146</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187</v>
      </c>
      <c r="F11" s="36" t="s">
        <v>147</v>
      </c>
      <c r="I11" s="26"/>
      <c r="J11" s="26"/>
    </row>
    <row r="12" spans="3:10" ht="20.149999999999999" customHeight="1" thickBot="1" x14ac:dyDescent="0.4">
      <c r="C12" s="25"/>
      <c r="D12" s="25"/>
      <c r="I12" s="26"/>
      <c r="J12" s="26"/>
    </row>
    <row r="13" spans="3:10" ht="20.149999999999999" customHeight="1" thickBot="1" x14ac:dyDescent="0.4">
      <c r="C13" s="25"/>
      <c r="D13" s="25"/>
      <c r="E13" s="35" t="s">
        <v>252</v>
      </c>
      <c r="F13" s="91">
        <v>2</v>
      </c>
      <c r="I13" s="26"/>
      <c r="J13" s="26"/>
    </row>
    <row r="14" spans="3:10" s="167" customFormat="1" ht="36.75" customHeight="1" thickBot="1" x14ac:dyDescent="0.4">
      <c r="C14" s="166"/>
      <c r="D14" s="166"/>
      <c r="I14" s="168"/>
      <c r="J14" s="168"/>
    </row>
    <row r="15" spans="3:10" ht="20.149999999999999" customHeight="1" thickBot="1" x14ac:dyDescent="0.4">
      <c r="C15" s="25"/>
      <c r="D15" s="25"/>
      <c r="E15" s="29" t="s">
        <v>150</v>
      </c>
      <c r="F15" s="91">
        <v>2021</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188</v>
      </c>
      <c r="F18" s="91" t="s">
        <v>264</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password="E931"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Q41"/>
  <sheetViews>
    <sheetView showGridLines="0" topLeftCell="F22" zoomScale="80" zoomScaleNormal="80" workbookViewId="0">
      <selection activeCell="B3" sqref="B3:Q36"/>
    </sheetView>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281" t="s">
        <v>292</v>
      </c>
      <c r="C3" s="281"/>
      <c r="D3" s="281"/>
      <c r="E3" s="281"/>
      <c r="F3" s="281"/>
      <c r="G3" s="281"/>
      <c r="H3" s="281"/>
      <c r="I3" s="281"/>
      <c r="J3" s="281"/>
      <c r="K3" s="281"/>
      <c r="L3" s="281"/>
      <c r="M3" s="281"/>
      <c r="N3" s="281"/>
      <c r="O3" s="281"/>
      <c r="P3" s="281"/>
      <c r="Q3" s="281"/>
    </row>
    <row r="4" spans="2:17" s="13" customFormat="1" ht="28"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26.25" customHeight="1" x14ac:dyDescent="0.3">
      <c r="B5" s="273" t="s">
        <v>16</v>
      </c>
      <c r="C5" s="274"/>
      <c r="D5" s="274"/>
      <c r="E5" s="274"/>
      <c r="F5" s="274"/>
      <c r="G5" s="274"/>
      <c r="H5" s="274"/>
      <c r="I5" s="274"/>
      <c r="J5" s="274"/>
      <c r="K5" s="274"/>
      <c r="L5" s="274"/>
      <c r="M5" s="274"/>
      <c r="N5" s="274"/>
      <c r="O5" s="274"/>
      <c r="P5" s="274"/>
      <c r="Q5" s="275"/>
    </row>
    <row r="6" spans="2:17" ht="26.25" customHeight="1" x14ac:dyDescent="0.3">
      <c r="B6" s="7" t="s">
        <v>256</v>
      </c>
      <c r="C6" s="131">
        <v>602397</v>
      </c>
      <c r="D6" s="131">
        <v>822827</v>
      </c>
      <c r="E6" s="131">
        <v>458051</v>
      </c>
      <c r="F6" s="131">
        <v>0</v>
      </c>
      <c r="G6" s="131">
        <v>1248174</v>
      </c>
      <c r="H6" s="131">
        <v>317850</v>
      </c>
      <c r="I6" s="131">
        <v>0</v>
      </c>
      <c r="J6" s="131">
        <v>0</v>
      </c>
      <c r="K6" s="131">
        <v>0</v>
      </c>
      <c r="L6" s="131">
        <v>54560</v>
      </c>
      <c r="M6" s="131">
        <v>43352</v>
      </c>
      <c r="N6" s="131">
        <v>27587</v>
      </c>
      <c r="O6" s="131">
        <v>0</v>
      </c>
      <c r="P6" s="131">
        <v>0</v>
      </c>
      <c r="Q6" s="132">
        <v>672273</v>
      </c>
    </row>
    <row r="7" spans="2:17" ht="26.25" customHeight="1" x14ac:dyDescent="0.3">
      <c r="B7" s="4" t="s">
        <v>51</v>
      </c>
      <c r="C7" s="131">
        <v>-173384</v>
      </c>
      <c r="D7" s="131">
        <v>428545</v>
      </c>
      <c r="E7" s="131">
        <v>161063</v>
      </c>
      <c r="F7" s="131">
        <v>0</v>
      </c>
      <c r="G7" s="131">
        <v>124756</v>
      </c>
      <c r="H7" s="131">
        <v>180936</v>
      </c>
      <c r="I7" s="131">
        <v>0</v>
      </c>
      <c r="J7" s="131">
        <v>0</v>
      </c>
      <c r="K7" s="131">
        <v>0</v>
      </c>
      <c r="L7" s="131">
        <v>19036</v>
      </c>
      <c r="M7" s="131">
        <v>64079</v>
      </c>
      <c r="N7" s="131">
        <v>14958</v>
      </c>
      <c r="O7" s="131">
        <v>1054</v>
      </c>
      <c r="P7" s="131">
        <v>-22102</v>
      </c>
      <c r="Q7" s="132">
        <v>-240365</v>
      </c>
    </row>
    <row r="8" spans="2:17" ht="26.25" customHeight="1" x14ac:dyDescent="0.3">
      <c r="B8" s="4" t="s">
        <v>148</v>
      </c>
      <c r="C8" s="131">
        <v>1915747</v>
      </c>
      <c r="D8" s="131">
        <v>421728</v>
      </c>
      <c r="E8" s="131">
        <v>210172</v>
      </c>
      <c r="F8" s="131">
        <v>0</v>
      </c>
      <c r="G8" s="131">
        <v>197792</v>
      </c>
      <c r="H8" s="131">
        <v>240914</v>
      </c>
      <c r="I8" s="131">
        <v>0</v>
      </c>
      <c r="J8" s="131">
        <v>0</v>
      </c>
      <c r="K8" s="131">
        <v>0</v>
      </c>
      <c r="L8" s="131">
        <v>-26830</v>
      </c>
      <c r="M8" s="131">
        <v>117410</v>
      </c>
      <c r="N8" s="131">
        <v>26231</v>
      </c>
      <c r="O8" s="131">
        <v>472</v>
      </c>
      <c r="P8" s="131">
        <v>-294120</v>
      </c>
      <c r="Q8" s="132">
        <v>2114304</v>
      </c>
    </row>
    <row r="9" spans="2:17" ht="26.25" customHeight="1" x14ac:dyDescent="0.3">
      <c r="B9" s="4" t="s">
        <v>52</v>
      </c>
      <c r="C9" s="131">
        <v>0</v>
      </c>
      <c r="D9" s="131">
        <v>158593</v>
      </c>
      <c r="E9" s="131">
        <v>134754</v>
      </c>
      <c r="F9" s="131">
        <v>0</v>
      </c>
      <c r="G9" s="131">
        <v>0</v>
      </c>
      <c r="H9" s="131">
        <v>41700</v>
      </c>
      <c r="I9" s="131">
        <v>0</v>
      </c>
      <c r="J9" s="131">
        <v>0</v>
      </c>
      <c r="K9" s="131">
        <v>0</v>
      </c>
      <c r="L9" s="131">
        <v>20773</v>
      </c>
      <c r="M9" s="131">
        <v>0</v>
      </c>
      <c r="N9" s="131">
        <v>0</v>
      </c>
      <c r="O9" s="131">
        <v>0</v>
      </c>
      <c r="P9" s="131">
        <v>0</v>
      </c>
      <c r="Q9" s="132">
        <v>72282</v>
      </c>
    </row>
    <row r="10" spans="2:17" ht="26.25" customHeight="1" x14ac:dyDescent="0.3">
      <c r="B10" s="4" t="s">
        <v>53</v>
      </c>
      <c r="C10" s="131">
        <v>-285199</v>
      </c>
      <c r="D10" s="131">
        <v>299012</v>
      </c>
      <c r="E10" s="131">
        <v>195893</v>
      </c>
      <c r="F10" s="131">
        <v>0</v>
      </c>
      <c r="G10" s="131">
        <v>177559</v>
      </c>
      <c r="H10" s="131">
        <v>243760</v>
      </c>
      <c r="I10" s="131">
        <v>0</v>
      </c>
      <c r="J10" s="131">
        <v>0</v>
      </c>
      <c r="K10" s="131">
        <v>0</v>
      </c>
      <c r="L10" s="131">
        <v>1072</v>
      </c>
      <c r="M10" s="131">
        <v>58215</v>
      </c>
      <c r="N10" s="131">
        <v>26663</v>
      </c>
      <c r="O10" s="131">
        <v>0</v>
      </c>
      <c r="P10" s="131">
        <v>0</v>
      </c>
      <c r="Q10" s="132">
        <v>-365690</v>
      </c>
    </row>
    <row r="11" spans="2:17" ht="26.25" customHeight="1" x14ac:dyDescent="0.3">
      <c r="B11" s="4" t="s">
        <v>22</v>
      </c>
      <c r="C11" s="131">
        <v>40428</v>
      </c>
      <c r="D11" s="131">
        <v>11365</v>
      </c>
      <c r="E11" s="131">
        <v>11365</v>
      </c>
      <c r="F11" s="131">
        <v>0</v>
      </c>
      <c r="G11" s="131">
        <v>0</v>
      </c>
      <c r="H11" s="131">
        <v>0</v>
      </c>
      <c r="I11" s="131">
        <v>0</v>
      </c>
      <c r="J11" s="131">
        <v>0</v>
      </c>
      <c r="K11" s="131">
        <v>0</v>
      </c>
      <c r="L11" s="131">
        <v>-903</v>
      </c>
      <c r="M11" s="131">
        <v>1986</v>
      </c>
      <c r="N11" s="131">
        <v>1716</v>
      </c>
      <c r="O11" s="131">
        <v>0</v>
      </c>
      <c r="P11" s="131">
        <v>0</v>
      </c>
      <c r="Q11" s="132">
        <v>52427</v>
      </c>
    </row>
    <row r="12" spans="2:17" ht="26.25" customHeight="1" x14ac:dyDescent="0.3">
      <c r="B12" s="4" t="s">
        <v>55</v>
      </c>
      <c r="C12" s="131">
        <v>8935</v>
      </c>
      <c r="D12" s="131">
        <v>31306</v>
      </c>
      <c r="E12" s="131">
        <v>4838</v>
      </c>
      <c r="F12" s="131">
        <v>0</v>
      </c>
      <c r="G12" s="131">
        <v>395</v>
      </c>
      <c r="H12" s="131">
        <v>695</v>
      </c>
      <c r="I12" s="131">
        <v>0</v>
      </c>
      <c r="J12" s="131">
        <v>0</v>
      </c>
      <c r="K12" s="131">
        <v>0</v>
      </c>
      <c r="L12" s="131">
        <v>-5800</v>
      </c>
      <c r="M12" s="131">
        <v>5413</v>
      </c>
      <c r="N12" s="131">
        <v>583</v>
      </c>
      <c r="O12" s="131">
        <v>0</v>
      </c>
      <c r="P12" s="131">
        <v>0</v>
      </c>
      <c r="Q12" s="132">
        <v>14049</v>
      </c>
    </row>
    <row r="13" spans="2:17" ht="26.25" customHeight="1" x14ac:dyDescent="0.3">
      <c r="B13" s="4" t="s">
        <v>263</v>
      </c>
      <c r="C13" s="131">
        <v>731061</v>
      </c>
      <c r="D13" s="131">
        <v>333136</v>
      </c>
      <c r="E13" s="131">
        <v>271799</v>
      </c>
      <c r="F13" s="131">
        <v>0</v>
      </c>
      <c r="G13" s="131">
        <v>247057</v>
      </c>
      <c r="H13" s="131">
        <v>247057</v>
      </c>
      <c r="I13" s="131">
        <v>0</v>
      </c>
      <c r="J13" s="131">
        <v>0</v>
      </c>
      <c r="K13" s="131">
        <v>0</v>
      </c>
      <c r="L13" s="131">
        <v>-5169</v>
      </c>
      <c r="M13" s="131">
        <v>67820</v>
      </c>
      <c r="N13" s="131">
        <v>17065</v>
      </c>
      <c r="O13" s="131">
        <v>0</v>
      </c>
      <c r="P13" s="131">
        <v>0</v>
      </c>
      <c r="Q13" s="132">
        <v>710216</v>
      </c>
    </row>
    <row r="14" spans="2:17" ht="26.25" customHeight="1" x14ac:dyDescent="0.3">
      <c r="B14" s="4" t="s">
        <v>56</v>
      </c>
      <c r="C14" s="131">
        <v>195505</v>
      </c>
      <c r="D14" s="131">
        <v>214152</v>
      </c>
      <c r="E14" s="131">
        <v>96835</v>
      </c>
      <c r="F14" s="131">
        <v>0</v>
      </c>
      <c r="G14" s="131">
        <v>43372</v>
      </c>
      <c r="H14" s="131">
        <v>31466</v>
      </c>
      <c r="I14" s="131">
        <v>0</v>
      </c>
      <c r="J14" s="131">
        <v>0</v>
      </c>
      <c r="K14" s="131">
        <v>0</v>
      </c>
      <c r="L14" s="131">
        <v>11848</v>
      </c>
      <c r="M14" s="131">
        <v>44385</v>
      </c>
      <c r="N14" s="131">
        <v>35091</v>
      </c>
      <c r="O14" s="131">
        <v>0</v>
      </c>
      <c r="P14" s="131">
        <v>10200</v>
      </c>
      <c r="Q14" s="132">
        <v>229533</v>
      </c>
    </row>
    <row r="15" spans="2:17" ht="26.25" customHeight="1" x14ac:dyDescent="0.3">
      <c r="B15" s="4" t="s">
        <v>57</v>
      </c>
      <c r="C15" s="131">
        <v>211885</v>
      </c>
      <c r="D15" s="131">
        <v>290927</v>
      </c>
      <c r="E15" s="131">
        <v>163941</v>
      </c>
      <c r="F15" s="131">
        <v>0</v>
      </c>
      <c r="G15" s="131">
        <v>184739</v>
      </c>
      <c r="H15" s="131">
        <v>279279</v>
      </c>
      <c r="I15" s="131">
        <v>0</v>
      </c>
      <c r="J15" s="131">
        <v>0</v>
      </c>
      <c r="K15" s="131">
        <v>0</v>
      </c>
      <c r="L15" s="131">
        <v>14853</v>
      </c>
      <c r="M15" s="131">
        <v>53167</v>
      </c>
      <c r="N15" s="131">
        <v>161698</v>
      </c>
      <c r="O15" s="131">
        <v>1294</v>
      </c>
      <c r="P15" s="131">
        <v>-12262</v>
      </c>
      <c r="Q15" s="132">
        <v>201192</v>
      </c>
    </row>
    <row r="16" spans="2:17" ht="26.25" customHeight="1" x14ac:dyDescent="0.3">
      <c r="B16" s="4" t="s">
        <v>58</v>
      </c>
      <c r="C16" s="131">
        <v>64892</v>
      </c>
      <c r="D16" s="131">
        <v>41510</v>
      </c>
      <c r="E16" s="131">
        <v>12156</v>
      </c>
      <c r="F16" s="131">
        <v>0</v>
      </c>
      <c r="G16" s="131">
        <v>9242</v>
      </c>
      <c r="H16" s="131">
        <v>10482</v>
      </c>
      <c r="I16" s="131">
        <v>0</v>
      </c>
      <c r="J16" s="131">
        <v>0</v>
      </c>
      <c r="K16" s="131">
        <v>0</v>
      </c>
      <c r="L16" s="131">
        <v>1677</v>
      </c>
      <c r="M16" s="131">
        <v>1832</v>
      </c>
      <c r="N16" s="131">
        <v>9897</v>
      </c>
      <c r="O16" s="131">
        <v>0</v>
      </c>
      <c r="P16" s="131">
        <v>0</v>
      </c>
      <c r="Q16" s="132">
        <v>72954</v>
      </c>
    </row>
    <row r="17" spans="2:17" ht="26.25" customHeight="1" x14ac:dyDescent="0.3">
      <c r="B17" s="4" t="s">
        <v>131</v>
      </c>
      <c r="C17" s="131">
        <v>181</v>
      </c>
      <c r="D17" s="131">
        <v>27177</v>
      </c>
      <c r="E17" s="131">
        <v>15316</v>
      </c>
      <c r="F17" s="131">
        <v>0</v>
      </c>
      <c r="G17" s="131">
        <v>2760</v>
      </c>
      <c r="H17" s="131">
        <v>2760</v>
      </c>
      <c r="I17" s="131">
        <v>0</v>
      </c>
      <c r="J17" s="131">
        <v>0</v>
      </c>
      <c r="K17" s="131">
        <v>0</v>
      </c>
      <c r="L17" s="131">
        <v>-1735</v>
      </c>
      <c r="M17" s="131">
        <v>2992</v>
      </c>
      <c r="N17" s="131">
        <v>4874</v>
      </c>
      <c r="O17" s="131">
        <v>0</v>
      </c>
      <c r="P17" s="131">
        <v>0</v>
      </c>
      <c r="Q17" s="132">
        <v>16355</v>
      </c>
    </row>
    <row r="18" spans="2:17" ht="26.25" customHeight="1" x14ac:dyDescent="0.3">
      <c r="B18" s="4" t="s">
        <v>253</v>
      </c>
      <c r="C18" s="131">
        <v>0</v>
      </c>
      <c r="D18" s="131">
        <v>9627</v>
      </c>
      <c r="E18" s="131">
        <v>9627</v>
      </c>
      <c r="F18" s="131">
        <v>0</v>
      </c>
      <c r="G18" s="131">
        <v>0</v>
      </c>
      <c r="H18" s="131">
        <v>0</v>
      </c>
      <c r="I18" s="131">
        <v>0</v>
      </c>
      <c r="J18" s="131">
        <v>0</v>
      </c>
      <c r="K18" s="131">
        <v>0</v>
      </c>
      <c r="L18" s="131">
        <v>0</v>
      </c>
      <c r="M18" s="131">
        <v>0</v>
      </c>
      <c r="N18" s="131">
        <v>0</v>
      </c>
      <c r="O18" s="131">
        <v>0</v>
      </c>
      <c r="P18" s="131">
        <v>0</v>
      </c>
      <c r="Q18" s="132">
        <v>9627</v>
      </c>
    </row>
    <row r="19" spans="2:17" ht="26.25" customHeight="1" x14ac:dyDescent="0.3">
      <c r="B19" s="4" t="s">
        <v>136</v>
      </c>
      <c r="C19" s="131">
        <v>296783</v>
      </c>
      <c r="D19" s="131">
        <v>212507</v>
      </c>
      <c r="E19" s="131">
        <v>168065</v>
      </c>
      <c r="F19" s="131">
        <v>0</v>
      </c>
      <c r="G19" s="131">
        <v>144262</v>
      </c>
      <c r="H19" s="131">
        <v>178540</v>
      </c>
      <c r="I19" s="131">
        <v>0</v>
      </c>
      <c r="J19" s="131">
        <v>0</v>
      </c>
      <c r="K19" s="131">
        <v>0</v>
      </c>
      <c r="L19" s="131">
        <v>6563</v>
      </c>
      <c r="M19" s="131">
        <v>110594</v>
      </c>
      <c r="N19" s="131">
        <v>30992</v>
      </c>
      <c r="O19" s="131">
        <v>0</v>
      </c>
      <c r="P19" s="131">
        <v>0</v>
      </c>
      <c r="Q19" s="132">
        <v>200143</v>
      </c>
    </row>
    <row r="20" spans="2:17" ht="26.25" customHeight="1" x14ac:dyDescent="0.3">
      <c r="B20" s="4" t="s">
        <v>35</v>
      </c>
      <c r="C20" s="131">
        <v>-25157</v>
      </c>
      <c r="D20" s="131">
        <v>118749</v>
      </c>
      <c r="E20" s="131">
        <v>43326</v>
      </c>
      <c r="F20" s="131">
        <v>0</v>
      </c>
      <c r="G20" s="131">
        <v>109971</v>
      </c>
      <c r="H20" s="131">
        <v>109971</v>
      </c>
      <c r="I20" s="131">
        <v>0</v>
      </c>
      <c r="J20" s="131">
        <v>0</v>
      </c>
      <c r="K20" s="131">
        <v>0</v>
      </c>
      <c r="L20" s="131">
        <v>-14348</v>
      </c>
      <c r="M20" s="131">
        <v>13457</v>
      </c>
      <c r="N20" s="131">
        <v>0</v>
      </c>
      <c r="O20" s="131">
        <v>0</v>
      </c>
      <c r="P20" s="131">
        <v>0</v>
      </c>
      <c r="Q20" s="132">
        <v>-90911</v>
      </c>
    </row>
    <row r="21" spans="2:17" ht="26.25" customHeight="1" x14ac:dyDescent="0.3">
      <c r="B21" s="118" t="s">
        <v>191</v>
      </c>
      <c r="C21" s="131">
        <v>118948</v>
      </c>
      <c r="D21" s="131">
        <v>138112</v>
      </c>
      <c r="E21" s="131">
        <v>53297</v>
      </c>
      <c r="F21" s="131">
        <v>0</v>
      </c>
      <c r="G21" s="131">
        <v>66239</v>
      </c>
      <c r="H21" s="131">
        <v>66239</v>
      </c>
      <c r="I21" s="131">
        <v>0</v>
      </c>
      <c r="J21" s="131">
        <v>0</v>
      </c>
      <c r="K21" s="131">
        <v>0</v>
      </c>
      <c r="L21" s="131">
        <v>-3005</v>
      </c>
      <c r="M21" s="131">
        <v>49438</v>
      </c>
      <c r="N21" s="131">
        <v>39476</v>
      </c>
      <c r="O21" s="131">
        <v>0</v>
      </c>
      <c r="P21" s="131">
        <v>-5666</v>
      </c>
      <c r="Q21" s="132">
        <v>104715</v>
      </c>
    </row>
    <row r="22" spans="2:17" ht="26.25" customHeight="1" x14ac:dyDescent="0.3">
      <c r="B22" s="4" t="s">
        <v>59</v>
      </c>
      <c r="C22" s="131">
        <v>216998</v>
      </c>
      <c r="D22" s="131">
        <v>280947</v>
      </c>
      <c r="E22" s="131">
        <v>201236</v>
      </c>
      <c r="F22" s="131">
        <v>0</v>
      </c>
      <c r="G22" s="131">
        <v>126388</v>
      </c>
      <c r="H22" s="131">
        <v>140902</v>
      </c>
      <c r="I22" s="131">
        <v>0</v>
      </c>
      <c r="J22" s="131">
        <v>0</v>
      </c>
      <c r="K22" s="131">
        <v>0</v>
      </c>
      <c r="L22" s="131">
        <v>20148</v>
      </c>
      <c r="M22" s="131">
        <v>34273</v>
      </c>
      <c r="N22" s="131">
        <v>34689</v>
      </c>
      <c r="O22" s="131">
        <v>420</v>
      </c>
      <c r="P22" s="131">
        <v>-95859</v>
      </c>
      <c r="Q22" s="132">
        <v>353038</v>
      </c>
    </row>
    <row r="23" spans="2:17" ht="26.25" customHeight="1" x14ac:dyDescent="0.3">
      <c r="B23" s="4" t="s">
        <v>60</v>
      </c>
      <c r="C23" s="131">
        <v>1653818</v>
      </c>
      <c r="D23" s="131">
        <v>929756</v>
      </c>
      <c r="E23" s="131">
        <v>690141</v>
      </c>
      <c r="F23" s="131">
        <v>0</v>
      </c>
      <c r="G23" s="131">
        <v>59248</v>
      </c>
      <c r="H23" s="131">
        <v>118790</v>
      </c>
      <c r="I23" s="131">
        <v>0</v>
      </c>
      <c r="J23" s="131">
        <v>0</v>
      </c>
      <c r="K23" s="131">
        <v>0</v>
      </c>
      <c r="L23" s="131">
        <v>121552</v>
      </c>
      <c r="M23" s="131">
        <v>69818</v>
      </c>
      <c r="N23" s="131">
        <v>13820</v>
      </c>
      <c r="O23" s="131">
        <v>0</v>
      </c>
      <c r="P23" s="131">
        <v>-20199</v>
      </c>
      <c r="Q23" s="132">
        <v>2067819</v>
      </c>
    </row>
    <row r="24" spans="2:17" ht="26.25" customHeight="1" x14ac:dyDescent="0.3">
      <c r="B24" s="4" t="s">
        <v>134</v>
      </c>
      <c r="C24" s="131">
        <v>67767</v>
      </c>
      <c r="D24" s="131">
        <v>201901</v>
      </c>
      <c r="E24" s="131">
        <v>121528</v>
      </c>
      <c r="F24" s="131">
        <v>20094</v>
      </c>
      <c r="G24" s="131">
        <v>42756</v>
      </c>
      <c r="H24" s="131">
        <v>42756</v>
      </c>
      <c r="I24" s="131">
        <v>0</v>
      </c>
      <c r="J24" s="131">
        <v>0</v>
      </c>
      <c r="K24" s="131">
        <v>0</v>
      </c>
      <c r="L24" s="131">
        <v>20685</v>
      </c>
      <c r="M24" s="131">
        <v>53915</v>
      </c>
      <c r="N24" s="131">
        <v>8768</v>
      </c>
      <c r="O24" s="131">
        <v>197</v>
      </c>
      <c r="P24" s="131">
        <v>0</v>
      </c>
      <c r="Q24" s="132">
        <v>100605</v>
      </c>
    </row>
    <row r="25" spans="2:17" ht="26.25" customHeight="1" x14ac:dyDescent="0.3">
      <c r="B25" s="4" t="s">
        <v>135</v>
      </c>
      <c r="C25" s="131">
        <v>13917</v>
      </c>
      <c r="D25" s="131">
        <v>0</v>
      </c>
      <c r="E25" s="131">
        <v>0</v>
      </c>
      <c r="F25" s="131">
        <v>0</v>
      </c>
      <c r="G25" s="131">
        <v>5310</v>
      </c>
      <c r="H25" s="131">
        <v>800</v>
      </c>
      <c r="I25" s="131">
        <v>0</v>
      </c>
      <c r="J25" s="131">
        <v>0</v>
      </c>
      <c r="K25" s="131">
        <v>0</v>
      </c>
      <c r="L25" s="131">
        <v>0</v>
      </c>
      <c r="M25" s="131">
        <v>0</v>
      </c>
      <c r="N25" s="131">
        <v>1585</v>
      </c>
      <c r="O25" s="131">
        <v>0</v>
      </c>
      <c r="P25" s="131">
        <v>0</v>
      </c>
      <c r="Q25" s="132">
        <v>14702</v>
      </c>
    </row>
    <row r="26" spans="2:17" ht="26.25" customHeight="1" x14ac:dyDescent="0.3">
      <c r="B26" s="4" t="s">
        <v>149</v>
      </c>
      <c r="C26" s="131">
        <v>50583</v>
      </c>
      <c r="D26" s="131">
        <v>425528</v>
      </c>
      <c r="E26" s="131">
        <v>252679</v>
      </c>
      <c r="F26" s="131">
        <v>0</v>
      </c>
      <c r="G26" s="131">
        <v>316236</v>
      </c>
      <c r="H26" s="131">
        <v>109932</v>
      </c>
      <c r="I26" s="131">
        <v>0</v>
      </c>
      <c r="J26" s="131">
        <v>0</v>
      </c>
      <c r="K26" s="131">
        <v>0</v>
      </c>
      <c r="L26" s="131">
        <v>41304</v>
      </c>
      <c r="M26" s="131">
        <v>57927</v>
      </c>
      <c r="N26" s="131">
        <v>11017</v>
      </c>
      <c r="O26" s="131">
        <v>0</v>
      </c>
      <c r="P26" s="131">
        <v>0</v>
      </c>
      <c r="Q26" s="132">
        <v>105117</v>
      </c>
    </row>
    <row r="27" spans="2:17" ht="26.25" customHeight="1" x14ac:dyDescent="0.3">
      <c r="B27" s="4" t="s">
        <v>61</v>
      </c>
      <c r="C27" s="131">
        <v>747330</v>
      </c>
      <c r="D27" s="131">
        <v>129883</v>
      </c>
      <c r="E27" s="131">
        <v>66799</v>
      </c>
      <c r="F27" s="131">
        <v>0</v>
      </c>
      <c r="G27" s="131">
        <v>82623</v>
      </c>
      <c r="H27" s="131">
        <v>698540</v>
      </c>
      <c r="I27" s="131">
        <v>0</v>
      </c>
      <c r="J27" s="131">
        <v>0</v>
      </c>
      <c r="K27" s="131">
        <v>0</v>
      </c>
      <c r="L27" s="131">
        <v>-9143</v>
      </c>
      <c r="M27" s="131">
        <v>9249</v>
      </c>
      <c r="N27" s="131">
        <v>7722</v>
      </c>
      <c r="O27" s="131">
        <v>0</v>
      </c>
      <c r="P27" s="131">
        <v>0</v>
      </c>
      <c r="Q27" s="132">
        <v>123206</v>
      </c>
    </row>
    <row r="28" spans="2:17" ht="26.25" customHeight="1" x14ac:dyDescent="0.3">
      <c r="B28" s="4" t="s">
        <v>62</v>
      </c>
      <c r="C28" s="131">
        <v>-29767</v>
      </c>
      <c r="D28" s="131">
        <v>41193</v>
      </c>
      <c r="E28" s="131">
        <v>17435</v>
      </c>
      <c r="F28" s="131">
        <v>0</v>
      </c>
      <c r="G28" s="131">
        <v>29328</v>
      </c>
      <c r="H28" s="131">
        <v>13849</v>
      </c>
      <c r="I28" s="131">
        <v>0</v>
      </c>
      <c r="J28" s="131">
        <v>0</v>
      </c>
      <c r="K28" s="131">
        <v>0</v>
      </c>
      <c r="L28" s="131">
        <v>-2767</v>
      </c>
      <c r="M28" s="131">
        <v>17533</v>
      </c>
      <c r="N28" s="131">
        <v>6696</v>
      </c>
      <c r="O28" s="131">
        <v>0</v>
      </c>
      <c r="P28" s="131">
        <v>-4484</v>
      </c>
      <c r="Q28" s="132">
        <v>-29767</v>
      </c>
    </row>
    <row r="29" spans="2:17" ht="26.25" customHeight="1" x14ac:dyDescent="0.3">
      <c r="B29" s="4" t="s">
        <v>63</v>
      </c>
      <c r="C29" s="131">
        <v>1709680</v>
      </c>
      <c r="D29" s="131">
        <v>578464</v>
      </c>
      <c r="E29" s="131">
        <v>205520</v>
      </c>
      <c r="F29" s="131">
        <v>0</v>
      </c>
      <c r="G29" s="131">
        <v>267221</v>
      </c>
      <c r="H29" s="131">
        <v>163615</v>
      </c>
      <c r="I29" s="131">
        <v>0</v>
      </c>
      <c r="J29" s="131">
        <v>0</v>
      </c>
      <c r="K29" s="131">
        <v>0</v>
      </c>
      <c r="L29" s="131">
        <v>67029</v>
      </c>
      <c r="M29" s="131">
        <v>114326</v>
      </c>
      <c r="N29" s="131">
        <v>20492</v>
      </c>
      <c r="O29" s="131">
        <v>0</v>
      </c>
      <c r="P29" s="131">
        <v>0</v>
      </c>
      <c r="Q29" s="132">
        <v>1590722</v>
      </c>
    </row>
    <row r="30" spans="2:17" ht="26.25" customHeight="1" x14ac:dyDescent="0.3">
      <c r="B30" s="56" t="s">
        <v>45</v>
      </c>
      <c r="C30" s="133">
        <f t="shared" ref="C30:Q30" si="0">SUM(C6:C29)</f>
        <v>8133348</v>
      </c>
      <c r="D30" s="133">
        <f t="shared" si="0"/>
        <v>6146945</v>
      </c>
      <c r="E30" s="133">
        <f t="shared" si="0"/>
        <v>3565836</v>
      </c>
      <c r="F30" s="133">
        <f t="shared" si="0"/>
        <v>20094</v>
      </c>
      <c r="G30" s="133">
        <f t="shared" si="0"/>
        <v>3485428</v>
      </c>
      <c r="H30" s="133">
        <f t="shared" si="0"/>
        <v>3240833</v>
      </c>
      <c r="I30" s="133">
        <f t="shared" si="0"/>
        <v>0</v>
      </c>
      <c r="J30" s="133">
        <f t="shared" si="0"/>
        <v>0</v>
      </c>
      <c r="K30" s="133">
        <f t="shared" si="0"/>
        <v>0</v>
      </c>
      <c r="L30" s="133">
        <f t="shared" si="0"/>
        <v>331400</v>
      </c>
      <c r="M30" s="133">
        <f t="shared" si="0"/>
        <v>991181</v>
      </c>
      <c r="N30" s="133">
        <f t="shared" si="0"/>
        <v>501620</v>
      </c>
      <c r="O30" s="133">
        <f t="shared" si="0"/>
        <v>3437</v>
      </c>
      <c r="P30" s="133">
        <f t="shared" si="0"/>
        <v>-444492</v>
      </c>
      <c r="Q30" s="133">
        <f t="shared" si="0"/>
        <v>8098546</v>
      </c>
    </row>
    <row r="31" spans="2:17" ht="26.25" customHeight="1" x14ac:dyDescent="0.3">
      <c r="B31" s="273" t="s">
        <v>46</v>
      </c>
      <c r="C31" s="274"/>
      <c r="D31" s="274"/>
      <c r="E31" s="274"/>
      <c r="F31" s="274"/>
      <c r="G31" s="274"/>
      <c r="H31" s="274"/>
      <c r="I31" s="274"/>
      <c r="J31" s="274"/>
      <c r="K31" s="274"/>
      <c r="L31" s="274"/>
      <c r="M31" s="274"/>
      <c r="N31" s="274"/>
      <c r="O31" s="274"/>
      <c r="P31" s="274"/>
      <c r="Q31" s="275"/>
    </row>
    <row r="32" spans="2:17" ht="26.25" customHeight="1" x14ac:dyDescent="0.3">
      <c r="B32" s="4" t="s">
        <v>47</v>
      </c>
      <c r="C32" s="131">
        <v>0</v>
      </c>
      <c r="D32" s="131">
        <v>94744</v>
      </c>
      <c r="E32" s="131">
        <v>81945</v>
      </c>
      <c r="F32" s="131">
        <v>0</v>
      </c>
      <c r="G32" s="131">
        <v>101101</v>
      </c>
      <c r="H32" s="131">
        <v>232231</v>
      </c>
      <c r="I32" s="131">
        <v>0</v>
      </c>
      <c r="J32" s="131">
        <v>0</v>
      </c>
      <c r="K32" s="131">
        <v>0</v>
      </c>
      <c r="L32" s="131">
        <v>10816</v>
      </c>
      <c r="M32" s="131">
        <v>11020</v>
      </c>
      <c r="N32" s="131">
        <v>78814</v>
      </c>
      <c r="O32" s="131">
        <v>0</v>
      </c>
      <c r="P32" s="131">
        <v>0</v>
      </c>
      <c r="Q32" s="132">
        <v>-93310</v>
      </c>
    </row>
    <row r="33" spans="2:17" ht="26.25" customHeight="1" x14ac:dyDescent="0.3">
      <c r="B33" s="4" t="s">
        <v>78</v>
      </c>
      <c r="C33" s="131">
        <v>0</v>
      </c>
      <c r="D33" s="131">
        <v>629705</v>
      </c>
      <c r="E33" s="131">
        <v>463879</v>
      </c>
      <c r="F33" s="131">
        <v>-10801</v>
      </c>
      <c r="G33" s="131">
        <v>498325</v>
      </c>
      <c r="H33" s="131">
        <v>519180</v>
      </c>
      <c r="I33" s="131">
        <v>0</v>
      </c>
      <c r="J33" s="131">
        <v>0</v>
      </c>
      <c r="K33" s="131">
        <v>0</v>
      </c>
      <c r="L33" s="131">
        <v>124136</v>
      </c>
      <c r="M33" s="131">
        <v>21813</v>
      </c>
      <c r="N33" s="131">
        <v>0</v>
      </c>
      <c r="O33" s="131">
        <v>0</v>
      </c>
      <c r="P33" s="131">
        <v>0</v>
      </c>
      <c r="Q33" s="132">
        <v>-212050</v>
      </c>
    </row>
    <row r="34" spans="2:17" ht="26.25" customHeight="1" x14ac:dyDescent="0.3">
      <c r="B34" s="4" t="s">
        <v>48</v>
      </c>
      <c r="C34" s="131">
        <v>8018366</v>
      </c>
      <c r="D34" s="131">
        <v>827450</v>
      </c>
      <c r="E34" s="131">
        <v>827450</v>
      </c>
      <c r="F34" s="131">
        <v>0</v>
      </c>
      <c r="G34" s="131">
        <v>662307</v>
      </c>
      <c r="H34" s="131">
        <v>662307</v>
      </c>
      <c r="I34" s="131">
        <v>0</v>
      </c>
      <c r="J34" s="131">
        <v>0</v>
      </c>
      <c r="K34" s="131">
        <v>0</v>
      </c>
      <c r="L34" s="131">
        <v>251320</v>
      </c>
      <c r="M34" s="131">
        <v>99428</v>
      </c>
      <c r="N34" s="131">
        <v>444260</v>
      </c>
      <c r="O34" s="131">
        <v>0</v>
      </c>
      <c r="P34" s="131">
        <v>0</v>
      </c>
      <c r="Q34" s="132">
        <v>8277021</v>
      </c>
    </row>
    <row r="35" spans="2:17" ht="26.25" customHeight="1" x14ac:dyDescent="0.3">
      <c r="B35" s="56" t="s">
        <v>45</v>
      </c>
      <c r="C35" s="133">
        <f>SUM(C32:C34)</f>
        <v>8018366</v>
      </c>
      <c r="D35" s="133">
        <f t="shared" ref="D35:Q35" si="1">SUM(D32:D34)</f>
        <v>1551899</v>
      </c>
      <c r="E35" s="133">
        <f t="shared" si="1"/>
        <v>1373274</v>
      </c>
      <c r="F35" s="133">
        <f t="shared" si="1"/>
        <v>-10801</v>
      </c>
      <c r="G35" s="133">
        <f t="shared" si="1"/>
        <v>1261733</v>
      </c>
      <c r="H35" s="133">
        <f t="shared" si="1"/>
        <v>1413718</v>
      </c>
      <c r="I35" s="133">
        <f t="shared" si="1"/>
        <v>0</v>
      </c>
      <c r="J35" s="133">
        <f t="shared" si="1"/>
        <v>0</v>
      </c>
      <c r="K35" s="133">
        <f t="shared" si="1"/>
        <v>0</v>
      </c>
      <c r="L35" s="133">
        <f t="shared" si="1"/>
        <v>386272</v>
      </c>
      <c r="M35" s="133">
        <f t="shared" si="1"/>
        <v>132261</v>
      </c>
      <c r="N35" s="133">
        <f t="shared" si="1"/>
        <v>523074</v>
      </c>
      <c r="O35" s="133">
        <f t="shared" si="1"/>
        <v>0</v>
      </c>
      <c r="P35" s="133">
        <f t="shared" si="1"/>
        <v>0</v>
      </c>
      <c r="Q35" s="133">
        <f t="shared" si="1"/>
        <v>7971661</v>
      </c>
    </row>
    <row r="36" spans="2:17" x14ac:dyDescent="0.3">
      <c r="B36" s="277" t="s">
        <v>50</v>
      </c>
      <c r="C36" s="277"/>
      <c r="D36" s="277"/>
      <c r="E36" s="277"/>
      <c r="F36" s="277"/>
      <c r="G36" s="277"/>
      <c r="H36" s="277"/>
      <c r="I36" s="277"/>
      <c r="J36" s="277"/>
      <c r="K36" s="277"/>
      <c r="L36" s="277"/>
      <c r="M36" s="277"/>
      <c r="N36" s="277"/>
      <c r="O36" s="277"/>
      <c r="P36" s="277"/>
      <c r="Q36" s="277"/>
    </row>
    <row r="37" spans="2:17" x14ac:dyDescent="0.3">
      <c r="Q37" s="119"/>
    </row>
    <row r="38" spans="2:17" x14ac:dyDescent="0.3">
      <c r="C38" s="14"/>
      <c r="D38" s="14"/>
      <c r="E38" s="14"/>
      <c r="F38" s="14"/>
      <c r="G38" s="14"/>
      <c r="H38" s="14"/>
      <c r="I38" s="14"/>
      <c r="J38" s="14"/>
      <c r="K38" s="14"/>
      <c r="L38" s="14"/>
      <c r="M38" s="14"/>
      <c r="N38" s="14"/>
      <c r="O38" s="14"/>
      <c r="P38" s="14"/>
      <c r="Q38" s="14"/>
    </row>
    <row r="40" spans="2:17" x14ac:dyDescent="0.3">
      <c r="Q40" s="16"/>
    </row>
    <row r="41" spans="2:17" x14ac:dyDescent="0.3">
      <c r="Q41" s="121"/>
    </row>
  </sheetData>
  <sheetProtection password="E931" sheet="1" objects="1" scenarios="1"/>
  <mergeCells count="4">
    <mergeCell ref="B3:Q3"/>
    <mergeCell ref="B31:Q31"/>
    <mergeCell ref="B36:Q36"/>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1"/>
  <sheetViews>
    <sheetView showGridLines="0" topLeftCell="H25" zoomScale="80" zoomScaleNormal="80" workbookViewId="0">
      <selection activeCell="B3" sqref="B3:Q36"/>
    </sheetView>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281" t="s">
        <v>293</v>
      </c>
      <c r="C3" s="281"/>
      <c r="D3" s="281"/>
      <c r="E3" s="281"/>
      <c r="F3" s="281"/>
      <c r="G3" s="281"/>
      <c r="H3" s="281"/>
      <c r="I3" s="281"/>
      <c r="J3" s="281"/>
      <c r="K3" s="281"/>
      <c r="L3" s="281"/>
      <c r="M3" s="281"/>
      <c r="N3" s="281"/>
      <c r="O3" s="281"/>
      <c r="P3" s="281"/>
      <c r="Q3" s="281"/>
    </row>
    <row r="4" spans="2:17" s="13" customFormat="1" ht="28"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27" customHeight="1" x14ac:dyDescent="0.3">
      <c r="B5" s="273" t="s">
        <v>16</v>
      </c>
      <c r="C5" s="274"/>
      <c r="D5" s="274"/>
      <c r="E5" s="274"/>
      <c r="F5" s="274"/>
      <c r="G5" s="274"/>
      <c r="H5" s="274"/>
      <c r="I5" s="274"/>
      <c r="J5" s="274"/>
      <c r="K5" s="274"/>
      <c r="L5" s="274"/>
      <c r="M5" s="274"/>
      <c r="N5" s="274"/>
      <c r="O5" s="274"/>
      <c r="P5" s="274"/>
      <c r="Q5" s="275"/>
    </row>
    <row r="6" spans="2:17" ht="27" customHeight="1" x14ac:dyDescent="0.3">
      <c r="B6" s="7" t="s">
        <v>256</v>
      </c>
      <c r="C6" s="131">
        <v>823626</v>
      </c>
      <c r="D6" s="131">
        <v>491441</v>
      </c>
      <c r="E6" s="131">
        <v>468057</v>
      </c>
      <c r="F6" s="131">
        <v>0</v>
      </c>
      <c r="G6" s="131">
        <v>398650</v>
      </c>
      <c r="H6" s="131">
        <v>235433</v>
      </c>
      <c r="I6" s="131">
        <v>0</v>
      </c>
      <c r="J6" s="131">
        <v>0</v>
      </c>
      <c r="K6" s="131">
        <v>0</v>
      </c>
      <c r="L6" s="131">
        <v>144029</v>
      </c>
      <c r="M6" s="131">
        <v>43352</v>
      </c>
      <c r="N6" s="131">
        <v>104895</v>
      </c>
      <c r="O6" s="131">
        <v>0</v>
      </c>
      <c r="P6" s="131">
        <v>0</v>
      </c>
      <c r="Q6" s="132">
        <v>973765</v>
      </c>
    </row>
    <row r="7" spans="2:17" ht="27" customHeight="1" x14ac:dyDescent="0.3">
      <c r="B7" s="4" t="s">
        <v>51</v>
      </c>
      <c r="C7" s="131">
        <v>360736</v>
      </c>
      <c r="D7" s="131">
        <v>251629</v>
      </c>
      <c r="E7" s="131">
        <v>236894</v>
      </c>
      <c r="F7" s="131">
        <v>0</v>
      </c>
      <c r="G7" s="131">
        <v>90342</v>
      </c>
      <c r="H7" s="131">
        <v>110469</v>
      </c>
      <c r="I7" s="131">
        <v>0</v>
      </c>
      <c r="J7" s="131">
        <v>0</v>
      </c>
      <c r="K7" s="131">
        <v>0</v>
      </c>
      <c r="L7" s="131">
        <v>19037</v>
      </c>
      <c r="M7" s="131">
        <v>2727</v>
      </c>
      <c r="N7" s="131">
        <v>4055</v>
      </c>
      <c r="O7" s="131">
        <v>286</v>
      </c>
      <c r="P7" s="131">
        <v>0</v>
      </c>
      <c r="Q7" s="132">
        <v>469167</v>
      </c>
    </row>
    <row r="8" spans="2:17" ht="27" customHeight="1" x14ac:dyDescent="0.3">
      <c r="B8" s="4" t="s">
        <v>148</v>
      </c>
      <c r="C8" s="131">
        <v>1244024</v>
      </c>
      <c r="D8" s="131">
        <v>1047585</v>
      </c>
      <c r="E8" s="131">
        <v>985799</v>
      </c>
      <c r="F8" s="131">
        <v>0</v>
      </c>
      <c r="G8" s="131">
        <v>226593</v>
      </c>
      <c r="H8" s="131">
        <v>430810</v>
      </c>
      <c r="I8" s="131">
        <v>0</v>
      </c>
      <c r="J8" s="131">
        <v>0</v>
      </c>
      <c r="K8" s="131">
        <v>0</v>
      </c>
      <c r="L8" s="131">
        <v>32554</v>
      </c>
      <c r="M8" s="131">
        <v>291650</v>
      </c>
      <c r="N8" s="131">
        <v>218829</v>
      </c>
      <c r="O8" s="131">
        <v>1501</v>
      </c>
      <c r="P8" s="131">
        <v>-68266</v>
      </c>
      <c r="Q8" s="132">
        <v>1760403</v>
      </c>
    </row>
    <row r="9" spans="2:17" ht="27" customHeight="1" x14ac:dyDescent="0.3">
      <c r="B9" s="4" t="s">
        <v>52</v>
      </c>
      <c r="C9" s="131">
        <v>0</v>
      </c>
      <c r="D9" s="131">
        <v>8656</v>
      </c>
      <c r="E9" s="131">
        <v>8656</v>
      </c>
      <c r="F9" s="131">
        <v>0</v>
      </c>
      <c r="G9" s="131">
        <v>0</v>
      </c>
      <c r="H9" s="131">
        <v>1154</v>
      </c>
      <c r="I9" s="131">
        <v>0</v>
      </c>
      <c r="J9" s="131">
        <v>0</v>
      </c>
      <c r="K9" s="131">
        <v>0</v>
      </c>
      <c r="L9" s="131">
        <v>0</v>
      </c>
      <c r="M9" s="131">
        <v>0</v>
      </c>
      <c r="N9" s="131">
        <v>0</v>
      </c>
      <c r="O9" s="131">
        <v>0</v>
      </c>
      <c r="P9" s="131">
        <v>0</v>
      </c>
      <c r="Q9" s="132">
        <v>7502</v>
      </c>
    </row>
    <row r="10" spans="2:17" ht="27" customHeight="1" x14ac:dyDescent="0.3">
      <c r="B10" s="4" t="s">
        <v>53</v>
      </c>
      <c r="C10" s="131">
        <v>977473</v>
      </c>
      <c r="D10" s="131">
        <v>2020195</v>
      </c>
      <c r="E10" s="131">
        <v>1377659</v>
      </c>
      <c r="F10" s="131">
        <v>0</v>
      </c>
      <c r="G10" s="131">
        <v>833509</v>
      </c>
      <c r="H10" s="131">
        <v>1360898</v>
      </c>
      <c r="I10" s="131">
        <v>0</v>
      </c>
      <c r="J10" s="131">
        <v>0</v>
      </c>
      <c r="K10" s="131">
        <v>0</v>
      </c>
      <c r="L10" s="131">
        <v>7242</v>
      </c>
      <c r="M10" s="131">
        <v>393316</v>
      </c>
      <c r="N10" s="131">
        <v>180140</v>
      </c>
      <c r="O10" s="131">
        <v>0</v>
      </c>
      <c r="P10" s="131">
        <v>0</v>
      </c>
      <c r="Q10" s="132">
        <v>773815</v>
      </c>
    </row>
    <row r="11" spans="2:17" ht="27" customHeight="1" x14ac:dyDescent="0.3">
      <c r="B11" s="4" t="s">
        <v>22</v>
      </c>
      <c r="C11" s="131">
        <v>0</v>
      </c>
      <c r="D11" s="131">
        <v>0</v>
      </c>
      <c r="E11" s="131">
        <v>-5111</v>
      </c>
      <c r="F11" s="131">
        <v>0</v>
      </c>
      <c r="G11" s="131">
        <v>0</v>
      </c>
      <c r="H11" s="131">
        <v>0</v>
      </c>
      <c r="I11" s="131">
        <v>0</v>
      </c>
      <c r="J11" s="131">
        <v>0</v>
      </c>
      <c r="K11" s="131">
        <v>0</v>
      </c>
      <c r="L11" s="131">
        <v>0</v>
      </c>
      <c r="M11" s="131">
        <v>0</v>
      </c>
      <c r="N11" s="131">
        <v>0</v>
      </c>
      <c r="O11" s="131">
        <v>0</v>
      </c>
      <c r="P11" s="131">
        <v>0</v>
      </c>
      <c r="Q11" s="132">
        <v>-5111</v>
      </c>
    </row>
    <row r="12" spans="2:17" ht="27" customHeight="1" x14ac:dyDescent="0.3">
      <c r="B12" s="4" t="s">
        <v>55</v>
      </c>
      <c r="C12" s="131">
        <v>728</v>
      </c>
      <c r="D12" s="131">
        <v>1506</v>
      </c>
      <c r="E12" s="131">
        <v>233</v>
      </c>
      <c r="F12" s="131">
        <v>0</v>
      </c>
      <c r="G12" s="131">
        <v>0</v>
      </c>
      <c r="H12" s="131">
        <v>0</v>
      </c>
      <c r="I12" s="131">
        <v>0</v>
      </c>
      <c r="J12" s="131">
        <v>0</v>
      </c>
      <c r="K12" s="131">
        <v>0</v>
      </c>
      <c r="L12" s="131">
        <v>-245</v>
      </c>
      <c r="M12" s="131">
        <v>260</v>
      </c>
      <c r="N12" s="131">
        <v>28</v>
      </c>
      <c r="O12" s="131">
        <v>0</v>
      </c>
      <c r="P12" s="131">
        <v>0</v>
      </c>
      <c r="Q12" s="132">
        <v>973</v>
      </c>
    </row>
    <row r="13" spans="2:17" ht="27" customHeight="1" x14ac:dyDescent="0.3">
      <c r="B13" s="4" t="s">
        <v>263</v>
      </c>
      <c r="C13" s="131">
        <v>0</v>
      </c>
      <c r="D13" s="131">
        <v>0</v>
      </c>
      <c r="E13" s="131">
        <v>0</v>
      </c>
      <c r="F13" s="131">
        <v>0</v>
      </c>
      <c r="G13" s="131">
        <v>0</v>
      </c>
      <c r="H13" s="131">
        <v>0</v>
      </c>
      <c r="I13" s="131">
        <v>0</v>
      </c>
      <c r="J13" s="131">
        <v>0</v>
      </c>
      <c r="K13" s="131">
        <v>0</v>
      </c>
      <c r="L13" s="131">
        <v>0</v>
      </c>
      <c r="M13" s="131">
        <v>0</v>
      </c>
      <c r="N13" s="131">
        <v>0</v>
      </c>
      <c r="O13" s="131">
        <v>0</v>
      </c>
      <c r="P13" s="131">
        <v>0</v>
      </c>
      <c r="Q13" s="132">
        <v>0</v>
      </c>
    </row>
    <row r="14" spans="2:17" ht="27" customHeight="1" x14ac:dyDescent="0.3">
      <c r="B14" s="4" t="s">
        <v>56</v>
      </c>
      <c r="C14" s="131">
        <v>31537</v>
      </c>
      <c r="D14" s="131">
        <v>119741</v>
      </c>
      <c r="E14" s="131">
        <v>70157</v>
      </c>
      <c r="F14" s="131">
        <v>0</v>
      </c>
      <c r="G14" s="131">
        <v>78463</v>
      </c>
      <c r="H14" s="131">
        <v>87587</v>
      </c>
      <c r="I14" s="131">
        <v>0</v>
      </c>
      <c r="J14" s="131">
        <v>0</v>
      </c>
      <c r="K14" s="131">
        <v>0</v>
      </c>
      <c r="L14" s="131">
        <v>10916</v>
      </c>
      <c r="M14" s="131">
        <v>36608</v>
      </c>
      <c r="N14" s="131">
        <v>22153</v>
      </c>
      <c r="O14" s="131">
        <v>0</v>
      </c>
      <c r="P14" s="131">
        <v>6120</v>
      </c>
      <c r="Q14" s="132">
        <v>-17383</v>
      </c>
    </row>
    <row r="15" spans="2:17" ht="27" customHeight="1" x14ac:dyDescent="0.3">
      <c r="B15" s="4" t="s">
        <v>57</v>
      </c>
      <c r="C15" s="131">
        <v>101672</v>
      </c>
      <c r="D15" s="131">
        <v>92331</v>
      </c>
      <c r="E15" s="131">
        <v>90291</v>
      </c>
      <c r="F15" s="131">
        <v>0</v>
      </c>
      <c r="G15" s="131">
        <v>58988</v>
      </c>
      <c r="H15" s="131">
        <v>78018</v>
      </c>
      <c r="I15" s="131">
        <v>0</v>
      </c>
      <c r="J15" s="131">
        <v>0</v>
      </c>
      <c r="K15" s="131">
        <v>0</v>
      </c>
      <c r="L15" s="131">
        <v>7367</v>
      </c>
      <c r="M15" s="131">
        <v>16874</v>
      </c>
      <c r="N15" s="131">
        <v>51318</v>
      </c>
      <c r="O15" s="131">
        <v>411</v>
      </c>
      <c r="P15" s="131">
        <v>13033</v>
      </c>
      <c r="Q15" s="132">
        <v>127578</v>
      </c>
    </row>
    <row r="16" spans="2:17" ht="27" customHeight="1" x14ac:dyDescent="0.3">
      <c r="B16" s="4" t="s">
        <v>58</v>
      </c>
      <c r="C16" s="131">
        <v>0</v>
      </c>
      <c r="D16" s="131">
        <v>0</v>
      </c>
      <c r="E16" s="131">
        <v>0</v>
      </c>
      <c r="F16" s="131">
        <v>0</v>
      </c>
      <c r="G16" s="131">
        <v>0</v>
      </c>
      <c r="H16" s="131">
        <v>0</v>
      </c>
      <c r="I16" s="131">
        <v>0</v>
      </c>
      <c r="J16" s="131">
        <v>0</v>
      </c>
      <c r="K16" s="131">
        <v>0</v>
      </c>
      <c r="L16" s="131">
        <v>0</v>
      </c>
      <c r="M16" s="131">
        <v>0</v>
      </c>
      <c r="N16" s="131">
        <v>0</v>
      </c>
      <c r="O16" s="131">
        <v>0</v>
      </c>
      <c r="P16" s="131">
        <v>0</v>
      </c>
      <c r="Q16" s="132">
        <v>0</v>
      </c>
    </row>
    <row r="17" spans="2:17" ht="27" customHeight="1" x14ac:dyDescent="0.3">
      <c r="B17" s="4" t="s">
        <v>131</v>
      </c>
      <c r="C17" s="131">
        <v>627413</v>
      </c>
      <c r="D17" s="131">
        <v>236723</v>
      </c>
      <c r="E17" s="131">
        <v>218510</v>
      </c>
      <c r="F17" s="131">
        <v>0</v>
      </c>
      <c r="G17" s="131">
        <v>42256</v>
      </c>
      <c r="H17" s="131">
        <v>46739</v>
      </c>
      <c r="I17" s="131">
        <v>0</v>
      </c>
      <c r="J17" s="131">
        <v>0</v>
      </c>
      <c r="K17" s="131">
        <v>0</v>
      </c>
      <c r="L17" s="131">
        <v>14763</v>
      </c>
      <c r="M17" s="131">
        <v>109149</v>
      </c>
      <c r="N17" s="131">
        <v>42456</v>
      </c>
      <c r="O17" s="131">
        <v>0</v>
      </c>
      <c r="P17" s="131">
        <v>0</v>
      </c>
      <c r="Q17" s="132">
        <v>717728</v>
      </c>
    </row>
    <row r="18" spans="2:17" ht="27" customHeight="1" x14ac:dyDescent="0.3">
      <c r="B18" s="4" t="s">
        <v>253</v>
      </c>
      <c r="C18" s="131">
        <v>0</v>
      </c>
      <c r="D18" s="131">
        <v>928283</v>
      </c>
      <c r="E18" s="131">
        <v>678059</v>
      </c>
      <c r="F18" s="131">
        <v>0</v>
      </c>
      <c r="G18" s="131">
        <v>321465</v>
      </c>
      <c r="H18" s="131">
        <v>418070</v>
      </c>
      <c r="I18" s="131">
        <v>0</v>
      </c>
      <c r="J18" s="131">
        <v>0</v>
      </c>
      <c r="K18" s="131">
        <v>0</v>
      </c>
      <c r="L18" s="131">
        <v>75099</v>
      </c>
      <c r="M18" s="131">
        <v>0</v>
      </c>
      <c r="N18" s="131">
        <v>0</v>
      </c>
      <c r="O18" s="131">
        <v>0</v>
      </c>
      <c r="P18" s="131">
        <v>0</v>
      </c>
      <c r="Q18" s="132">
        <v>184889</v>
      </c>
    </row>
    <row r="19" spans="2:17" ht="27" customHeight="1" x14ac:dyDescent="0.3">
      <c r="B19" s="4" t="s">
        <v>136</v>
      </c>
      <c r="C19" s="131">
        <v>841422</v>
      </c>
      <c r="D19" s="131">
        <v>267631</v>
      </c>
      <c r="E19" s="131">
        <v>209232</v>
      </c>
      <c r="F19" s="131">
        <v>0</v>
      </c>
      <c r="G19" s="131">
        <v>167750</v>
      </c>
      <c r="H19" s="131">
        <v>199097</v>
      </c>
      <c r="I19" s="131">
        <v>0</v>
      </c>
      <c r="J19" s="131">
        <v>0</v>
      </c>
      <c r="K19" s="131">
        <v>0</v>
      </c>
      <c r="L19" s="131">
        <v>11930</v>
      </c>
      <c r="M19" s="131">
        <v>0</v>
      </c>
      <c r="N19" s="131">
        <v>0</v>
      </c>
      <c r="O19" s="131">
        <v>0</v>
      </c>
      <c r="P19" s="131">
        <v>0</v>
      </c>
      <c r="Q19" s="132">
        <v>839627</v>
      </c>
    </row>
    <row r="20" spans="2:17" ht="27" customHeight="1" x14ac:dyDescent="0.3">
      <c r="B20" s="4" t="s">
        <v>35</v>
      </c>
      <c r="C20" s="131">
        <v>159241</v>
      </c>
      <c r="D20" s="131">
        <v>194910</v>
      </c>
      <c r="E20" s="131">
        <v>194910</v>
      </c>
      <c r="F20" s="131">
        <v>0</v>
      </c>
      <c r="G20" s="131">
        <v>24893</v>
      </c>
      <c r="H20" s="131">
        <v>24893</v>
      </c>
      <c r="I20" s="131">
        <v>0</v>
      </c>
      <c r="J20" s="131">
        <v>0</v>
      </c>
      <c r="K20" s="131">
        <v>0</v>
      </c>
      <c r="L20" s="131">
        <v>14761</v>
      </c>
      <c r="M20" s="131">
        <v>40912</v>
      </c>
      <c r="N20" s="131">
        <v>1271</v>
      </c>
      <c r="O20" s="131">
        <v>0</v>
      </c>
      <c r="P20" s="131">
        <v>0</v>
      </c>
      <c r="Q20" s="132">
        <v>274856</v>
      </c>
    </row>
    <row r="21" spans="2:17" ht="27" customHeight="1" x14ac:dyDescent="0.3">
      <c r="B21" s="118" t="s">
        <v>191</v>
      </c>
      <c r="C21" s="131">
        <v>37906</v>
      </c>
      <c r="D21" s="131">
        <v>29018</v>
      </c>
      <c r="E21" s="131">
        <v>24376</v>
      </c>
      <c r="F21" s="131">
        <v>0</v>
      </c>
      <c r="G21" s="131">
        <v>24115</v>
      </c>
      <c r="H21" s="131">
        <v>24115</v>
      </c>
      <c r="I21" s="131">
        <v>0</v>
      </c>
      <c r="J21" s="131">
        <v>0</v>
      </c>
      <c r="K21" s="131">
        <v>0</v>
      </c>
      <c r="L21" s="131">
        <v>0</v>
      </c>
      <c r="M21" s="131">
        <v>883</v>
      </c>
      <c r="N21" s="131">
        <v>0</v>
      </c>
      <c r="O21" s="131">
        <v>0</v>
      </c>
      <c r="P21" s="131">
        <v>0</v>
      </c>
      <c r="Q21" s="132">
        <v>37283</v>
      </c>
    </row>
    <row r="22" spans="2:17" ht="27" customHeight="1" x14ac:dyDescent="0.3">
      <c r="B22" s="4" t="s">
        <v>59</v>
      </c>
      <c r="C22" s="131">
        <v>0</v>
      </c>
      <c r="D22" s="131">
        <v>0</v>
      </c>
      <c r="E22" s="131">
        <v>0</v>
      </c>
      <c r="F22" s="131">
        <v>0</v>
      </c>
      <c r="G22" s="131">
        <v>0</v>
      </c>
      <c r="H22" s="131">
        <v>0</v>
      </c>
      <c r="I22" s="131">
        <v>0</v>
      </c>
      <c r="J22" s="131">
        <v>0</v>
      </c>
      <c r="K22" s="131">
        <v>0</v>
      </c>
      <c r="L22" s="131">
        <v>0</v>
      </c>
      <c r="M22" s="131">
        <v>0</v>
      </c>
      <c r="N22" s="131">
        <v>0</v>
      </c>
      <c r="O22" s="131">
        <v>0</v>
      </c>
      <c r="P22" s="131">
        <v>0</v>
      </c>
      <c r="Q22" s="132">
        <v>0</v>
      </c>
    </row>
    <row r="23" spans="2:17" ht="27" customHeight="1" x14ac:dyDescent="0.3">
      <c r="B23" s="4" t="s">
        <v>60</v>
      </c>
      <c r="C23" s="131">
        <v>132914</v>
      </c>
      <c r="D23" s="131">
        <v>239461</v>
      </c>
      <c r="E23" s="131">
        <v>79718</v>
      </c>
      <c r="F23" s="131">
        <v>0</v>
      </c>
      <c r="G23" s="131">
        <v>42839</v>
      </c>
      <c r="H23" s="131">
        <v>555705</v>
      </c>
      <c r="I23" s="131">
        <v>0</v>
      </c>
      <c r="J23" s="131">
        <v>0</v>
      </c>
      <c r="K23" s="131">
        <v>0</v>
      </c>
      <c r="L23" s="131">
        <v>47112</v>
      </c>
      <c r="M23" s="131">
        <v>0</v>
      </c>
      <c r="N23" s="131">
        <v>983</v>
      </c>
      <c r="O23" s="131">
        <v>0</v>
      </c>
      <c r="P23" s="131">
        <v>0</v>
      </c>
      <c r="Q23" s="132">
        <v>-389203</v>
      </c>
    </row>
    <row r="24" spans="2:17" ht="27" customHeight="1" x14ac:dyDescent="0.3">
      <c r="B24" s="4" t="s">
        <v>134</v>
      </c>
      <c r="C24" s="131">
        <v>130411</v>
      </c>
      <c r="D24" s="131">
        <v>118132</v>
      </c>
      <c r="E24" s="131">
        <v>107064</v>
      </c>
      <c r="F24" s="131">
        <v>2767</v>
      </c>
      <c r="G24" s="131">
        <v>67021</v>
      </c>
      <c r="H24" s="131">
        <v>67021</v>
      </c>
      <c r="I24" s="131">
        <v>0</v>
      </c>
      <c r="J24" s="131">
        <v>0</v>
      </c>
      <c r="K24" s="131">
        <v>0</v>
      </c>
      <c r="L24" s="131">
        <v>11309</v>
      </c>
      <c r="M24" s="131">
        <v>48865</v>
      </c>
      <c r="N24" s="131">
        <v>10362</v>
      </c>
      <c r="O24" s="131">
        <v>233</v>
      </c>
      <c r="P24" s="131">
        <v>0</v>
      </c>
      <c r="Q24" s="132">
        <v>123176</v>
      </c>
    </row>
    <row r="25" spans="2:17" ht="27" customHeight="1" x14ac:dyDescent="0.3">
      <c r="B25" s="4" t="s">
        <v>135</v>
      </c>
      <c r="C25" s="131">
        <v>901</v>
      </c>
      <c r="D25" s="131">
        <v>0</v>
      </c>
      <c r="E25" s="131">
        <v>0</v>
      </c>
      <c r="F25" s="131">
        <v>0</v>
      </c>
      <c r="G25" s="131">
        <v>0</v>
      </c>
      <c r="H25" s="131">
        <v>0</v>
      </c>
      <c r="I25" s="131">
        <v>0</v>
      </c>
      <c r="J25" s="131">
        <v>0</v>
      </c>
      <c r="K25" s="131">
        <v>0</v>
      </c>
      <c r="L25" s="131">
        <v>0</v>
      </c>
      <c r="M25" s="131">
        <v>0</v>
      </c>
      <c r="N25" s="131">
        <v>0</v>
      </c>
      <c r="O25" s="131">
        <v>0</v>
      </c>
      <c r="P25" s="131">
        <v>0</v>
      </c>
      <c r="Q25" s="132">
        <v>901</v>
      </c>
    </row>
    <row r="26" spans="2:17" ht="27" customHeight="1" x14ac:dyDescent="0.3">
      <c r="B26" s="4" t="s">
        <v>149</v>
      </c>
      <c r="C26" s="131">
        <v>747302</v>
      </c>
      <c r="D26" s="131">
        <v>217119</v>
      </c>
      <c r="E26" s="131">
        <v>141209</v>
      </c>
      <c r="F26" s="131">
        <v>0</v>
      </c>
      <c r="G26" s="131">
        <v>136066</v>
      </c>
      <c r="H26" s="131">
        <v>134927</v>
      </c>
      <c r="I26" s="131">
        <v>0</v>
      </c>
      <c r="J26" s="131">
        <v>0</v>
      </c>
      <c r="K26" s="131">
        <v>0</v>
      </c>
      <c r="L26" s="131">
        <v>38155</v>
      </c>
      <c r="M26" s="131">
        <v>29557</v>
      </c>
      <c r="N26" s="131">
        <v>24509</v>
      </c>
      <c r="O26" s="131">
        <v>0</v>
      </c>
      <c r="P26" s="131">
        <v>0</v>
      </c>
      <c r="Q26" s="132">
        <v>710381</v>
      </c>
    </row>
    <row r="27" spans="2:17" ht="27" customHeight="1" x14ac:dyDescent="0.3">
      <c r="B27" s="4" t="s">
        <v>61</v>
      </c>
      <c r="C27" s="131">
        <v>32889</v>
      </c>
      <c r="D27" s="131">
        <v>0</v>
      </c>
      <c r="E27" s="131">
        <v>0</v>
      </c>
      <c r="F27" s="131">
        <v>0</v>
      </c>
      <c r="G27" s="131">
        <v>0</v>
      </c>
      <c r="H27" s="131">
        <v>0</v>
      </c>
      <c r="I27" s="131">
        <v>0</v>
      </c>
      <c r="J27" s="131">
        <v>0</v>
      </c>
      <c r="K27" s="131">
        <v>0</v>
      </c>
      <c r="L27" s="131">
        <v>0</v>
      </c>
      <c r="M27" s="131">
        <v>0</v>
      </c>
      <c r="N27" s="131">
        <v>0</v>
      </c>
      <c r="O27" s="131">
        <v>0</v>
      </c>
      <c r="P27" s="131">
        <v>0</v>
      </c>
      <c r="Q27" s="132">
        <v>32889</v>
      </c>
    </row>
    <row r="28" spans="2:17" ht="27" customHeight="1" x14ac:dyDescent="0.3">
      <c r="B28" s="4" t="s">
        <v>62</v>
      </c>
      <c r="C28" s="131">
        <v>0</v>
      </c>
      <c r="D28" s="131">
        <v>0</v>
      </c>
      <c r="E28" s="131">
        <v>0</v>
      </c>
      <c r="F28" s="131">
        <v>0</v>
      </c>
      <c r="G28" s="131">
        <v>0</v>
      </c>
      <c r="H28" s="131">
        <v>0</v>
      </c>
      <c r="I28" s="131">
        <v>0</v>
      </c>
      <c r="J28" s="131">
        <v>0</v>
      </c>
      <c r="K28" s="131">
        <v>0</v>
      </c>
      <c r="L28" s="131">
        <v>0</v>
      </c>
      <c r="M28" s="131">
        <v>0</v>
      </c>
      <c r="N28" s="131">
        <v>0</v>
      </c>
      <c r="O28" s="131">
        <v>0</v>
      </c>
      <c r="P28" s="131">
        <v>0</v>
      </c>
      <c r="Q28" s="132">
        <v>0</v>
      </c>
    </row>
    <row r="29" spans="2:17" ht="27" customHeight="1" x14ac:dyDescent="0.3">
      <c r="B29" s="4" t="s">
        <v>63</v>
      </c>
      <c r="C29" s="131">
        <v>901819</v>
      </c>
      <c r="D29" s="131">
        <v>302755</v>
      </c>
      <c r="E29" s="131">
        <v>302755</v>
      </c>
      <c r="F29" s="131">
        <v>0</v>
      </c>
      <c r="G29" s="131">
        <v>177470</v>
      </c>
      <c r="H29" s="131">
        <v>134283</v>
      </c>
      <c r="I29" s="131">
        <v>0</v>
      </c>
      <c r="J29" s="131">
        <v>0</v>
      </c>
      <c r="K29" s="131">
        <v>0</v>
      </c>
      <c r="L29" s="131">
        <v>0</v>
      </c>
      <c r="M29" s="131">
        <v>0</v>
      </c>
      <c r="N29" s="131">
        <v>5502</v>
      </c>
      <c r="O29" s="131">
        <v>0</v>
      </c>
      <c r="P29" s="131">
        <v>0</v>
      </c>
      <c r="Q29" s="132">
        <v>1075793</v>
      </c>
    </row>
    <row r="30" spans="2:17" ht="27" customHeight="1" x14ac:dyDescent="0.3">
      <c r="B30" s="56" t="s">
        <v>45</v>
      </c>
      <c r="C30" s="133">
        <f>SUM(C6:C29)</f>
        <v>7152014</v>
      </c>
      <c r="D30" s="133">
        <f t="shared" ref="D30:Q30" si="0">SUM(D6:D29)</f>
        <v>6567116</v>
      </c>
      <c r="E30" s="133">
        <f t="shared" si="0"/>
        <v>5188468</v>
      </c>
      <c r="F30" s="133">
        <f t="shared" si="0"/>
        <v>2767</v>
      </c>
      <c r="G30" s="133">
        <f t="shared" si="0"/>
        <v>2690420</v>
      </c>
      <c r="H30" s="133">
        <f t="shared" si="0"/>
        <v>3909219</v>
      </c>
      <c r="I30" s="133">
        <f t="shared" si="0"/>
        <v>0</v>
      </c>
      <c r="J30" s="133">
        <f t="shared" si="0"/>
        <v>0</v>
      </c>
      <c r="K30" s="133">
        <f t="shared" si="0"/>
        <v>0</v>
      </c>
      <c r="L30" s="133">
        <f t="shared" si="0"/>
        <v>434029</v>
      </c>
      <c r="M30" s="133">
        <f t="shared" si="0"/>
        <v>1014153</v>
      </c>
      <c r="N30" s="133">
        <f t="shared" si="0"/>
        <v>666501</v>
      </c>
      <c r="O30" s="133">
        <f t="shared" si="0"/>
        <v>2431</v>
      </c>
      <c r="P30" s="133">
        <f t="shared" si="0"/>
        <v>-49113</v>
      </c>
      <c r="Q30" s="133">
        <f t="shared" si="0"/>
        <v>7699029</v>
      </c>
    </row>
    <row r="31" spans="2:17" ht="27" customHeight="1" x14ac:dyDescent="0.3">
      <c r="B31" s="273" t="s">
        <v>46</v>
      </c>
      <c r="C31" s="274"/>
      <c r="D31" s="274"/>
      <c r="E31" s="274"/>
      <c r="F31" s="274"/>
      <c r="G31" s="274"/>
      <c r="H31" s="274"/>
      <c r="I31" s="274"/>
      <c r="J31" s="274"/>
      <c r="K31" s="274"/>
      <c r="L31" s="274"/>
      <c r="M31" s="274"/>
      <c r="N31" s="274"/>
      <c r="O31" s="274"/>
      <c r="P31" s="274"/>
      <c r="Q31" s="275"/>
    </row>
    <row r="32" spans="2:17" ht="27" customHeight="1" x14ac:dyDescent="0.3">
      <c r="B32" s="4" t="s">
        <v>47</v>
      </c>
      <c r="C32" s="131">
        <v>0</v>
      </c>
      <c r="D32" s="131">
        <v>0</v>
      </c>
      <c r="E32" s="131">
        <v>0</v>
      </c>
      <c r="F32" s="131">
        <v>0</v>
      </c>
      <c r="G32" s="131">
        <v>0</v>
      </c>
      <c r="H32" s="131">
        <v>0</v>
      </c>
      <c r="I32" s="131">
        <v>0</v>
      </c>
      <c r="J32" s="131">
        <v>0</v>
      </c>
      <c r="K32" s="131">
        <v>0</v>
      </c>
      <c r="L32" s="131">
        <v>0</v>
      </c>
      <c r="M32" s="131">
        <v>0</v>
      </c>
      <c r="N32" s="131">
        <v>0</v>
      </c>
      <c r="O32" s="131">
        <v>0</v>
      </c>
      <c r="P32" s="131">
        <v>0</v>
      </c>
      <c r="Q32" s="132">
        <v>0</v>
      </c>
    </row>
    <row r="33" spans="2:17" ht="27" customHeight="1" x14ac:dyDescent="0.3">
      <c r="B33" s="4" t="s">
        <v>78</v>
      </c>
      <c r="C33" s="131">
        <v>0</v>
      </c>
      <c r="D33" s="131">
        <v>0</v>
      </c>
      <c r="E33" s="131">
        <v>0</v>
      </c>
      <c r="F33" s="131">
        <v>0</v>
      </c>
      <c r="G33" s="131">
        <v>0</v>
      </c>
      <c r="H33" s="131">
        <v>0</v>
      </c>
      <c r="I33" s="131">
        <v>0</v>
      </c>
      <c r="J33" s="131">
        <v>0</v>
      </c>
      <c r="K33" s="131">
        <v>0</v>
      </c>
      <c r="L33" s="131">
        <v>0</v>
      </c>
      <c r="M33" s="131">
        <v>0</v>
      </c>
      <c r="N33" s="131">
        <v>0</v>
      </c>
      <c r="O33" s="131">
        <v>0</v>
      </c>
      <c r="P33" s="131">
        <v>0</v>
      </c>
      <c r="Q33" s="132">
        <v>0</v>
      </c>
    </row>
    <row r="34" spans="2:17" ht="27" customHeight="1" x14ac:dyDescent="0.3">
      <c r="B34" s="4" t="s">
        <v>48</v>
      </c>
      <c r="C34" s="131">
        <v>0</v>
      </c>
      <c r="D34" s="131">
        <v>0</v>
      </c>
      <c r="E34" s="131">
        <v>0</v>
      </c>
      <c r="F34" s="131">
        <v>0</v>
      </c>
      <c r="G34" s="131">
        <v>0</v>
      </c>
      <c r="H34" s="131">
        <v>0</v>
      </c>
      <c r="I34" s="131">
        <v>0</v>
      </c>
      <c r="J34" s="131">
        <v>0</v>
      </c>
      <c r="K34" s="131">
        <v>0</v>
      </c>
      <c r="L34" s="131">
        <v>0</v>
      </c>
      <c r="M34" s="131">
        <v>0</v>
      </c>
      <c r="N34" s="131">
        <v>0</v>
      </c>
      <c r="O34" s="131">
        <v>0</v>
      </c>
      <c r="P34" s="131">
        <v>0</v>
      </c>
      <c r="Q34" s="132">
        <v>0</v>
      </c>
    </row>
    <row r="35" spans="2:17" ht="27" customHeight="1" x14ac:dyDescent="0.3">
      <c r="B35" s="56" t="s">
        <v>45</v>
      </c>
      <c r="C35" s="133">
        <f>SUM(C32:C34)</f>
        <v>0</v>
      </c>
      <c r="D35" s="133">
        <f t="shared" ref="D35:Q35" si="1">SUM(D32:D34)</f>
        <v>0</v>
      </c>
      <c r="E35" s="133">
        <f t="shared" si="1"/>
        <v>0</v>
      </c>
      <c r="F35" s="133">
        <f t="shared" si="1"/>
        <v>0</v>
      </c>
      <c r="G35" s="133">
        <f t="shared" si="1"/>
        <v>0</v>
      </c>
      <c r="H35" s="133">
        <f t="shared" si="1"/>
        <v>0</v>
      </c>
      <c r="I35" s="133">
        <f t="shared" si="1"/>
        <v>0</v>
      </c>
      <c r="J35" s="133">
        <f t="shared" si="1"/>
        <v>0</v>
      </c>
      <c r="K35" s="133">
        <f t="shared" si="1"/>
        <v>0</v>
      </c>
      <c r="L35" s="133">
        <f t="shared" si="1"/>
        <v>0</v>
      </c>
      <c r="M35" s="133">
        <f t="shared" si="1"/>
        <v>0</v>
      </c>
      <c r="N35" s="133">
        <f t="shared" si="1"/>
        <v>0</v>
      </c>
      <c r="O35" s="133">
        <f t="shared" si="1"/>
        <v>0</v>
      </c>
      <c r="P35" s="133">
        <f t="shared" si="1"/>
        <v>0</v>
      </c>
      <c r="Q35" s="133">
        <f t="shared" si="1"/>
        <v>0</v>
      </c>
    </row>
    <row r="36" spans="2:17" x14ac:dyDescent="0.3">
      <c r="B36" s="277" t="s">
        <v>50</v>
      </c>
      <c r="C36" s="277"/>
      <c r="D36" s="277"/>
      <c r="E36" s="277"/>
      <c r="F36" s="277"/>
      <c r="G36" s="277"/>
      <c r="H36" s="277"/>
      <c r="I36" s="277"/>
      <c r="J36" s="277"/>
      <c r="K36" s="277"/>
      <c r="L36" s="277"/>
      <c r="M36" s="277"/>
      <c r="N36" s="277"/>
      <c r="O36" s="277"/>
      <c r="P36" s="277"/>
      <c r="Q36" s="277"/>
    </row>
    <row r="37" spans="2:17" x14ac:dyDescent="0.3">
      <c r="Q37" s="119"/>
    </row>
    <row r="41" spans="2:17" x14ac:dyDescent="0.3">
      <c r="Q41" s="121"/>
    </row>
  </sheetData>
  <sheetProtection password="E931"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1"/>
  <sheetViews>
    <sheetView showGridLines="0" topLeftCell="A26" zoomScale="80" zoomScaleNormal="80" workbookViewId="0">
      <selection activeCell="D39" sqref="D39"/>
    </sheetView>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281" t="s">
        <v>294</v>
      </c>
      <c r="C3" s="281"/>
      <c r="D3" s="281"/>
      <c r="E3" s="281"/>
      <c r="F3" s="281"/>
      <c r="G3" s="281"/>
      <c r="H3" s="281"/>
      <c r="I3" s="281"/>
      <c r="J3" s="281"/>
      <c r="K3" s="281"/>
      <c r="L3" s="281"/>
      <c r="M3" s="281"/>
      <c r="N3" s="281"/>
      <c r="O3" s="281"/>
      <c r="P3" s="281"/>
      <c r="Q3" s="281"/>
    </row>
    <row r="4" spans="2:17" s="13" customFormat="1" ht="26" x14ac:dyDescent="0.3">
      <c r="B4" s="62" t="s">
        <v>0</v>
      </c>
      <c r="C4" s="59" t="s">
        <v>65</v>
      </c>
      <c r="D4" s="59" t="s">
        <v>66</v>
      </c>
      <c r="E4" s="59" t="s">
        <v>67</v>
      </c>
      <c r="F4" s="59" t="s">
        <v>68</v>
      </c>
      <c r="G4" s="59" t="s">
        <v>69</v>
      </c>
      <c r="H4" s="59" t="s">
        <v>86</v>
      </c>
      <c r="I4" s="63" t="s">
        <v>70</v>
      </c>
      <c r="J4" s="59" t="s">
        <v>71</v>
      </c>
      <c r="K4" s="60" t="s">
        <v>72</v>
      </c>
      <c r="L4" s="60" t="s">
        <v>73</v>
      </c>
      <c r="M4" s="60" t="s">
        <v>74</v>
      </c>
      <c r="N4" s="60" t="s">
        <v>2</v>
      </c>
      <c r="O4" s="60" t="s">
        <v>75</v>
      </c>
      <c r="P4" s="60" t="s">
        <v>76</v>
      </c>
      <c r="Q4" s="163" t="s">
        <v>77</v>
      </c>
    </row>
    <row r="5" spans="2:17" ht="30.75" customHeight="1" x14ac:dyDescent="0.3">
      <c r="B5" s="273" t="s">
        <v>16</v>
      </c>
      <c r="C5" s="274"/>
      <c r="D5" s="274"/>
      <c r="E5" s="274"/>
      <c r="F5" s="274"/>
      <c r="G5" s="274"/>
      <c r="H5" s="274"/>
      <c r="I5" s="274"/>
      <c r="J5" s="274"/>
      <c r="K5" s="274"/>
      <c r="L5" s="274"/>
      <c r="M5" s="274"/>
      <c r="N5" s="274"/>
      <c r="O5" s="274"/>
      <c r="P5" s="274"/>
      <c r="Q5" s="275"/>
    </row>
    <row r="6" spans="2:17" ht="30.75" customHeight="1" x14ac:dyDescent="0.3">
      <c r="B6" s="7" t="s">
        <v>256</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51</v>
      </c>
      <c r="C7" s="17">
        <f>+LINKED!C7+'NON-LINKED'!C7</f>
        <v>1225</v>
      </c>
      <c r="D7" s="17">
        <f>+LINKED!D7+'NON-LINKED'!D7</f>
        <v>44</v>
      </c>
      <c r="E7" s="17">
        <f>+LINKED!E7+'NON-LINKED'!E7</f>
        <v>44</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1269</v>
      </c>
    </row>
    <row r="8" spans="2:17" ht="30.75" customHeight="1" x14ac:dyDescent="0.3">
      <c r="B8" s="4" t="s">
        <v>148</v>
      </c>
      <c r="C8" s="17">
        <f>+LINKED!C8+'NON-LINKED'!C8</f>
        <v>2143228</v>
      </c>
      <c r="D8" s="17">
        <f>+LINKED!D8+'NON-LINKED'!D8</f>
        <v>692220</v>
      </c>
      <c r="E8" s="17">
        <f>+LINKED!E8+'NON-LINKED'!E8</f>
        <v>692220</v>
      </c>
      <c r="F8" s="17">
        <f>+LINKED!F8+'NON-LINKED'!F8</f>
        <v>0</v>
      </c>
      <c r="G8" s="17">
        <f>+LINKED!G8+'NON-LINKED'!G8</f>
        <v>499512</v>
      </c>
      <c r="H8" s="17">
        <f>+LINKED!H8+'NON-LINKED'!H8</f>
        <v>231108</v>
      </c>
      <c r="I8" s="17">
        <f>+LINKED!I8+'NON-LINKED'!I8</f>
        <v>143966</v>
      </c>
      <c r="J8" s="17">
        <f>+LINKED!J8+'NON-LINKED'!J8</f>
        <v>62807</v>
      </c>
      <c r="K8" s="17">
        <f>+LINKED!K8+'NON-LINKED'!K8</f>
        <v>0</v>
      </c>
      <c r="L8" s="17">
        <f>+LINKED!L8+'NON-LINKED'!L8</f>
        <v>17915</v>
      </c>
      <c r="M8" s="17">
        <f>+LINKED!M8+'NON-LINKED'!M8</f>
        <v>48670</v>
      </c>
      <c r="N8" s="17">
        <f>+LINKED!N8+'NON-LINKED'!N8</f>
        <v>215866</v>
      </c>
      <c r="O8" s="17">
        <f>+LINKED!O8+'NON-LINKED'!O8</f>
        <v>0</v>
      </c>
      <c r="P8" s="17">
        <f>+LINKED!P8+'NON-LINKED'!P8</f>
        <v>191019</v>
      </c>
      <c r="Q8" s="18">
        <f>+LINKED!Q8+'NON-LINKED'!Q8</f>
        <v>2355829</v>
      </c>
    </row>
    <row r="9" spans="2:17" ht="30.75" customHeight="1" x14ac:dyDescent="0.3">
      <c r="B9" s="4" t="s">
        <v>52</v>
      </c>
      <c r="C9" s="17">
        <f>+LINKED!C9+'NON-LINKED'!C9</f>
        <v>0</v>
      </c>
      <c r="D9" s="17">
        <f>+LINKED!D9+'NON-LINKED'!D9</f>
        <v>0</v>
      </c>
      <c r="E9" s="17">
        <f>+LINKED!E9+'NON-LINKED'!E9</f>
        <v>0</v>
      </c>
      <c r="F9" s="17">
        <f>+LINKED!F9+'NON-LINKED'!F9</f>
        <v>0</v>
      </c>
      <c r="G9" s="17">
        <f>+LINKED!G9+'NON-LINKED'!G9</f>
        <v>0</v>
      </c>
      <c r="H9" s="17">
        <f>+LINKED!H9+'NON-LINKED'!H9</f>
        <v>0</v>
      </c>
      <c r="I9" s="17">
        <f>+LINKED!I9+'NON-LINKED'!I9</f>
        <v>0</v>
      </c>
      <c r="J9" s="17">
        <f>+LINKED!J9+'NON-LINKED'!J9</f>
        <v>0</v>
      </c>
      <c r="K9" s="17">
        <f>+LINKED!K9+'NON-LINKED'!K9</f>
        <v>0</v>
      </c>
      <c r="L9" s="17">
        <f>+LINKED!L9+'NON-LINKED'!L9</f>
        <v>0</v>
      </c>
      <c r="M9" s="17">
        <f>+LINKED!M9+'NON-LINKED'!M9</f>
        <v>0</v>
      </c>
      <c r="N9" s="17">
        <f>+LINKED!N9+'NON-LINKED'!N9</f>
        <v>0</v>
      </c>
      <c r="O9" s="17">
        <f>+LINKED!O9+'NON-LINKED'!O9</f>
        <v>0</v>
      </c>
      <c r="P9" s="17">
        <f>+LINKED!P9+'NON-LINKED'!P9</f>
        <v>0</v>
      </c>
      <c r="Q9" s="18">
        <f>+LINKED!Q9+'NON-LINKED'!Q9</f>
        <v>0</v>
      </c>
    </row>
    <row r="10" spans="2:17" ht="30.75" customHeight="1" x14ac:dyDescent="0.3">
      <c r="B10" s="4" t="s">
        <v>53</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22</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55</v>
      </c>
      <c r="C12" s="17">
        <f>+LINKED!C12+'NON-LINKED'!C12</f>
        <v>0</v>
      </c>
      <c r="D12" s="17">
        <f>+LINKED!D12+'NON-LINKED'!D12</f>
        <v>0</v>
      </c>
      <c r="E12" s="17">
        <f>+LINKED!E12+'NON-LINKED'!E12</f>
        <v>0</v>
      </c>
      <c r="F12" s="17">
        <f>+LINKED!F12+'NON-LINKED'!F12</f>
        <v>0</v>
      </c>
      <c r="G12" s="17">
        <f>+LINKED!G12+'NON-LINKED'!G12</f>
        <v>0</v>
      </c>
      <c r="H12" s="17">
        <f>+LINKED!H12+'NON-LINKED'!H12</f>
        <v>0</v>
      </c>
      <c r="I12" s="17">
        <f>+LINKED!I12+'NON-LINKED'!I12</f>
        <v>0</v>
      </c>
      <c r="J12" s="17">
        <f>+LINKED!J12+'NON-LINKED'!J12</f>
        <v>0</v>
      </c>
      <c r="K12" s="17">
        <f>+LINKED!K12+'NON-LINKED'!K12</f>
        <v>0</v>
      </c>
      <c r="L12" s="17">
        <f>+LINKED!L12+'NON-LINKED'!L12</f>
        <v>0</v>
      </c>
      <c r="M12" s="17">
        <f>+LINKED!M12+'NON-LINKED'!M12</f>
        <v>0</v>
      </c>
      <c r="N12" s="17">
        <f>+LINKED!N12+'NON-LINKED'!N12</f>
        <v>0</v>
      </c>
      <c r="O12" s="17">
        <f>+LINKED!O12+'NON-LINKED'!O12</f>
        <v>0</v>
      </c>
      <c r="P12" s="17">
        <f>+LINKED!P12+'NON-LINKED'!P12</f>
        <v>0</v>
      </c>
      <c r="Q12" s="18">
        <f>+LINKED!Q12+'NON-LINKED'!Q12</f>
        <v>0</v>
      </c>
    </row>
    <row r="13" spans="2:17" ht="30.75" customHeight="1" x14ac:dyDescent="0.3">
      <c r="B13" s="4" t="s">
        <v>263</v>
      </c>
      <c r="C13" s="17">
        <f>+LINKED!C13+'NON-LINKED'!C13</f>
        <v>0</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54</v>
      </c>
      <c r="M13" s="17">
        <f>+LINKED!M13+'NON-LINKED'!M13</f>
        <v>1118</v>
      </c>
      <c r="N13" s="17">
        <f>+LINKED!N13+'NON-LINKED'!N13</f>
        <v>4456</v>
      </c>
      <c r="O13" s="17">
        <f>+LINKED!O13+'NON-LINKED'!O13</f>
        <v>3207</v>
      </c>
      <c r="P13" s="17">
        <f>+LINKED!P13+'NON-LINKED'!P13</f>
        <v>0</v>
      </c>
      <c r="Q13" s="18">
        <f>+LINKED!Q13+'NON-LINKED'!Q13</f>
        <v>77</v>
      </c>
    </row>
    <row r="14" spans="2:17" ht="30.75" customHeight="1" x14ac:dyDescent="0.3">
      <c r="B14" s="4" t="s">
        <v>56</v>
      </c>
      <c r="C14" s="17">
        <f>+LINKED!C14+'NON-LINKED'!C14</f>
        <v>-102395</v>
      </c>
      <c r="D14" s="17">
        <f>+LINKED!D14+'NON-LINKED'!D14</f>
        <v>8186</v>
      </c>
      <c r="E14" s="17">
        <f>+LINKED!E14+'NON-LINKED'!E14</f>
        <v>8186</v>
      </c>
      <c r="F14" s="17">
        <f>+LINKED!F14+'NON-LINKED'!F14</f>
        <v>0</v>
      </c>
      <c r="G14" s="17">
        <f>+LINKED!G14+'NON-LINKED'!G14</f>
        <v>21320</v>
      </c>
      <c r="H14" s="17">
        <f>+LINKED!H14+'NON-LINKED'!H14</f>
        <v>21320</v>
      </c>
      <c r="I14" s="17">
        <f>+LINKED!I14+'NON-LINKED'!I14</f>
        <v>0</v>
      </c>
      <c r="J14" s="17">
        <f>+LINKED!J14+'NON-LINKED'!J14</f>
        <v>0</v>
      </c>
      <c r="K14" s="17">
        <f>+LINKED!K14+'NON-LINKED'!K14</f>
        <v>0</v>
      </c>
      <c r="L14" s="17">
        <f>+LINKED!L14+'NON-LINKED'!L14</f>
        <v>0</v>
      </c>
      <c r="M14" s="17">
        <f>+LINKED!M14+'NON-LINKED'!M14</f>
        <v>82</v>
      </c>
      <c r="N14" s="17">
        <f>+LINKED!N14+'NON-LINKED'!N14</f>
        <v>99037</v>
      </c>
      <c r="O14" s="17">
        <f>+LINKED!O14+'NON-LINKED'!O14</f>
        <v>0</v>
      </c>
      <c r="P14" s="17">
        <f>+LINKED!P14+'NON-LINKED'!P14</f>
        <v>1000</v>
      </c>
      <c r="Q14" s="18">
        <f>+LINKED!Q14+'NON-LINKED'!Q14</f>
        <v>-17573</v>
      </c>
    </row>
    <row r="15" spans="2:17" ht="30.75" customHeight="1" x14ac:dyDescent="0.3">
      <c r="B15" s="4" t="s">
        <v>57</v>
      </c>
      <c r="C15" s="17">
        <f>+LINKED!C15+'NON-LINKED'!C15</f>
        <v>0</v>
      </c>
      <c r="D15" s="17">
        <f>+LINKED!D15+'NON-LINKED'!D15</f>
        <v>0</v>
      </c>
      <c r="E15" s="17">
        <f>+LINKED!E15+'NON-LINKED'!E15</f>
        <v>0</v>
      </c>
      <c r="F15" s="17">
        <f>+LINKED!F15+'NON-LINKED'!F15</f>
        <v>0</v>
      </c>
      <c r="G15" s="17">
        <f>+LINKED!G15+'NON-LINKED'!G15</f>
        <v>0</v>
      </c>
      <c r="H15" s="17">
        <f>+LINKED!H15+'NON-LINKED'!H15</f>
        <v>0</v>
      </c>
      <c r="I15" s="17">
        <f>+LINKED!I15+'NON-LINKED'!I15</f>
        <v>0</v>
      </c>
      <c r="J15" s="17">
        <f>+LINKED!J15+'NON-LINKED'!J15</f>
        <v>0</v>
      </c>
      <c r="K15" s="17">
        <f>+LINKED!K15+'NON-LINKED'!K15</f>
        <v>0</v>
      </c>
      <c r="L15" s="17">
        <f>+LINKED!L15+'NON-LINKED'!L15</f>
        <v>0</v>
      </c>
      <c r="M15" s="17">
        <f>+LINKED!M15+'NON-LINKED'!M15</f>
        <v>0</v>
      </c>
      <c r="N15" s="17">
        <f>+LINKED!N15+'NON-LINKED'!N15</f>
        <v>0</v>
      </c>
      <c r="O15" s="17">
        <f>+LINKED!O15+'NON-LINKED'!O15</f>
        <v>0</v>
      </c>
      <c r="P15" s="17">
        <f>+LINKED!P15+'NON-LINKED'!P15</f>
        <v>0</v>
      </c>
      <c r="Q15" s="18">
        <f>+LINKED!Q15+'NON-LINKED'!Q15</f>
        <v>0</v>
      </c>
    </row>
    <row r="16" spans="2:17" ht="30.75" customHeight="1" x14ac:dyDescent="0.3">
      <c r="B16" s="4" t="s">
        <v>58</v>
      </c>
      <c r="C16" s="17">
        <f>+LINKED!C16+'NON-LINKED'!C16</f>
        <v>0</v>
      </c>
      <c r="D16" s="17">
        <f>+LINKED!D16+'NON-LINKED'!D16</f>
        <v>0</v>
      </c>
      <c r="E16" s="17">
        <f>+LINKED!E16+'NON-LINKED'!E16</f>
        <v>0</v>
      </c>
      <c r="F16" s="17">
        <f>+LINKED!F16+'NON-LINKED'!F16</f>
        <v>0</v>
      </c>
      <c r="G16" s="17">
        <f>+LINKED!G16+'NON-LINKED'!G16</f>
        <v>0</v>
      </c>
      <c r="H16" s="17">
        <f>+LINKED!H16+'NON-LINKED'!H16</f>
        <v>0</v>
      </c>
      <c r="I16" s="17">
        <f>+LINKED!I16+'NON-LINKED'!I16</f>
        <v>0</v>
      </c>
      <c r="J16" s="17">
        <f>+LINKED!J16+'NON-LINKED'!J16</f>
        <v>0</v>
      </c>
      <c r="K16" s="17">
        <f>+LINKED!K16+'NON-LINKED'!K16</f>
        <v>0</v>
      </c>
      <c r="L16" s="17">
        <f>+LINKED!L16+'NON-LINKED'!L16</f>
        <v>0</v>
      </c>
      <c r="M16" s="17">
        <f>+LINKED!M16+'NON-LINKED'!M16</f>
        <v>0</v>
      </c>
      <c r="N16" s="17">
        <f>+LINKED!N16+'NON-LINKED'!N16</f>
        <v>0</v>
      </c>
      <c r="O16" s="17">
        <f>+LINKED!O16+'NON-LINKED'!O16</f>
        <v>0</v>
      </c>
      <c r="P16" s="17">
        <f>+LINKED!P16+'NON-LINKED'!P16</f>
        <v>0</v>
      </c>
      <c r="Q16" s="18">
        <f>+LINKED!Q16+'NON-LINKED'!Q16</f>
        <v>0</v>
      </c>
    </row>
    <row r="17" spans="2:17" ht="30.75" customHeight="1" x14ac:dyDescent="0.3">
      <c r="B17" s="4" t="s">
        <v>131</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253</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136</v>
      </c>
      <c r="C19" s="17">
        <f>+LINKED!C19+'NON-LINKED'!C19</f>
        <v>2395468</v>
      </c>
      <c r="D19" s="17">
        <f>+LINKED!D19+'NON-LINKED'!D19</f>
        <v>1131468</v>
      </c>
      <c r="E19" s="17">
        <f>+LINKED!E19+'NON-LINKED'!E19</f>
        <v>1131468</v>
      </c>
      <c r="F19" s="17">
        <f>+LINKED!F19+'NON-LINKED'!F19</f>
        <v>0</v>
      </c>
      <c r="G19" s="17">
        <f>+LINKED!G19+'NON-LINKED'!G19</f>
        <v>1034801</v>
      </c>
      <c r="H19" s="17">
        <f>+LINKED!H19+'NON-LINKED'!H19</f>
        <v>1022479</v>
      </c>
      <c r="I19" s="17">
        <f>+LINKED!I19+'NON-LINKED'!I19</f>
        <v>0</v>
      </c>
      <c r="J19" s="17">
        <f>+LINKED!J19+'NON-LINKED'!J19</f>
        <v>0</v>
      </c>
      <c r="K19" s="17">
        <f>+LINKED!K19+'NON-LINKED'!K19</f>
        <v>0</v>
      </c>
      <c r="L19" s="17">
        <f>+LINKED!L19+'NON-LINKED'!L19</f>
        <v>37622</v>
      </c>
      <c r="M19" s="17">
        <f>+LINKED!M19+'NON-LINKED'!M19</f>
        <v>236236</v>
      </c>
      <c r="N19" s="17">
        <f>+LINKED!N19+'NON-LINKED'!N19</f>
        <v>695103</v>
      </c>
      <c r="O19" s="17">
        <f>+LINKED!O19+'NON-LINKED'!O19</f>
        <v>0</v>
      </c>
      <c r="P19" s="17">
        <f>+LINKED!P19+'NON-LINKED'!P19</f>
        <v>0</v>
      </c>
      <c r="Q19" s="18">
        <f>+LINKED!Q19+'NON-LINKED'!Q19</f>
        <v>2925702</v>
      </c>
    </row>
    <row r="20" spans="2:17" ht="30.75" customHeight="1" x14ac:dyDescent="0.3">
      <c r="B20" s="4" t="s">
        <v>35</v>
      </c>
      <c r="C20" s="17">
        <f>+LINKED!C20+'NON-LINKED'!C20</f>
        <v>35390</v>
      </c>
      <c r="D20" s="17">
        <f>+LINKED!D20+'NON-LINKED'!D20</f>
        <v>1270</v>
      </c>
      <c r="E20" s="17">
        <f>+LINKED!E20+'NON-LINKED'!E20</f>
        <v>1270</v>
      </c>
      <c r="F20" s="17">
        <f>+LINKED!F20+'NON-LINKED'!F20</f>
        <v>0</v>
      </c>
      <c r="G20" s="17">
        <f>+LINKED!G20+'NON-LINKED'!G20</f>
        <v>16470</v>
      </c>
      <c r="H20" s="17">
        <f>+LINKED!H20+'NON-LINKED'!H20</f>
        <v>16339</v>
      </c>
      <c r="I20" s="17">
        <f>+LINKED!I20+'NON-LINKED'!I20</f>
        <v>131</v>
      </c>
      <c r="J20" s="17">
        <f>+LINKED!J20+'NON-LINKED'!J20</f>
        <v>0</v>
      </c>
      <c r="K20" s="17">
        <f>+LINKED!K20+'NON-LINKED'!K20</f>
        <v>0</v>
      </c>
      <c r="L20" s="17">
        <f>+LINKED!L20+'NON-LINKED'!L20</f>
        <v>0</v>
      </c>
      <c r="M20" s="17">
        <f>+LINKED!M20+'NON-LINKED'!M20</f>
        <v>325</v>
      </c>
      <c r="N20" s="17">
        <f>+LINKED!N20+'NON-LINKED'!N20</f>
        <v>137</v>
      </c>
      <c r="O20" s="17">
        <f>+LINKED!O20+'NON-LINKED'!O20</f>
        <v>0</v>
      </c>
      <c r="P20" s="17">
        <f>+LINKED!P20+'NON-LINKED'!P20</f>
        <v>0</v>
      </c>
      <c r="Q20" s="18">
        <f>+LINKED!Q20+'NON-LINKED'!Q20</f>
        <v>20001</v>
      </c>
    </row>
    <row r="21" spans="2:17" ht="30.75" customHeight="1" x14ac:dyDescent="0.3">
      <c r="B21" s="118" t="s">
        <v>191</v>
      </c>
      <c r="C21" s="17">
        <f>+LINKED!C21+'NON-LINKED'!C21</f>
        <v>299504</v>
      </c>
      <c r="D21" s="17">
        <f>+LINKED!D21+'NON-LINKED'!D21</f>
        <v>5739</v>
      </c>
      <c r="E21" s="17">
        <f>+LINKED!E21+'NON-LINKED'!E21</f>
        <v>5739</v>
      </c>
      <c r="F21" s="17">
        <f>+LINKED!F21+'NON-LINKED'!F21</f>
        <v>42503</v>
      </c>
      <c r="G21" s="17">
        <f>+LINKED!G21+'NON-LINKED'!G21</f>
        <v>15871</v>
      </c>
      <c r="H21" s="17">
        <f>+LINKED!H21+'NON-LINKED'!H21</f>
        <v>15871</v>
      </c>
      <c r="I21" s="17">
        <f>+LINKED!I21+'NON-LINKED'!I21</f>
        <v>0</v>
      </c>
      <c r="J21" s="17">
        <f>+LINKED!J21+'NON-LINKED'!J21</f>
        <v>0</v>
      </c>
      <c r="K21" s="17">
        <f>+LINKED!K21+'NON-LINKED'!K21</f>
        <v>0</v>
      </c>
      <c r="L21" s="17">
        <f>+LINKED!L21+'NON-LINKED'!L21</f>
        <v>0</v>
      </c>
      <c r="M21" s="17">
        <f>+LINKED!M21+'NON-LINKED'!M21</f>
        <v>883</v>
      </c>
      <c r="N21" s="17">
        <f>+LINKED!N21+'NON-LINKED'!N21</f>
        <v>0</v>
      </c>
      <c r="O21" s="17">
        <f>+LINKED!O21+'NON-LINKED'!O21</f>
        <v>0</v>
      </c>
      <c r="P21" s="17">
        <f>+LINKED!P21+'NON-LINKED'!P21</f>
        <v>0</v>
      </c>
      <c r="Q21" s="18">
        <f>+LINKED!Q21+'NON-LINKED'!Q21</f>
        <v>330992</v>
      </c>
    </row>
    <row r="22" spans="2:17" ht="30.75" customHeight="1" x14ac:dyDescent="0.3">
      <c r="B22" s="4" t="s">
        <v>59</v>
      </c>
      <c r="C22" s="17">
        <f>+LINKED!C22+'NON-LINKED'!C22</f>
        <v>5965580</v>
      </c>
      <c r="D22" s="17">
        <f>+LINKED!D22+'NON-LINKED'!D22</f>
        <v>352550</v>
      </c>
      <c r="E22" s="17">
        <f>+LINKED!E22+'NON-LINKED'!E22</f>
        <v>352550</v>
      </c>
      <c r="F22" s="17">
        <f>+LINKED!F22+'NON-LINKED'!F22</f>
        <v>0</v>
      </c>
      <c r="G22" s="17">
        <f>+LINKED!G22+'NON-LINKED'!G22</f>
        <v>940478</v>
      </c>
      <c r="H22" s="17">
        <f>+LINKED!H22+'NON-LINKED'!H22</f>
        <v>106545</v>
      </c>
      <c r="I22" s="17">
        <f>+LINKED!I22+'NON-LINKED'!I22</f>
        <v>717586</v>
      </c>
      <c r="J22" s="17">
        <f>+LINKED!J22+'NON-LINKED'!J22</f>
        <v>0</v>
      </c>
      <c r="K22" s="17">
        <f>+LINKED!K22+'NON-LINKED'!K22</f>
        <v>0</v>
      </c>
      <c r="L22" s="17">
        <f>+LINKED!L22+'NON-LINKED'!L22</f>
        <v>0</v>
      </c>
      <c r="M22" s="17">
        <f>+LINKED!M22+'NON-LINKED'!M22</f>
        <v>0</v>
      </c>
      <c r="N22" s="17">
        <f>+LINKED!N22+'NON-LINKED'!N22</f>
        <v>244148</v>
      </c>
      <c r="O22" s="17">
        <f>+LINKED!O22+'NON-LINKED'!O22</f>
        <v>9529</v>
      </c>
      <c r="P22" s="17">
        <f>+LINKED!P22+'NON-LINKED'!P22</f>
        <v>0</v>
      </c>
      <c r="Q22" s="18">
        <f>+LINKED!Q22+'NON-LINKED'!Q22</f>
        <v>5728619</v>
      </c>
    </row>
    <row r="23" spans="2:17" ht="30.75" customHeight="1" x14ac:dyDescent="0.3">
      <c r="B23" s="4" t="s">
        <v>60</v>
      </c>
      <c r="C23" s="17">
        <f>+LINKED!C23+'NON-LINKED'!C23</f>
        <v>312825</v>
      </c>
      <c r="D23" s="17">
        <f>+LINKED!D23+'NON-LINKED'!D23</f>
        <v>33802</v>
      </c>
      <c r="E23" s="17">
        <f>+LINKED!E23+'NON-LINKED'!E23</f>
        <v>33802</v>
      </c>
      <c r="F23" s="17">
        <f>+LINKED!F23+'NON-LINKED'!F23</f>
        <v>0</v>
      </c>
      <c r="G23" s="17">
        <f>+LINKED!G23+'NON-LINKED'!G23</f>
        <v>0</v>
      </c>
      <c r="H23" s="17">
        <f>+LINKED!H23+'NON-LINKED'!H23</f>
        <v>10706</v>
      </c>
      <c r="I23" s="17">
        <f>+LINKED!I23+'NON-LINKED'!I23</f>
        <v>0</v>
      </c>
      <c r="J23" s="17">
        <f>+LINKED!J23+'NON-LINKED'!J23</f>
        <v>0</v>
      </c>
      <c r="K23" s="17">
        <f>+LINKED!K23+'NON-LINKED'!K23</f>
        <v>0</v>
      </c>
      <c r="L23" s="17">
        <f>+LINKED!L23+'NON-LINKED'!L23</f>
        <v>0</v>
      </c>
      <c r="M23" s="17">
        <f>+LINKED!M23+'NON-LINKED'!M23</f>
        <v>0</v>
      </c>
      <c r="N23" s="17">
        <f>+LINKED!N23+'NON-LINKED'!N23</f>
        <v>0</v>
      </c>
      <c r="O23" s="17">
        <f>+LINKED!O23+'NON-LINKED'!O23</f>
        <v>0</v>
      </c>
      <c r="P23" s="17">
        <f>+LINKED!P23+'NON-LINKED'!P23</f>
        <v>0</v>
      </c>
      <c r="Q23" s="18">
        <f>+LINKED!Q23+'NON-LINKED'!Q23</f>
        <v>335920</v>
      </c>
    </row>
    <row r="24" spans="2:17" ht="30.75" customHeight="1" x14ac:dyDescent="0.3">
      <c r="B24" s="4" t="s">
        <v>134</v>
      </c>
      <c r="C24" s="17">
        <f>+LINKED!C24+'NON-LINKED'!C24</f>
        <v>0</v>
      </c>
      <c r="D24" s="17">
        <f>+LINKED!D24+'NON-LINKED'!D24</f>
        <v>0</v>
      </c>
      <c r="E24" s="17">
        <f>+LINKED!E24+'NON-LINKED'!E24</f>
        <v>0</v>
      </c>
      <c r="F24" s="17">
        <f>+LINKED!F24+'NON-LINKED'!F24</f>
        <v>0</v>
      </c>
      <c r="G24" s="17">
        <f>+LINKED!G24+'NON-LINKED'!G24</f>
        <v>0</v>
      </c>
      <c r="H24" s="17">
        <f>+LINKED!H24+'NON-LINKED'!H24</f>
        <v>0</v>
      </c>
      <c r="I24" s="17">
        <f>+LINKED!I24+'NON-LINKED'!I24</f>
        <v>0</v>
      </c>
      <c r="J24" s="17">
        <f>+LINKED!J24+'NON-LINKED'!J24</f>
        <v>0</v>
      </c>
      <c r="K24" s="17">
        <f>+LINKED!K24+'NON-LINKED'!K24</f>
        <v>0</v>
      </c>
      <c r="L24" s="17">
        <f>+LINKED!L24+'NON-LINKED'!L24</f>
        <v>0</v>
      </c>
      <c r="M24" s="17">
        <f>+LINKED!M24+'NON-LINKED'!M24</f>
        <v>0</v>
      </c>
      <c r="N24" s="17">
        <f>+LINKED!N24+'NON-LINKED'!N24</f>
        <v>0</v>
      </c>
      <c r="O24" s="17">
        <f>+LINKED!O24+'NON-LINKED'!O24</f>
        <v>0</v>
      </c>
      <c r="P24" s="17">
        <f>+LINKED!P24+'NON-LINKED'!P24</f>
        <v>0</v>
      </c>
      <c r="Q24" s="18">
        <f>+LINKED!Q24+'NON-LINKED'!Q24</f>
        <v>0</v>
      </c>
    </row>
    <row r="25" spans="2:17" ht="30.75" customHeight="1" x14ac:dyDescent="0.3">
      <c r="B25" s="4" t="s">
        <v>135</v>
      </c>
      <c r="C25" s="17">
        <f>+LINKED!C25+'NON-LINKED'!C25</f>
        <v>0</v>
      </c>
      <c r="D25" s="17">
        <f>+LINKED!D25+'NON-LINKED'!D25</f>
        <v>0</v>
      </c>
      <c r="E25" s="17">
        <f>+LINKED!E25+'NON-LINKED'!E25</f>
        <v>0</v>
      </c>
      <c r="F25" s="17">
        <f>+LINKED!F25+'NON-LINKED'!F25</f>
        <v>0</v>
      </c>
      <c r="G25" s="17">
        <f>+LINKED!G25+'NON-LINKED'!G25</f>
        <v>0</v>
      </c>
      <c r="H25" s="17">
        <f>+LINKED!H25+'NON-LINKED'!H25</f>
        <v>0</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0</v>
      </c>
    </row>
    <row r="26" spans="2:17" ht="30.75" customHeight="1" x14ac:dyDescent="0.3">
      <c r="B26" s="4" t="s">
        <v>149</v>
      </c>
      <c r="C26" s="17">
        <f>+LINKED!C26+'NON-LINKED'!C26</f>
        <v>3776327</v>
      </c>
      <c r="D26" s="17">
        <f>+LINKED!D26+'NON-LINKED'!D26</f>
        <v>261453</v>
      </c>
      <c r="E26" s="17">
        <f>+LINKED!E26+'NON-LINKED'!E26</f>
        <v>261436</v>
      </c>
      <c r="F26" s="17">
        <f>+LINKED!F26+'NON-LINKED'!F26</f>
        <v>0</v>
      </c>
      <c r="G26" s="17">
        <f>+LINKED!G26+'NON-LINKED'!G26</f>
        <v>850960</v>
      </c>
      <c r="H26" s="17">
        <f>+LINKED!H26+'NON-LINKED'!H26</f>
        <v>862758</v>
      </c>
      <c r="I26" s="17">
        <f>+LINKED!I26+'NON-LINKED'!I26</f>
        <v>0</v>
      </c>
      <c r="J26" s="17">
        <f>+LINKED!J26+'NON-LINKED'!J26</f>
        <v>0</v>
      </c>
      <c r="K26" s="17">
        <f>+LINKED!K26+'NON-LINKED'!K26</f>
        <v>0</v>
      </c>
      <c r="L26" s="17">
        <f>+LINKED!L26+'NON-LINKED'!L26</f>
        <v>-3</v>
      </c>
      <c r="M26" s="17">
        <f>+LINKED!M26+'NON-LINKED'!M26</f>
        <v>132177</v>
      </c>
      <c r="N26" s="17">
        <f>+LINKED!N26+'NON-LINKED'!N26</f>
        <v>178926</v>
      </c>
      <c r="O26" s="17">
        <f>+LINKED!O26+'NON-LINKED'!O26</f>
        <v>0</v>
      </c>
      <c r="P26" s="17">
        <f>+LINKED!P26+'NON-LINKED'!P26</f>
        <v>0</v>
      </c>
      <c r="Q26" s="18">
        <f>+LINKED!Q26+'NON-LINKED'!Q26</f>
        <v>3221756</v>
      </c>
    </row>
    <row r="27" spans="2:17" ht="30.75" customHeight="1" x14ac:dyDescent="0.3">
      <c r="B27" s="4" t="s">
        <v>61</v>
      </c>
      <c r="C27" s="17">
        <f>+LINKED!C27+'NON-LINKED'!C27</f>
        <v>312703</v>
      </c>
      <c r="D27" s="17">
        <f>+LINKED!D27+'NON-LINKED'!D27</f>
        <v>135119</v>
      </c>
      <c r="E27" s="17">
        <f>+LINKED!E27+'NON-LINKED'!E27</f>
        <v>135119</v>
      </c>
      <c r="F27" s="17">
        <f>+LINKED!F27+'NON-LINKED'!F27</f>
        <v>0</v>
      </c>
      <c r="G27" s="17">
        <f>+LINKED!G27+'NON-LINKED'!G27</f>
        <v>67991</v>
      </c>
      <c r="H27" s="17">
        <f>+LINKED!H27+'NON-LINKED'!H27</f>
        <v>-54813</v>
      </c>
      <c r="I27" s="17">
        <f>+LINKED!I27+'NON-LINKED'!I27</f>
        <v>0</v>
      </c>
      <c r="J27" s="17">
        <f>+LINKED!J27+'NON-LINKED'!J27</f>
        <v>0</v>
      </c>
      <c r="K27" s="17">
        <f>+LINKED!K27+'NON-LINKED'!K27</f>
        <v>0</v>
      </c>
      <c r="L27" s="17">
        <f>+LINKED!L27+'NON-LINKED'!L27</f>
        <v>4257</v>
      </c>
      <c r="M27" s="17">
        <f>+LINKED!M27+'NON-LINKED'!M27</f>
        <v>9622</v>
      </c>
      <c r="N27" s="17">
        <f>+LINKED!N27+'NON-LINKED'!N27</f>
        <v>8034</v>
      </c>
      <c r="O27" s="17">
        <f>+LINKED!O27+'NON-LINKED'!O27</f>
        <v>0</v>
      </c>
      <c r="P27" s="17">
        <f>+LINKED!P27+'NON-LINKED'!P27</f>
        <v>0</v>
      </c>
      <c r="Q27" s="18">
        <f>+LINKED!Q27+'NON-LINKED'!Q27</f>
        <v>496791</v>
      </c>
    </row>
    <row r="28" spans="2:17" ht="30.75" customHeight="1" x14ac:dyDescent="0.3">
      <c r="B28" s="4" t="s">
        <v>62</v>
      </c>
      <c r="C28" s="17">
        <f>+LINKED!C28+'NON-LINKED'!C28</f>
        <v>0</v>
      </c>
      <c r="D28" s="17">
        <f>+LINKED!D28+'NON-LINKED'!D28</f>
        <v>0</v>
      </c>
      <c r="E28" s="17">
        <f>+LINKED!E28+'NON-LINKED'!E28</f>
        <v>0</v>
      </c>
      <c r="F28" s="17">
        <f>+LINKED!F28+'NON-LINKED'!F28</f>
        <v>0</v>
      </c>
      <c r="G28" s="17">
        <f>+LINKED!G28+'NON-LINKED'!G28</f>
        <v>0</v>
      </c>
      <c r="H28" s="17">
        <f>+LINKED!H28+'NON-LINKED'!H28</f>
        <v>0</v>
      </c>
      <c r="I28" s="17">
        <f>+LINKED!I28+'NON-LINKED'!I28</f>
        <v>0</v>
      </c>
      <c r="J28" s="17">
        <f>+LINKED!J28+'NON-LINKED'!J28</f>
        <v>0</v>
      </c>
      <c r="K28" s="17">
        <f>+LINKED!K28+'NON-LINKED'!K28</f>
        <v>0</v>
      </c>
      <c r="L28" s="17">
        <f>+LINKED!L28+'NON-LINKED'!L28</f>
        <v>0</v>
      </c>
      <c r="M28" s="17">
        <f>+LINKED!M28+'NON-LINKED'!M28</f>
        <v>0</v>
      </c>
      <c r="N28" s="17">
        <f>+LINKED!N28+'NON-LINKED'!N28</f>
        <v>0</v>
      </c>
      <c r="O28" s="17">
        <f>+LINKED!O28+'NON-LINKED'!O28</f>
        <v>0</v>
      </c>
      <c r="P28" s="17">
        <f>+LINKED!P28+'NON-LINKED'!P28</f>
        <v>0</v>
      </c>
      <c r="Q28" s="18">
        <f>+LINKED!Q28+'NON-LINKED'!Q28</f>
        <v>0</v>
      </c>
    </row>
    <row r="29" spans="2:17" ht="30.75" customHeight="1" x14ac:dyDescent="0.3">
      <c r="B29" s="4" t="s">
        <v>63</v>
      </c>
      <c r="C29" s="17">
        <f>+LINKED!C29+'NON-LINKED'!C29</f>
        <v>940398</v>
      </c>
      <c r="D29" s="17">
        <f>+LINKED!D29+'NON-LINKED'!D29</f>
        <v>13152</v>
      </c>
      <c r="E29" s="17">
        <f>+LINKED!E29+'NON-LINKED'!E29</f>
        <v>13152</v>
      </c>
      <c r="F29" s="17">
        <f>+LINKED!F29+'NON-LINKED'!F29</f>
        <v>0</v>
      </c>
      <c r="G29" s="17">
        <f>+LINKED!G29+'NON-LINKED'!G29</f>
        <v>114331</v>
      </c>
      <c r="H29" s="17">
        <f>+LINKED!H29+'NON-LINKED'!H29</f>
        <v>82362</v>
      </c>
      <c r="I29" s="17">
        <f>+LINKED!I29+'NON-LINKED'!I29</f>
        <v>23678</v>
      </c>
      <c r="J29" s="17">
        <f>+LINKED!J29+'NON-LINKED'!J29</f>
        <v>0</v>
      </c>
      <c r="K29" s="17">
        <f>+LINKED!K29+'NON-LINKED'!K29</f>
        <v>0</v>
      </c>
      <c r="L29" s="17">
        <f>+LINKED!L29+'NON-LINKED'!L29</f>
        <v>13892</v>
      </c>
      <c r="M29" s="17">
        <f>+LINKED!M29+'NON-LINKED'!M29</f>
        <v>0</v>
      </c>
      <c r="N29" s="17">
        <f>+LINKED!N29+'NON-LINKED'!N29</f>
        <v>129343</v>
      </c>
      <c r="O29" s="17">
        <f>+LINKED!O29+'NON-LINKED'!O29</f>
        <v>0</v>
      </c>
      <c r="P29" s="17">
        <f>+LINKED!P29+'NON-LINKED'!P29</f>
        <v>0</v>
      </c>
      <c r="Q29" s="18">
        <f>+LINKED!Q29+'NON-LINKED'!Q29</f>
        <v>962961</v>
      </c>
    </row>
    <row r="30" spans="2:17" ht="30.75" customHeight="1" x14ac:dyDescent="0.3">
      <c r="B30" s="56" t="s">
        <v>45</v>
      </c>
      <c r="C30" s="57">
        <f t="shared" ref="C30:Q30" si="0">SUM(C6:C29)</f>
        <v>16080253</v>
      </c>
      <c r="D30" s="57">
        <f t="shared" si="0"/>
        <v>2635003</v>
      </c>
      <c r="E30" s="57">
        <f t="shared" si="0"/>
        <v>2634986</v>
      </c>
      <c r="F30" s="57">
        <f t="shared" si="0"/>
        <v>42503</v>
      </c>
      <c r="G30" s="57">
        <f t="shared" si="0"/>
        <v>3561734</v>
      </c>
      <c r="H30" s="57">
        <f t="shared" si="0"/>
        <v>2314675</v>
      </c>
      <c r="I30" s="57">
        <f t="shared" si="0"/>
        <v>885361</v>
      </c>
      <c r="J30" s="57">
        <f t="shared" si="0"/>
        <v>62807</v>
      </c>
      <c r="K30" s="57">
        <f t="shared" si="0"/>
        <v>0</v>
      </c>
      <c r="L30" s="57">
        <f t="shared" si="0"/>
        <v>73737</v>
      </c>
      <c r="M30" s="57">
        <f t="shared" si="0"/>
        <v>429113</v>
      </c>
      <c r="N30" s="57">
        <f t="shared" si="0"/>
        <v>1575050</v>
      </c>
      <c r="O30" s="57">
        <f t="shared" si="0"/>
        <v>12736</v>
      </c>
      <c r="P30" s="57">
        <f t="shared" si="0"/>
        <v>192019</v>
      </c>
      <c r="Q30" s="57">
        <f t="shared" si="0"/>
        <v>16362344</v>
      </c>
    </row>
    <row r="31" spans="2:17" ht="30.75" customHeight="1" x14ac:dyDescent="0.3">
      <c r="B31" s="273" t="s">
        <v>46</v>
      </c>
      <c r="C31" s="274"/>
      <c r="D31" s="274"/>
      <c r="E31" s="274"/>
      <c r="F31" s="274"/>
      <c r="G31" s="274"/>
      <c r="H31" s="274"/>
      <c r="I31" s="274"/>
      <c r="J31" s="274"/>
      <c r="K31" s="274"/>
      <c r="L31" s="274"/>
      <c r="M31" s="274"/>
      <c r="N31" s="274"/>
      <c r="O31" s="274"/>
      <c r="P31" s="274"/>
      <c r="Q31" s="275"/>
    </row>
    <row r="32" spans="2:17" ht="30.75" customHeight="1" x14ac:dyDescent="0.3">
      <c r="B32" s="4" t="s">
        <v>47</v>
      </c>
      <c r="C32" s="17">
        <f>+LINKED!C32+'NON-LINKED'!C32</f>
        <v>0</v>
      </c>
      <c r="D32" s="17">
        <f>+LINKED!D32+'NON-LINKED'!D32</f>
        <v>0</v>
      </c>
      <c r="E32" s="17">
        <f>+LINKED!E32+'NON-LINKED'!E32</f>
        <v>0</v>
      </c>
      <c r="F32" s="17">
        <f>+LINKED!F32+'NON-LINKED'!F32</f>
        <v>0</v>
      </c>
      <c r="G32" s="17">
        <f>+LINKED!G32+'NON-LINKED'!G32</f>
        <v>0</v>
      </c>
      <c r="H32" s="17">
        <f>+LINKED!H32+'NON-LINKED'!H32</f>
        <v>0</v>
      </c>
      <c r="I32" s="17">
        <f>+LINKED!I32+'NON-LINKED'!I32</f>
        <v>0</v>
      </c>
      <c r="J32" s="17">
        <f>+LINKED!J32+'NON-LINKED'!J32</f>
        <v>0</v>
      </c>
      <c r="K32" s="17">
        <f>+LINKED!K32+'NON-LINKED'!K32</f>
        <v>0</v>
      </c>
      <c r="L32" s="17">
        <f>+LINKED!L32+'NON-LINKED'!L32</f>
        <v>0</v>
      </c>
      <c r="M32" s="17">
        <f>+LINKED!M32+'NON-LINKED'!M32</f>
        <v>0</v>
      </c>
      <c r="N32" s="17">
        <f>+LINKED!N32+'NON-LINKED'!N32</f>
        <v>0</v>
      </c>
      <c r="O32" s="17">
        <f>+LINKED!O32+'NON-LINKED'!O32</f>
        <v>0</v>
      </c>
      <c r="P32" s="17">
        <f>+LINKED!P32+'NON-LINKED'!P32</f>
        <v>0</v>
      </c>
      <c r="Q32" s="18">
        <f>+LINKED!Q32+'NON-LINKED'!Q32</f>
        <v>0</v>
      </c>
    </row>
    <row r="33" spans="2:17" ht="30.75" customHeight="1" x14ac:dyDescent="0.3">
      <c r="B33" s="4" t="s">
        <v>78</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48</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56" t="s">
        <v>45</v>
      </c>
      <c r="C35" s="57">
        <f>SUM(C32:C34)</f>
        <v>0</v>
      </c>
      <c r="D35" s="57">
        <f t="shared" ref="D35:Q35" si="1">SUM(D32:D34)</f>
        <v>0</v>
      </c>
      <c r="E35" s="57">
        <f t="shared" si="1"/>
        <v>0</v>
      </c>
      <c r="F35" s="57">
        <f t="shared" si="1"/>
        <v>0</v>
      </c>
      <c r="G35" s="57">
        <f t="shared" si="1"/>
        <v>0</v>
      </c>
      <c r="H35" s="57">
        <f t="shared" si="1"/>
        <v>0</v>
      </c>
      <c r="I35" s="57">
        <f t="shared" si="1"/>
        <v>0</v>
      </c>
      <c r="J35" s="57">
        <f t="shared" si="1"/>
        <v>0</v>
      </c>
      <c r="K35" s="57">
        <f t="shared" si="1"/>
        <v>0</v>
      </c>
      <c r="L35" s="57">
        <f t="shared" si="1"/>
        <v>0</v>
      </c>
      <c r="M35" s="57">
        <f t="shared" si="1"/>
        <v>0</v>
      </c>
      <c r="N35" s="57">
        <f t="shared" si="1"/>
        <v>0</v>
      </c>
      <c r="O35" s="57">
        <f t="shared" si="1"/>
        <v>0</v>
      </c>
      <c r="P35" s="57">
        <f t="shared" si="1"/>
        <v>0</v>
      </c>
      <c r="Q35" s="57">
        <f t="shared" si="1"/>
        <v>0</v>
      </c>
    </row>
    <row r="36" spans="2:17" x14ac:dyDescent="0.3">
      <c r="B36" s="277" t="s">
        <v>50</v>
      </c>
      <c r="C36" s="277"/>
      <c r="D36" s="277"/>
      <c r="E36" s="277"/>
      <c r="F36" s="277"/>
      <c r="G36" s="277"/>
      <c r="H36" s="277"/>
      <c r="I36" s="277"/>
      <c r="J36" s="277"/>
      <c r="K36" s="277"/>
      <c r="L36" s="277"/>
      <c r="M36" s="277"/>
      <c r="N36" s="277"/>
      <c r="O36" s="277"/>
      <c r="P36" s="277"/>
      <c r="Q36" s="277"/>
    </row>
    <row r="37" spans="2:17" x14ac:dyDescent="0.3">
      <c r="Q37" s="119"/>
    </row>
    <row r="38" spans="2:17" x14ac:dyDescent="0.3">
      <c r="C38" s="14"/>
      <c r="D38" s="14"/>
      <c r="E38" s="14"/>
      <c r="F38" s="14"/>
      <c r="G38" s="14"/>
      <c r="H38" s="14"/>
      <c r="I38" s="14"/>
      <c r="J38" s="14"/>
      <c r="K38" s="14"/>
      <c r="L38" s="14"/>
      <c r="M38" s="14"/>
      <c r="N38" s="14"/>
      <c r="O38" s="14"/>
      <c r="P38" s="14"/>
      <c r="Q38" s="16"/>
    </row>
    <row r="41" spans="2:17" x14ac:dyDescent="0.3">
      <c r="Q41" s="121"/>
    </row>
  </sheetData>
  <sheetProtection password="E931" sheet="1" objects="1" scenarios="1"/>
  <mergeCells count="4">
    <mergeCell ref="B3:Q3"/>
    <mergeCell ref="B5:Q5"/>
    <mergeCell ref="B31:Q31"/>
    <mergeCell ref="B36:Q36"/>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8"/>
  <sheetViews>
    <sheetView workbookViewId="0">
      <selection activeCell="E9" sqref="E9"/>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256" width="14.36328125" style="148"/>
    <col min="257" max="257" width="9.6328125" style="148" customWidth="1"/>
    <col min="258" max="258" width="43.54296875" style="148" customWidth="1"/>
    <col min="259" max="273" width="17.90625" style="148" customWidth="1"/>
    <col min="274" max="512" width="14.36328125" style="148"/>
    <col min="513" max="513" width="9.6328125" style="148" customWidth="1"/>
    <col min="514" max="514" width="43.54296875" style="148" customWidth="1"/>
    <col min="515" max="529" width="17.90625" style="148" customWidth="1"/>
    <col min="530" max="768" width="14.36328125" style="148"/>
    <col min="769" max="769" width="9.6328125" style="148" customWidth="1"/>
    <col min="770" max="770" width="43.54296875" style="148" customWidth="1"/>
    <col min="771" max="785" width="17.90625" style="148" customWidth="1"/>
    <col min="786" max="1024" width="14.36328125" style="148"/>
    <col min="1025" max="1025" width="9.6328125" style="148" customWidth="1"/>
    <col min="1026" max="1026" width="43.54296875" style="148" customWidth="1"/>
    <col min="1027" max="1041" width="17.90625" style="148" customWidth="1"/>
    <col min="1042" max="1280" width="14.36328125" style="148"/>
    <col min="1281" max="1281" width="9.6328125" style="148" customWidth="1"/>
    <col min="1282" max="1282" width="43.54296875" style="148" customWidth="1"/>
    <col min="1283" max="1297" width="17.90625" style="148" customWidth="1"/>
    <col min="1298" max="1536" width="14.36328125" style="148"/>
    <col min="1537" max="1537" width="9.6328125" style="148" customWidth="1"/>
    <col min="1538" max="1538" width="43.54296875" style="148" customWidth="1"/>
    <col min="1539" max="1553" width="17.90625" style="148" customWidth="1"/>
    <col min="1554" max="1792" width="14.36328125" style="148"/>
    <col min="1793" max="1793" width="9.6328125" style="148" customWidth="1"/>
    <col min="1794" max="1794" width="43.54296875" style="148" customWidth="1"/>
    <col min="1795" max="1809" width="17.90625" style="148" customWidth="1"/>
    <col min="1810" max="2048" width="14.36328125" style="148"/>
    <col min="2049" max="2049" width="9.6328125" style="148" customWidth="1"/>
    <col min="2050" max="2050" width="43.54296875" style="148" customWidth="1"/>
    <col min="2051" max="2065" width="17.90625" style="148" customWidth="1"/>
    <col min="2066" max="2304" width="14.36328125" style="148"/>
    <col min="2305" max="2305" width="9.6328125" style="148" customWidth="1"/>
    <col min="2306" max="2306" width="43.54296875" style="148" customWidth="1"/>
    <col min="2307" max="2321" width="17.90625" style="148" customWidth="1"/>
    <col min="2322" max="2560" width="14.36328125" style="148"/>
    <col min="2561" max="2561" width="9.6328125" style="148" customWidth="1"/>
    <col min="2562" max="2562" width="43.54296875" style="148" customWidth="1"/>
    <col min="2563" max="2577" width="17.90625" style="148" customWidth="1"/>
    <col min="2578" max="2816" width="14.36328125" style="148"/>
    <col min="2817" max="2817" width="9.6328125" style="148" customWidth="1"/>
    <col min="2818" max="2818" width="43.54296875" style="148" customWidth="1"/>
    <col min="2819" max="2833" width="17.90625" style="148" customWidth="1"/>
    <col min="2834" max="3072" width="14.36328125" style="148"/>
    <col min="3073" max="3073" width="9.6328125" style="148" customWidth="1"/>
    <col min="3074" max="3074" width="43.54296875" style="148" customWidth="1"/>
    <col min="3075" max="3089" width="17.90625" style="148" customWidth="1"/>
    <col min="3090" max="3328" width="14.36328125" style="148"/>
    <col min="3329" max="3329" width="9.6328125" style="148" customWidth="1"/>
    <col min="3330" max="3330" width="43.54296875" style="148" customWidth="1"/>
    <col min="3331" max="3345" width="17.90625" style="148" customWidth="1"/>
    <col min="3346" max="3584" width="14.36328125" style="148"/>
    <col min="3585" max="3585" width="9.6328125" style="148" customWidth="1"/>
    <col min="3586" max="3586" width="43.54296875" style="148" customWidth="1"/>
    <col min="3587" max="3601" width="17.90625" style="148" customWidth="1"/>
    <col min="3602" max="3840" width="14.36328125" style="148"/>
    <col min="3841" max="3841" width="9.6328125" style="148" customWidth="1"/>
    <col min="3842" max="3842" width="43.54296875" style="148" customWidth="1"/>
    <col min="3843" max="3857" width="17.90625" style="148" customWidth="1"/>
    <col min="3858" max="4096" width="14.36328125" style="148"/>
    <col min="4097" max="4097" width="9.6328125" style="148" customWidth="1"/>
    <col min="4098" max="4098" width="43.54296875" style="148" customWidth="1"/>
    <col min="4099" max="4113" width="17.90625" style="148" customWidth="1"/>
    <col min="4114" max="4352" width="14.36328125" style="148"/>
    <col min="4353" max="4353" width="9.6328125" style="148" customWidth="1"/>
    <col min="4354" max="4354" width="43.54296875" style="148" customWidth="1"/>
    <col min="4355" max="4369" width="17.90625" style="148" customWidth="1"/>
    <col min="4370" max="4608" width="14.36328125" style="148"/>
    <col min="4609" max="4609" width="9.6328125" style="148" customWidth="1"/>
    <col min="4610" max="4610" width="43.54296875" style="148" customWidth="1"/>
    <col min="4611" max="4625" width="17.90625" style="148" customWidth="1"/>
    <col min="4626" max="4864" width="14.36328125" style="148"/>
    <col min="4865" max="4865" width="9.6328125" style="148" customWidth="1"/>
    <col min="4866" max="4866" width="43.54296875" style="148" customWidth="1"/>
    <col min="4867" max="4881" width="17.90625" style="148" customWidth="1"/>
    <col min="4882" max="5120" width="14.36328125" style="148"/>
    <col min="5121" max="5121" width="9.6328125" style="148" customWidth="1"/>
    <col min="5122" max="5122" width="43.54296875" style="148" customWidth="1"/>
    <col min="5123" max="5137" width="17.90625" style="148" customWidth="1"/>
    <col min="5138" max="5376" width="14.36328125" style="148"/>
    <col min="5377" max="5377" width="9.6328125" style="148" customWidth="1"/>
    <col min="5378" max="5378" width="43.54296875" style="148" customWidth="1"/>
    <col min="5379" max="5393" width="17.90625" style="148" customWidth="1"/>
    <col min="5394" max="5632" width="14.36328125" style="148"/>
    <col min="5633" max="5633" width="9.6328125" style="148" customWidth="1"/>
    <col min="5634" max="5634" width="43.54296875" style="148" customWidth="1"/>
    <col min="5635" max="5649" width="17.90625" style="148" customWidth="1"/>
    <col min="5650" max="5888" width="14.36328125" style="148"/>
    <col min="5889" max="5889" width="9.6328125" style="148" customWidth="1"/>
    <col min="5890" max="5890" width="43.54296875" style="148" customWidth="1"/>
    <col min="5891" max="5905" width="17.90625" style="148" customWidth="1"/>
    <col min="5906" max="6144" width="14.36328125" style="148"/>
    <col min="6145" max="6145" width="9.6328125" style="148" customWidth="1"/>
    <col min="6146" max="6146" width="43.54296875" style="148" customWidth="1"/>
    <col min="6147" max="6161" width="17.90625" style="148" customWidth="1"/>
    <col min="6162" max="6400" width="14.36328125" style="148"/>
    <col min="6401" max="6401" width="9.6328125" style="148" customWidth="1"/>
    <col min="6402" max="6402" width="43.54296875" style="148" customWidth="1"/>
    <col min="6403" max="6417" width="17.90625" style="148" customWidth="1"/>
    <col min="6418" max="6656" width="14.36328125" style="148"/>
    <col min="6657" max="6657" width="9.6328125" style="148" customWidth="1"/>
    <col min="6658" max="6658" width="43.54296875" style="148" customWidth="1"/>
    <col min="6659" max="6673" width="17.90625" style="148" customWidth="1"/>
    <col min="6674" max="6912" width="14.36328125" style="148"/>
    <col min="6913" max="6913" width="9.6328125" style="148" customWidth="1"/>
    <col min="6914" max="6914" width="43.54296875" style="148" customWidth="1"/>
    <col min="6915" max="6929" width="17.90625" style="148" customWidth="1"/>
    <col min="6930" max="7168" width="14.36328125" style="148"/>
    <col min="7169" max="7169" width="9.6328125" style="148" customWidth="1"/>
    <col min="7170" max="7170" width="43.54296875" style="148" customWidth="1"/>
    <col min="7171" max="7185" width="17.90625" style="148" customWidth="1"/>
    <col min="7186" max="7424" width="14.36328125" style="148"/>
    <col min="7425" max="7425" width="9.6328125" style="148" customWidth="1"/>
    <col min="7426" max="7426" width="43.54296875" style="148" customWidth="1"/>
    <col min="7427" max="7441" width="17.90625" style="148" customWidth="1"/>
    <col min="7442" max="7680" width="14.36328125" style="148"/>
    <col min="7681" max="7681" width="9.6328125" style="148" customWidth="1"/>
    <col min="7682" max="7682" width="43.54296875" style="148" customWidth="1"/>
    <col min="7683" max="7697" width="17.90625" style="148" customWidth="1"/>
    <col min="7698" max="7936" width="14.36328125" style="148"/>
    <col min="7937" max="7937" width="9.6328125" style="148" customWidth="1"/>
    <col min="7938" max="7938" width="43.54296875" style="148" customWidth="1"/>
    <col min="7939" max="7953" width="17.90625" style="148" customWidth="1"/>
    <col min="7954" max="8192" width="14.36328125" style="148"/>
    <col min="8193" max="8193" width="9.6328125" style="148" customWidth="1"/>
    <col min="8194" max="8194" width="43.54296875" style="148" customWidth="1"/>
    <col min="8195" max="8209" width="17.90625" style="148" customWidth="1"/>
    <col min="8210" max="8448" width="14.36328125" style="148"/>
    <col min="8449" max="8449" width="9.6328125" style="148" customWidth="1"/>
    <col min="8450" max="8450" width="43.54296875" style="148" customWidth="1"/>
    <col min="8451" max="8465" width="17.90625" style="148" customWidth="1"/>
    <col min="8466" max="8704" width="14.36328125" style="148"/>
    <col min="8705" max="8705" width="9.6328125" style="148" customWidth="1"/>
    <col min="8706" max="8706" width="43.54296875" style="148" customWidth="1"/>
    <col min="8707" max="8721" width="17.90625" style="148" customWidth="1"/>
    <col min="8722" max="8960" width="14.36328125" style="148"/>
    <col min="8961" max="8961" width="9.6328125" style="148" customWidth="1"/>
    <col min="8962" max="8962" width="43.54296875" style="148" customWidth="1"/>
    <col min="8963" max="8977" width="17.90625" style="148" customWidth="1"/>
    <col min="8978" max="9216" width="14.36328125" style="148"/>
    <col min="9217" max="9217" width="9.6328125" style="148" customWidth="1"/>
    <col min="9218" max="9218" width="43.54296875" style="148" customWidth="1"/>
    <col min="9219" max="9233" width="17.90625" style="148" customWidth="1"/>
    <col min="9234" max="9472" width="14.36328125" style="148"/>
    <col min="9473" max="9473" width="9.6328125" style="148" customWidth="1"/>
    <col min="9474" max="9474" width="43.54296875" style="148" customWidth="1"/>
    <col min="9475" max="9489" width="17.90625" style="148" customWidth="1"/>
    <col min="9490" max="9728" width="14.36328125" style="148"/>
    <col min="9729" max="9729" width="9.6328125" style="148" customWidth="1"/>
    <col min="9730" max="9730" width="43.54296875" style="148" customWidth="1"/>
    <col min="9731" max="9745" width="17.90625" style="148" customWidth="1"/>
    <col min="9746" max="9984" width="14.36328125" style="148"/>
    <col min="9985" max="9985" width="9.6328125" style="148" customWidth="1"/>
    <col min="9986" max="9986" width="43.54296875" style="148" customWidth="1"/>
    <col min="9987" max="10001" width="17.90625" style="148" customWidth="1"/>
    <col min="10002" max="10240" width="14.36328125" style="148"/>
    <col min="10241" max="10241" width="9.6328125" style="148" customWidth="1"/>
    <col min="10242" max="10242" width="43.54296875" style="148" customWidth="1"/>
    <col min="10243" max="10257" width="17.90625" style="148" customWidth="1"/>
    <col min="10258" max="10496" width="14.36328125" style="148"/>
    <col min="10497" max="10497" width="9.6328125" style="148" customWidth="1"/>
    <col min="10498" max="10498" width="43.54296875" style="148" customWidth="1"/>
    <col min="10499" max="10513" width="17.90625" style="148" customWidth="1"/>
    <col min="10514" max="10752" width="14.36328125" style="148"/>
    <col min="10753" max="10753" width="9.6328125" style="148" customWidth="1"/>
    <col min="10754" max="10754" width="43.54296875" style="148" customWidth="1"/>
    <col min="10755" max="10769" width="17.90625" style="148" customWidth="1"/>
    <col min="10770" max="11008" width="14.36328125" style="148"/>
    <col min="11009" max="11009" width="9.6328125" style="148" customWidth="1"/>
    <col min="11010" max="11010" width="43.54296875" style="148" customWidth="1"/>
    <col min="11011" max="11025" width="17.90625" style="148" customWidth="1"/>
    <col min="11026" max="11264" width="14.36328125" style="148"/>
    <col min="11265" max="11265" width="9.6328125" style="148" customWidth="1"/>
    <col min="11266" max="11266" width="43.54296875" style="148" customWidth="1"/>
    <col min="11267" max="11281" width="17.90625" style="148" customWidth="1"/>
    <col min="11282" max="11520" width="14.36328125" style="148"/>
    <col min="11521" max="11521" width="9.6328125" style="148" customWidth="1"/>
    <col min="11522" max="11522" width="43.54296875" style="148" customWidth="1"/>
    <col min="11523" max="11537" width="17.90625" style="148" customWidth="1"/>
    <col min="11538" max="11776" width="14.36328125" style="148"/>
    <col min="11777" max="11777" width="9.6328125" style="148" customWidth="1"/>
    <col min="11778" max="11778" width="43.54296875" style="148" customWidth="1"/>
    <col min="11779" max="11793" width="17.90625" style="148" customWidth="1"/>
    <col min="11794" max="12032" width="14.36328125" style="148"/>
    <col min="12033" max="12033" width="9.6328125" style="148" customWidth="1"/>
    <col min="12034" max="12034" width="43.54296875" style="148" customWidth="1"/>
    <col min="12035" max="12049" width="17.90625" style="148" customWidth="1"/>
    <col min="12050" max="12288" width="14.36328125" style="148"/>
    <col min="12289" max="12289" width="9.6328125" style="148" customWidth="1"/>
    <col min="12290" max="12290" width="43.54296875" style="148" customWidth="1"/>
    <col min="12291" max="12305" width="17.90625" style="148" customWidth="1"/>
    <col min="12306" max="12544" width="14.36328125" style="148"/>
    <col min="12545" max="12545" width="9.6328125" style="148" customWidth="1"/>
    <col min="12546" max="12546" width="43.54296875" style="148" customWidth="1"/>
    <col min="12547" max="12561" width="17.90625" style="148" customWidth="1"/>
    <col min="12562" max="12800" width="14.36328125" style="148"/>
    <col min="12801" max="12801" width="9.6328125" style="148" customWidth="1"/>
    <col min="12802" max="12802" width="43.54296875" style="148" customWidth="1"/>
    <col min="12803" max="12817" width="17.90625" style="148" customWidth="1"/>
    <col min="12818" max="13056" width="14.36328125" style="148"/>
    <col min="13057" max="13057" width="9.6328125" style="148" customWidth="1"/>
    <col min="13058" max="13058" width="43.54296875" style="148" customWidth="1"/>
    <col min="13059" max="13073" width="17.90625" style="148" customWidth="1"/>
    <col min="13074" max="13312" width="14.36328125" style="148"/>
    <col min="13313" max="13313" width="9.6328125" style="148" customWidth="1"/>
    <col min="13314" max="13314" width="43.54296875" style="148" customWidth="1"/>
    <col min="13315" max="13329" width="17.90625" style="148" customWidth="1"/>
    <col min="13330" max="13568" width="14.36328125" style="148"/>
    <col min="13569" max="13569" width="9.6328125" style="148" customWidth="1"/>
    <col min="13570" max="13570" width="43.54296875" style="148" customWidth="1"/>
    <col min="13571" max="13585" width="17.90625" style="148" customWidth="1"/>
    <col min="13586" max="13824" width="14.36328125" style="148"/>
    <col min="13825" max="13825" width="9.6328125" style="148" customWidth="1"/>
    <col min="13826" max="13826" width="43.54296875" style="148" customWidth="1"/>
    <col min="13827" max="13841" width="17.90625" style="148" customWidth="1"/>
    <col min="13842" max="14080" width="14.36328125" style="148"/>
    <col min="14081" max="14081" width="9.6328125" style="148" customWidth="1"/>
    <col min="14082" max="14082" width="43.54296875" style="148" customWidth="1"/>
    <col min="14083" max="14097" width="17.90625" style="148" customWidth="1"/>
    <col min="14098" max="14336" width="14.36328125" style="148"/>
    <col min="14337" max="14337" width="9.6328125" style="148" customWidth="1"/>
    <col min="14338" max="14338" width="43.54296875" style="148" customWidth="1"/>
    <col min="14339" max="14353" width="17.90625" style="148" customWidth="1"/>
    <col min="14354" max="14592" width="14.36328125" style="148"/>
    <col min="14593" max="14593" width="9.6328125" style="148" customWidth="1"/>
    <col min="14594" max="14594" width="43.54296875" style="148" customWidth="1"/>
    <col min="14595" max="14609" width="17.90625" style="148" customWidth="1"/>
    <col min="14610" max="14848" width="14.36328125" style="148"/>
    <col min="14849" max="14849" width="9.6328125" style="148" customWidth="1"/>
    <col min="14850" max="14850" width="43.54296875" style="148" customWidth="1"/>
    <col min="14851" max="14865" width="17.90625" style="148" customWidth="1"/>
    <col min="14866" max="15104" width="14.36328125" style="148"/>
    <col min="15105" max="15105" width="9.6328125" style="148" customWidth="1"/>
    <col min="15106" max="15106" width="43.54296875" style="148" customWidth="1"/>
    <col min="15107" max="15121" width="17.90625" style="148" customWidth="1"/>
    <col min="15122" max="15360" width="14.36328125" style="148"/>
    <col min="15361" max="15361" width="9.6328125" style="148" customWidth="1"/>
    <col min="15362" max="15362" width="43.54296875" style="148" customWidth="1"/>
    <col min="15363" max="15377" width="17.90625" style="148" customWidth="1"/>
    <col min="15378" max="15616" width="14.36328125" style="148"/>
    <col min="15617" max="15617" width="9.6328125" style="148" customWidth="1"/>
    <col min="15618" max="15618" width="43.54296875" style="148" customWidth="1"/>
    <col min="15619" max="15633" width="17.90625" style="148" customWidth="1"/>
    <col min="15634" max="15872" width="14.36328125" style="148"/>
    <col min="15873" max="15873" width="9.6328125" style="148" customWidth="1"/>
    <col min="15874" max="15874" width="43.54296875" style="148" customWidth="1"/>
    <col min="15875" max="15889" width="17.90625" style="148" customWidth="1"/>
    <col min="15890" max="16128" width="14.36328125" style="148"/>
    <col min="16129" max="16129" width="9.6328125" style="148" customWidth="1"/>
    <col min="16130" max="16130" width="43.54296875" style="148" customWidth="1"/>
    <col min="16131" max="16145" width="17.90625" style="148" customWidth="1"/>
    <col min="16146" max="16384" width="14.36328125" style="148"/>
  </cols>
  <sheetData>
    <row r="1" spans="2:17" ht="15.75" customHeight="1" x14ac:dyDescent="0.3"/>
    <row r="2" spans="2:17" ht="15.75" customHeight="1" x14ac:dyDescent="0.3"/>
    <row r="3" spans="2:17" ht="18.75" customHeight="1" x14ac:dyDescent="0.3">
      <c r="B3" s="282" t="s">
        <v>295</v>
      </c>
      <c r="C3" s="282"/>
      <c r="D3" s="282"/>
      <c r="E3" s="282"/>
      <c r="F3" s="282"/>
      <c r="G3" s="282"/>
      <c r="H3" s="282"/>
      <c r="I3" s="282"/>
      <c r="J3" s="282"/>
      <c r="K3" s="282"/>
      <c r="L3" s="282"/>
      <c r="M3" s="282"/>
      <c r="N3" s="282"/>
      <c r="O3" s="282"/>
      <c r="P3" s="282"/>
      <c r="Q3" s="282"/>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83" t="s">
        <v>16</v>
      </c>
      <c r="C5" s="284"/>
      <c r="D5" s="284"/>
      <c r="E5" s="284"/>
      <c r="F5" s="284"/>
      <c r="G5" s="284"/>
      <c r="H5" s="284"/>
      <c r="I5" s="284"/>
      <c r="J5" s="284"/>
      <c r="K5" s="284"/>
      <c r="L5" s="284"/>
      <c r="M5" s="284"/>
      <c r="N5" s="284"/>
      <c r="O5" s="284"/>
      <c r="P5" s="284"/>
      <c r="Q5" s="285"/>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1225</v>
      </c>
      <c r="D7" s="156">
        <v>44</v>
      </c>
      <c r="E7" s="156">
        <v>44</v>
      </c>
      <c r="F7" s="156">
        <v>0</v>
      </c>
      <c r="G7" s="156">
        <v>0</v>
      </c>
      <c r="H7" s="156">
        <v>0</v>
      </c>
      <c r="I7" s="156">
        <v>0</v>
      </c>
      <c r="J7" s="156">
        <v>0</v>
      </c>
      <c r="K7" s="156">
        <v>0</v>
      </c>
      <c r="L7" s="156">
        <v>0</v>
      </c>
      <c r="M7" s="156">
        <v>0</v>
      </c>
      <c r="N7" s="156">
        <v>0</v>
      </c>
      <c r="O7" s="156">
        <v>0</v>
      </c>
      <c r="P7" s="156">
        <v>0</v>
      </c>
      <c r="Q7" s="157">
        <v>1269</v>
      </c>
    </row>
    <row r="8" spans="2:17" ht="18.75" customHeight="1" x14ac:dyDescent="0.3">
      <c r="B8" s="155" t="s">
        <v>148</v>
      </c>
      <c r="C8" s="156">
        <v>2143228</v>
      </c>
      <c r="D8" s="156">
        <v>692220</v>
      </c>
      <c r="E8" s="156">
        <v>692220</v>
      </c>
      <c r="F8" s="156">
        <v>0</v>
      </c>
      <c r="G8" s="156">
        <v>499512</v>
      </c>
      <c r="H8" s="156">
        <v>231108</v>
      </c>
      <c r="I8" s="156">
        <v>143966</v>
      </c>
      <c r="J8" s="156">
        <v>62807</v>
      </c>
      <c r="K8" s="156">
        <v>0</v>
      </c>
      <c r="L8" s="156">
        <v>17915</v>
      </c>
      <c r="M8" s="156">
        <v>48670</v>
      </c>
      <c r="N8" s="156">
        <v>215866</v>
      </c>
      <c r="O8" s="156">
        <v>0</v>
      </c>
      <c r="P8" s="156">
        <v>191019</v>
      </c>
      <c r="Q8" s="157">
        <v>2355829</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0</v>
      </c>
      <c r="D10" s="156">
        <v>0</v>
      </c>
      <c r="E10" s="156">
        <v>0</v>
      </c>
      <c r="F10" s="156">
        <v>0</v>
      </c>
      <c r="G10" s="156">
        <v>0</v>
      </c>
      <c r="H10" s="156">
        <v>0</v>
      </c>
      <c r="I10" s="156">
        <v>0</v>
      </c>
      <c r="J10" s="156">
        <v>0</v>
      </c>
      <c r="K10" s="156">
        <v>0</v>
      </c>
      <c r="L10" s="156">
        <v>0</v>
      </c>
      <c r="M10" s="156">
        <v>0</v>
      </c>
      <c r="N10" s="156">
        <v>0</v>
      </c>
      <c r="O10" s="156">
        <v>0</v>
      </c>
      <c r="P10" s="156">
        <v>0</v>
      </c>
      <c r="Q10" s="157">
        <v>0</v>
      </c>
    </row>
    <row r="11" spans="2:17" ht="18.75" customHeight="1" x14ac:dyDescent="0.3">
      <c r="B11" s="155" t="s">
        <v>22</v>
      </c>
      <c r="C11" s="156">
        <v>0</v>
      </c>
      <c r="D11" s="156">
        <v>0</v>
      </c>
      <c r="E11" s="156">
        <v>0</v>
      </c>
      <c r="F11" s="156">
        <v>0</v>
      </c>
      <c r="G11" s="156">
        <v>0</v>
      </c>
      <c r="H11" s="156">
        <v>0</v>
      </c>
      <c r="I11" s="156">
        <v>0</v>
      </c>
      <c r="J11" s="156">
        <v>0</v>
      </c>
      <c r="K11" s="156">
        <v>0</v>
      </c>
      <c r="L11" s="156">
        <v>0</v>
      </c>
      <c r="M11" s="156">
        <v>0</v>
      </c>
      <c r="N11" s="156">
        <v>0</v>
      </c>
      <c r="O11" s="156">
        <v>0</v>
      </c>
      <c r="P11" s="156">
        <v>0</v>
      </c>
      <c r="Q11" s="157">
        <v>0</v>
      </c>
    </row>
    <row r="12" spans="2:17" ht="18.75" customHeight="1" x14ac:dyDescent="0.3">
      <c r="B12" s="155" t="s">
        <v>55</v>
      </c>
      <c r="C12" s="156">
        <v>0</v>
      </c>
      <c r="D12" s="156">
        <v>0</v>
      </c>
      <c r="E12" s="156">
        <v>0</v>
      </c>
      <c r="F12" s="156">
        <v>0</v>
      </c>
      <c r="G12" s="156">
        <v>0</v>
      </c>
      <c r="H12" s="156">
        <v>0</v>
      </c>
      <c r="I12" s="156">
        <v>0</v>
      </c>
      <c r="J12" s="156">
        <v>0</v>
      </c>
      <c r="K12" s="156">
        <v>0</v>
      </c>
      <c r="L12" s="156">
        <v>0</v>
      </c>
      <c r="M12" s="156">
        <v>0</v>
      </c>
      <c r="N12" s="156">
        <v>0</v>
      </c>
      <c r="O12" s="156">
        <v>0</v>
      </c>
      <c r="P12" s="156">
        <v>0</v>
      </c>
      <c r="Q12" s="157">
        <v>0</v>
      </c>
    </row>
    <row r="13" spans="2:17" ht="18.75" customHeight="1" x14ac:dyDescent="0.3">
      <c r="B13" s="4" t="s">
        <v>263</v>
      </c>
      <c r="C13" s="156">
        <v>0</v>
      </c>
      <c r="D13" s="156">
        <v>0</v>
      </c>
      <c r="E13" s="156">
        <v>0</v>
      </c>
      <c r="F13" s="156">
        <v>0</v>
      </c>
      <c r="G13" s="156">
        <v>0</v>
      </c>
      <c r="H13" s="156">
        <v>0</v>
      </c>
      <c r="I13" s="156">
        <v>0</v>
      </c>
      <c r="J13" s="156">
        <v>0</v>
      </c>
      <c r="K13" s="156">
        <v>0</v>
      </c>
      <c r="L13" s="156">
        <v>0</v>
      </c>
      <c r="M13" s="156">
        <v>0</v>
      </c>
      <c r="N13" s="156">
        <v>0</v>
      </c>
      <c r="O13" s="156">
        <v>0</v>
      </c>
      <c r="P13" s="156">
        <v>0</v>
      </c>
      <c r="Q13" s="157">
        <v>0</v>
      </c>
    </row>
    <row r="14" spans="2:17" ht="18.75" customHeight="1" x14ac:dyDescent="0.3">
      <c r="B14" s="155" t="s">
        <v>56</v>
      </c>
      <c r="C14" s="156">
        <v>-102395</v>
      </c>
      <c r="D14" s="156">
        <v>8186</v>
      </c>
      <c r="E14" s="156">
        <v>8186</v>
      </c>
      <c r="F14" s="156">
        <v>0</v>
      </c>
      <c r="G14" s="156">
        <v>21320</v>
      </c>
      <c r="H14" s="156">
        <v>21320</v>
      </c>
      <c r="I14" s="156">
        <v>0</v>
      </c>
      <c r="J14" s="156">
        <v>0</v>
      </c>
      <c r="K14" s="156">
        <v>0</v>
      </c>
      <c r="L14" s="156">
        <v>0</v>
      </c>
      <c r="M14" s="156">
        <v>82</v>
      </c>
      <c r="N14" s="156">
        <v>99037</v>
      </c>
      <c r="O14" s="156">
        <v>0</v>
      </c>
      <c r="P14" s="156">
        <v>1000</v>
      </c>
      <c r="Q14" s="157">
        <v>-17573</v>
      </c>
    </row>
    <row r="15" spans="2:17" ht="18.75" customHeight="1" x14ac:dyDescent="0.3">
      <c r="B15" s="155" t="s">
        <v>57</v>
      </c>
      <c r="C15" s="156">
        <v>0</v>
      </c>
      <c r="D15" s="156">
        <v>0</v>
      </c>
      <c r="E15" s="156">
        <v>0</v>
      </c>
      <c r="F15" s="156">
        <v>0</v>
      </c>
      <c r="G15" s="156">
        <v>0</v>
      </c>
      <c r="H15" s="156">
        <v>0</v>
      </c>
      <c r="I15" s="156">
        <v>0</v>
      </c>
      <c r="J15" s="156">
        <v>0</v>
      </c>
      <c r="K15" s="156">
        <v>0</v>
      </c>
      <c r="L15" s="156">
        <v>0</v>
      </c>
      <c r="M15" s="156">
        <v>0</v>
      </c>
      <c r="N15" s="156">
        <v>0</v>
      </c>
      <c r="O15" s="156">
        <v>0</v>
      </c>
      <c r="P15" s="156">
        <v>0</v>
      </c>
      <c r="Q15" s="157">
        <v>0</v>
      </c>
    </row>
    <row r="16" spans="2:17" ht="18.75" customHeight="1" x14ac:dyDescent="0.3">
      <c r="B16" s="155" t="s">
        <v>58</v>
      </c>
      <c r="C16" s="156">
        <v>0</v>
      </c>
      <c r="D16" s="156">
        <v>0</v>
      </c>
      <c r="E16" s="156">
        <v>0</v>
      </c>
      <c r="F16" s="156">
        <v>0</v>
      </c>
      <c r="G16" s="156">
        <v>0</v>
      </c>
      <c r="H16" s="156">
        <v>0</v>
      </c>
      <c r="I16" s="156">
        <v>0</v>
      </c>
      <c r="J16" s="156">
        <v>0</v>
      </c>
      <c r="K16" s="156">
        <v>0</v>
      </c>
      <c r="L16" s="156">
        <v>0</v>
      </c>
      <c r="M16" s="156">
        <v>0</v>
      </c>
      <c r="N16" s="156">
        <v>0</v>
      </c>
      <c r="O16" s="156">
        <v>0</v>
      </c>
      <c r="P16" s="156">
        <v>0</v>
      </c>
      <c r="Q16" s="157">
        <v>0</v>
      </c>
    </row>
    <row r="17" spans="2:18" ht="18.75" customHeight="1" x14ac:dyDescent="0.3">
      <c r="B17" s="155" t="s">
        <v>131</v>
      </c>
      <c r="C17" s="156">
        <v>0</v>
      </c>
      <c r="D17" s="156">
        <v>0</v>
      </c>
      <c r="E17" s="156">
        <v>0</v>
      </c>
      <c r="F17" s="156">
        <v>0</v>
      </c>
      <c r="G17" s="156">
        <v>0</v>
      </c>
      <c r="H17" s="156">
        <v>0</v>
      </c>
      <c r="I17" s="156">
        <v>0</v>
      </c>
      <c r="J17" s="156">
        <v>0</v>
      </c>
      <c r="K17" s="156">
        <v>0</v>
      </c>
      <c r="L17" s="156">
        <v>0</v>
      </c>
      <c r="M17" s="156">
        <v>0</v>
      </c>
      <c r="N17" s="156">
        <v>0</v>
      </c>
      <c r="O17" s="156">
        <v>0</v>
      </c>
      <c r="P17" s="156">
        <v>0</v>
      </c>
      <c r="Q17" s="157">
        <v>0</v>
      </c>
    </row>
    <row r="18" spans="2:18"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8" ht="18.75" customHeight="1" x14ac:dyDescent="0.3">
      <c r="B19" s="155" t="s">
        <v>136</v>
      </c>
      <c r="C19" s="156">
        <v>2650244</v>
      </c>
      <c r="D19" s="156">
        <v>1131468</v>
      </c>
      <c r="E19" s="156">
        <v>1131468</v>
      </c>
      <c r="F19" s="156">
        <v>0</v>
      </c>
      <c r="G19" s="156">
        <v>1034801</v>
      </c>
      <c r="H19" s="156">
        <v>1022479</v>
      </c>
      <c r="I19" s="156">
        <v>0</v>
      </c>
      <c r="J19" s="156">
        <v>0</v>
      </c>
      <c r="K19" s="156">
        <v>0</v>
      </c>
      <c r="L19" s="156">
        <v>37622</v>
      </c>
      <c r="M19" s="156">
        <v>236236</v>
      </c>
      <c r="N19" s="156">
        <v>575765</v>
      </c>
      <c r="O19" s="156">
        <v>0</v>
      </c>
      <c r="P19" s="156">
        <v>0</v>
      </c>
      <c r="Q19" s="157">
        <v>3061140</v>
      </c>
    </row>
    <row r="20" spans="2:18" ht="18.75" customHeight="1" x14ac:dyDescent="0.3">
      <c r="B20" s="155" t="s">
        <v>35</v>
      </c>
      <c r="C20" s="156">
        <v>35390</v>
      </c>
      <c r="D20" s="156">
        <v>1270</v>
      </c>
      <c r="E20" s="156">
        <v>1270</v>
      </c>
      <c r="F20" s="156">
        <v>0</v>
      </c>
      <c r="G20" s="156">
        <v>16470</v>
      </c>
      <c r="H20" s="156">
        <v>16339</v>
      </c>
      <c r="I20" s="156">
        <v>131</v>
      </c>
      <c r="J20" s="156">
        <v>0</v>
      </c>
      <c r="K20" s="156">
        <v>0</v>
      </c>
      <c r="L20" s="156">
        <v>0</v>
      </c>
      <c r="M20" s="156">
        <v>325</v>
      </c>
      <c r="N20" s="156">
        <v>137</v>
      </c>
      <c r="O20" s="156">
        <v>0</v>
      </c>
      <c r="P20" s="156">
        <v>0</v>
      </c>
      <c r="Q20" s="157">
        <v>20001</v>
      </c>
    </row>
    <row r="21" spans="2:18" ht="18.75" customHeight="1" x14ac:dyDescent="0.3">
      <c r="B21" s="155" t="s">
        <v>191</v>
      </c>
      <c r="C21" s="156">
        <v>299504</v>
      </c>
      <c r="D21" s="156">
        <v>5739</v>
      </c>
      <c r="E21" s="156">
        <v>5739</v>
      </c>
      <c r="F21" s="156">
        <v>42503</v>
      </c>
      <c r="G21" s="156">
        <v>15871</v>
      </c>
      <c r="H21" s="156">
        <v>15871</v>
      </c>
      <c r="I21" s="156">
        <v>0</v>
      </c>
      <c r="J21" s="156">
        <v>0</v>
      </c>
      <c r="K21" s="156">
        <v>0</v>
      </c>
      <c r="L21" s="156">
        <v>0</v>
      </c>
      <c r="M21" s="156">
        <v>883</v>
      </c>
      <c r="N21" s="156">
        <v>0</v>
      </c>
      <c r="O21" s="156">
        <v>0</v>
      </c>
      <c r="P21" s="156">
        <v>0</v>
      </c>
      <c r="Q21" s="157">
        <v>330992</v>
      </c>
    </row>
    <row r="22" spans="2:18" ht="18.75" customHeight="1" x14ac:dyDescent="0.3">
      <c r="B22" s="155" t="s">
        <v>59</v>
      </c>
      <c r="C22" s="156">
        <v>5965580</v>
      </c>
      <c r="D22" s="156">
        <v>352550</v>
      </c>
      <c r="E22" s="156">
        <v>352550</v>
      </c>
      <c r="F22" s="156">
        <v>0</v>
      </c>
      <c r="G22" s="156">
        <v>940478</v>
      </c>
      <c r="H22" s="156">
        <v>106545</v>
      </c>
      <c r="I22" s="156">
        <v>717586</v>
      </c>
      <c r="J22" s="156">
        <v>0</v>
      </c>
      <c r="K22" s="156">
        <v>0</v>
      </c>
      <c r="L22" s="156">
        <v>0</v>
      </c>
      <c r="M22" s="156">
        <v>0</v>
      </c>
      <c r="N22" s="156">
        <v>244148</v>
      </c>
      <c r="O22" s="156">
        <v>9529</v>
      </c>
      <c r="P22" s="156">
        <v>0</v>
      </c>
      <c r="Q22" s="157">
        <v>5728619</v>
      </c>
    </row>
    <row r="23" spans="2:18" ht="18.75" customHeight="1" x14ac:dyDescent="0.3">
      <c r="B23" s="155" t="s">
        <v>60</v>
      </c>
      <c r="C23" s="156">
        <v>312825</v>
      </c>
      <c r="D23" s="156">
        <v>33802</v>
      </c>
      <c r="E23" s="156">
        <v>33802</v>
      </c>
      <c r="F23" s="156">
        <v>0</v>
      </c>
      <c r="G23" s="156">
        <v>0</v>
      </c>
      <c r="H23" s="156">
        <v>10706</v>
      </c>
      <c r="I23" s="156">
        <v>0</v>
      </c>
      <c r="J23" s="156">
        <v>0</v>
      </c>
      <c r="K23" s="156">
        <v>0</v>
      </c>
      <c r="L23" s="156">
        <v>0</v>
      </c>
      <c r="M23" s="156">
        <v>0</v>
      </c>
      <c r="N23" s="156">
        <v>0</v>
      </c>
      <c r="O23" s="156">
        <v>0</v>
      </c>
      <c r="P23" s="156">
        <v>0</v>
      </c>
      <c r="Q23" s="157">
        <v>335920</v>
      </c>
    </row>
    <row r="24" spans="2:18" ht="18.75" customHeight="1" x14ac:dyDescent="0.3">
      <c r="B24" s="155" t="s">
        <v>134</v>
      </c>
      <c r="C24" s="156">
        <v>0</v>
      </c>
      <c r="D24" s="156">
        <v>0</v>
      </c>
      <c r="E24" s="156">
        <v>0</v>
      </c>
      <c r="F24" s="156">
        <v>0</v>
      </c>
      <c r="G24" s="156">
        <v>0</v>
      </c>
      <c r="H24" s="156">
        <v>0</v>
      </c>
      <c r="I24" s="156">
        <v>0</v>
      </c>
      <c r="J24" s="156">
        <v>0</v>
      </c>
      <c r="K24" s="156">
        <v>0</v>
      </c>
      <c r="L24" s="156">
        <v>0</v>
      </c>
      <c r="M24" s="156">
        <v>0</v>
      </c>
      <c r="N24" s="156">
        <v>0</v>
      </c>
      <c r="O24" s="156">
        <v>0</v>
      </c>
      <c r="P24" s="156">
        <v>0</v>
      </c>
      <c r="Q24" s="157">
        <v>0</v>
      </c>
    </row>
    <row r="25" spans="2:18" ht="18.75" customHeight="1" x14ac:dyDescent="0.3">
      <c r="B25" s="155" t="s">
        <v>135</v>
      </c>
      <c r="C25" s="156">
        <v>0</v>
      </c>
      <c r="D25" s="156">
        <v>0</v>
      </c>
      <c r="E25" s="156">
        <v>0</v>
      </c>
      <c r="F25" s="156">
        <v>0</v>
      </c>
      <c r="G25" s="156">
        <v>0</v>
      </c>
      <c r="H25" s="156">
        <v>0</v>
      </c>
      <c r="I25" s="156">
        <v>0</v>
      </c>
      <c r="J25" s="156">
        <v>0</v>
      </c>
      <c r="K25" s="156">
        <v>0</v>
      </c>
      <c r="L25" s="156">
        <v>0</v>
      </c>
      <c r="M25" s="156">
        <v>0</v>
      </c>
      <c r="N25" s="156">
        <v>0</v>
      </c>
      <c r="O25" s="156">
        <v>0</v>
      </c>
      <c r="P25" s="156">
        <v>0</v>
      </c>
      <c r="Q25" s="157">
        <v>0</v>
      </c>
    </row>
    <row r="26" spans="2:18" ht="18.75" customHeight="1" x14ac:dyDescent="0.3">
      <c r="B26" s="155" t="s">
        <v>149</v>
      </c>
      <c r="C26" s="156">
        <v>3776327</v>
      </c>
      <c r="D26" s="156">
        <v>261453</v>
      </c>
      <c r="E26" s="156">
        <v>261436</v>
      </c>
      <c r="F26" s="156">
        <v>0</v>
      </c>
      <c r="G26" s="156">
        <v>850960</v>
      </c>
      <c r="H26" s="156">
        <v>862758</v>
      </c>
      <c r="I26" s="156">
        <v>0</v>
      </c>
      <c r="J26" s="156">
        <v>0</v>
      </c>
      <c r="K26" s="156">
        <v>0</v>
      </c>
      <c r="L26" s="156">
        <v>-3</v>
      </c>
      <c r="M26" s="156">
        <v>132177</v>
      </c>
      <c r="N26" s="156">
        <v>178926</v>
      </c>
      <c r="O26" s="156">
        <v>0</v>
      </c>
      <c r="P26" s="156">
        <v>0</v>
      </c>
      <c r="Q26" s="157">
        <v>3221756</v>
      </c>
    </row>
    <row r="27" spans="2:18" ht="18.75" customHeight="1" x14ac:dyDescent="0.3">
      <c r="B27" s="155" t="s">
        <v>61</v>
      </c>
      <c r="C27" s="156">
        <v>0</v>
      </c>
      <c r="D27" s="156">
        <v>0</v>
      </c>
      <c r="E27" s="156">
        <v>0</v>
      </c>
      <c r="F27" s="156">
        <v>0</v>
      </c>
      <c r="G27" s="156">
        <v>0</v>
      </c>
      <c r="H27" s="156">
        <v>0</v>
      </c>
      <c r="I27" s="156">
        <v>0</v>
      </c>
      <c r="J27" s="156">
        <v>0</v>
      </c>
      <c r="K27" s="156">
        <v>0</v>
      </c>
      <c r="L27" s="156">
        <v>0</v>
      </c>
      <c r="M27" s="156">
        <v>0</v>
      </c>
      <c r="N27" s="156">
        <v>0</v>
      </c>
      <c r="O27" s="156">
        <v>0</v>
      </c>
      <c r="P27" s="156">
        <v>0</v>
      </c>
      <c r="Q27" s="157">
        <v>0</v>
      </c>
    </row>
    <row r="28" spans="2:18" ht="18.75" customHeight="1" x14ac:dyDescent="0.3">
      <c r="B28" s="155" t="s">
        <v>62</v>
      </c>
      <c r="C28" s="156">
        <v>0</v>
      </c>
      <c r="D28" s="156">
        <v>0</v>
      </c>
      <c r="E28" s="156">
        <v>0</v>
      </c>
      <c r="F28" s="156">
        <v>0</v>
      </c>
      <c r="G28" s="156">
        <v>0</v>
      </c>
      <c r="H28" s="156">
        <v>0</v>
      </c>
      <c r="I28" s="156">
        <v>0</v>
      </c>
      <c r="J28" s="156">
        <v>0</v>
      </c>
      <c r="K28" s="156">
        <v>0</v>
      </c>
      <c r="L28" s="156">
        <v>0</v>
      </c>
      <c r="M28" s="156">
        <v>0</v>
      </c>
      <c r="N28" s="156">
        <v>0</v>
      </c>
      <c r="O28" s="156">
        <v>0</v>
      </c>
      <c r="P28" s="156">
        <v>0</v>
      </c>
      <c r="Q28" s="157">
        <v>0</v>
      </c>
    </row>
    <row r="29" spans="2:18" ht="18.75" customHeight="1" x14ac:dyDescent="0.3">
      <c r="B29" s="155" t="s">
        <v>63</v>
      </c>
      <c r="C29" s="156">
        <v>764432</v>
      </c>
      <c r="D29" s="156">
        <v>13152</v>
      </c>
      <c r="E29" s="156">
        <v>13152</v>
      </c>
      <c r="F29" s="156">
        <v>0</v>
      </c>
      <c r="G29" s="156">
        <v>114331</v>
      </c>
      <c r="H29" s="156">
        <v>82362</v>
      </c>
      <c r="I29" s="156">
        <v>23678</v>
      </c>
      <c r="J29" s="156">
        <v>0</v>
      </c>
      <c r="K29" s="156">
        <v>0</v>
      </c>
      <c r="L29" s="156">
        <v>13892</v>
      </c>
      <c r="M29" s="156">
        <v>0</v>
      </c>
      <c r="N29" s="156">
        <v>63760</v>
      </c>
      <c r="O29" s="156">
        <v>0</v>
      </c>
      <c r="P29" s="156">
        <v>0</v>
      </c>
      <c r="Q29" s="157">
        <v>721412</v>
      </c>
    </row>
    <row r="30" spans="2:18" ht="18.75" customHeight="1" x14ac:dyDescent="0.3">
      <c r="B30" s="158" t="s">
        <v>45</v>
      </c>
      <c r="C30" s="159">
        <f>SUM(C6:C29)</f>
        <v>15846360</v>
      </c>
      <c r="D30" s="159">
        <f t="shared" ref="D30:Q30" si="0">SUM(D6:D29)</f>
        <v>2499884</v>
      </c>
      <c r="E30" s="159">
        <f t="shared" si="0"/>
        <v>2499867</v>
      </c>
      <c r="F30" s="159">
        <f t="shared" si="0"/>
        <v>42503</v>
      </c>
      <c r="G30" s="159">
        <f t="shared" si="0"/>
        <v>3493743</v>
      </c>
      <c r="H30" s="159">
        <f t="shared" si="0"/>
        <v>2369488</v>
      </c>
      <c r="I30" s="159">
        <f t="shared" si="0"/>
        <v>885361</v>
      </c>
      <c r="J30" s="159">
        <f t="shared" si="0"/>
        <v>62807</v>
      </c>
      <c r="K30" s="159">
        <f t="shared" si="0"/>
        <v>0</v>
      </c>
      <c r="L30" s="159">
        <f t="shared" si="0"/>
        <v>69426</v>
      </c>
      <c r="M30" s="159">
        <f t="shared" si="0"/>
        <v>418373</v>
      </c>
      <c r="N30" s="159">
        <f t="shared" si="0"/>
        <v>1377639</v>
      </c>
      <c r="O30" s="159">
        <f t="shared" si="0"/>
        <v>9529</v>
      </c>
      <c r="P30" s="159">
        <f t="shared" si="0"/>
        <v>192019</v>
      </c>
      <c r="Q30" s="159">
        <f t="shared" si="0"/>
        <v>15759365</v>
      </c>
      <c r="R30" s="160"/>
    </row>
    <row r="31" spans="2:18" ht="18.75" customHeight="1" x14ac:dyDescent="0.3">
      <c r="B31" s="283" t="s">
        <v>46</v>
      </c>
      <c r="C31" s="284"/>
      <c r="D31" s="284"/>
      <c r="E31" s="284"/>
      <c r="F31" s="284"/>
      <c r="G31" s="284"/>
      <c r="H31" s="284"/>
      <c r="I31" s="284"/>
      <c r="J31" s="284"/>
      <c r="K31" s="284"/>
      <c r="L31" s="284"/>
      <c r="M31" s="284"/>
      <c r="N31" s="284"/>
      <c r="O31" s="284"/>
      <c r="P31" s="284"/>
      <c r="Q31" s="285"/>
    </row>
    <row r="32" spans="2:18"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86" t="s">
        <v>50</v>
      </c>
      <c r="C36" s="286"/>
      <c r="D36" s="286"/>
      <c r="E36" s="286"/>
      <c r="F36" s="286"/>
      <c r="G36" s="286"/>
      <c r="H36" s="286"/>
      <c r="I36" s="286"/>
      <c r="J36" s="286"/>
      <c r="K36" s="286"/>
      <c r="L36" s="286"/>
      <c r="M36" s="286"/>
      <c r="N36" s="286"/>
      <c r="O36" s="286"/>
      <c r="P36" s="286"/>
      <c r="Q36" s="286"/>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row>
  </sheetData>
  <sheetProtection password="E931" sheet="1" objects="1" scenarios="1"/>
  <mergeCells count="4">
    <mergeCell ref="B3:Q3"/>
    <mergeCell ref="B5:Q5"/>
    <mergeCell ref="B31:Q31"/>
    <mergeCell ref="B36:Q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8"/>
  <sheetViews>
    <sheetView topLeftCell="J18" workbookViewId="0">
      <selection activeCell="N34" sqref="N34"/>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18" width="14.54296875" style="148" bestFit="1" customWidth="1"/>
    <col min="19" max="19" width="15.90625" style="148" bestFit="1" customWidth="1"/>
    <col min="20" max="256" width="14.36328125" style="148"/>
    <col min="257" max="257" width="9.6328125" style="148" customWidth="1"/>
    <col min="258" max="258" width="43.54296875" style="148" customWidth="1"/>
    <col min="259" max="273" width="17.90625" style="148" customWidth="1"/>
    <col min="274" max="274" width="14.54296875" style="148" bestFit="1" customWidth="1"/>
    <col min="275" max="275" width="15.90625" style="148" bestFit="1" customWidth="1"/>
    <col min="276" max="512" width="14.36328125" style="148"/>
    <col min="513" max="513" width="9.6328125" style="148" customWidth="1"/>
    <col min="514" max="514" width="43.54296875" style="148" customWidth="1"/>
    <col min="515" max="529" width="17.90625" style="148" customWidth="1"/>
    <col min="530" max="530" width="14.54296875" style="148" bestFit="1" customWidth="1"/>
    <col min="531" max="531" width="15.90625" style="148" bestFit="1" customWidth="1"/>
    <col min="532" max="768" width="14.36328125" style="148"/>
    <col min="769" max="769" width="9.6328125" style="148" customWidth="1"/>
    <col min="770" max="770" width="43.54296875" style="148" customWidth="1"/>
    <col min="771" max="785" width="17.90625" style="148" customWidth="1"/>
    <col min="786" max="786" width="14.54296875" style="148" bestFit="1" customWidth="1"/>
    <col min="787" max="787" width="15.90625" style="148" bestFit="1" customWidth="1"/>
    <col min="788" max="1024" width="14.36328125" style="148"/>
    <col min="1025" max="1025" width="9.6328125" style="148" customWidth="1"/>
    <col min="1026" max="1026" width="43.54296875" style="148" customWidth="1"/>
    <col min="1027" max="1041" width="17.90625" style="148" customWidth="1"/>
    <col min="1042" max="1042" width="14.54296875" style="148" bestFit="1" customWidth="1"/>
    <col min="1043" max="1043" width="15.90625" style="148" bestFit="1" customWidth="1"/>
    <col min="1044" max="1280" width="14.36328125" style="148"/>
    <col min="1281" max="1281" width="9.6328125" style="148" customWidth="1"/>
    <col min="1282" max="1282" width="43.54296875" style="148" customWidth="1"/>
    <col min="1283" max="1297" width="17.90625" style="148" customWidth="1"/>
    <col min="1298" max="1298" width="14.54296875" style="148" bestFit="1" customWidth="1"/>
    <col min="1299" max="1299" width="15.90625" style="148" bestFit="1" customWidth="1"/>
    <col min="1300" max="1536" width="14.36328125" style="148"/>
    <col min="1537" max="1537" width="9.6328125" style="148" customWidth="1"/>
    <col min="1538" max="1538" width="43.54296875" style="148" customWidth="1"/>
    <col min="1539" max="1553" width="17.90625" style="148" customWidth="1"/>
    <col min="1554" max="1554" width="14.54296875" style="148" bestFit="1" customWidth="1"/>
    <col min="1555" max="1555" width="15.90625" style="148" bestFit="1" customWidth="1"/>
    <col min="1556" max="1792" width="14.36328125" style="148"/>
    <col min="1793" max="1793" width="9.6328125" style="148" customWidth="1"/>
    <col min="1794" max="1794" width="43.54296875" style="148" customWidth="1"/>
    <col min="1795" max="1809" width="17.90625" style="148" customWidth="1"/>
    <col min="1810" max="1810" width="14.54296875" style="148" bestFit="1" customWidth="1"/>
    <col min="1811" max="1811" width="15.90625" style="148" bestFit="1" customWidth="1"/>
    <col min="1812" max="2048" width="14.36328125" style="148"/>
    <col min="2049" max="2049" width="9.6328125" style="148" customWidth="1"/>
    <col min="2050" max="2050" width="43.54296875" style="148" customWidth="1"/>
    <col min="2051" max="2065" width="17.90625" style="148" customWidth="1"/>
    <col min="2066" max="2066" width="14.54296875" style="148" bestFit="1" customWidth="1"/>
    <col min="2067" max="2067" width="15.90625" style="148" bestFit="1" customWidth="1"/>
    <col min="2068" max="2304" width="14.36328125" style="148"/>
    <col min="2305" max="2305" width="9.6328125" style="148" customWidth="1"/>
    <col min="2306" max="2306" width="43.54296875" style="148" customWidth="1"/>
    <col min="2307" max="2321" width="17.90625" style="148" customWidth="1"/>
    <col min="2322" max="2322" width="14.54296875" style="148" bestFit="1" customWidth="1"/>
    <col min="2323" max="2323" width="15.90625" style="148" bestFit="1" customWidth="1"/>
    <col min="2324" max="2560" width="14.36328125" style="148"/>
    <col min="2561" max="2561" width="9.6328125" style="148" customWidth="1"/>
    <col min="2562" max="2562" width="43.54296875" style="148" customWidth="1"/>
    <col min="2563" max="2577" width="17.90625" style="148" customWidth="1"/>
    <col min="2578" max="2578" width="14.54296875" style="148" bestFit="1" customWidth="1"/>
    <col min="2579" max="2579" width="15.90625" style="148" bestFit="1" customWidth="1"/>
    <col min="2580" max="2816" width="14.36328125" style="148"/>
    <col min="2817" max="2817" width="9.6328125" style="148" customWidth="1"/>
    <col min="2818" max="2818" width="43.54296875" style="148" customWidth="1"/>
    <col min="2819" max="2833" width="17.90625" style="148" customWidth="1"/>
    <col min="2834" max="2834" width="14.54296875" style="148" bestFit="1" customWidth="1"/>
    <col min="2835" max="2835" width="15.90625" style="148" bestFit="1" customWidth="1"/>
    <col min="2836" max="3072" width="14.36328125" style="148"/>
    <col min="3073" max="3073" width="9.6328125" style="148" customWidth="1"/>
    <col min="3074" max="3074" width="43.54296875" style="148" customWidth="1"/>
    <col min="3075" max="3089" width="17.90625" style="148" customWidth="1"/>
    <col min="3090" max="3090" width="14.54296875" style="148" bestFit="1" customWidth="1"/>
    <col min="3091" max="3091" width="15.90625" style="148" bestFit="1" customWidth="1"/>
    <col min="3092" max="3328" width="14.36328125" style="148"/>
    <col min="3329" max="3329" width="9.6328125" style="148" customWidth="1"/>
    <col min="3330" max="3330" width="43.54296875" style="148" customWidth="1"/>
    <col min="3331" max="3345" width="17.90625" style="148" customWidth="1"/>
    <col min="3346" max="3346" width="14.54296875" style="148" bestFit="1" customWidth="1"/>
    <col min="3347" max="3347" width="15.90625" style="148" bestFit="1" customWidth="1"/>
    <col min="3348" max="3584" width="14.36328125" style="148"/>
    <col min="3585" max="3585" width="9.6328125" style="148" customWidth="1"/>
    <col min="3586" max="3586" width="43.54296875" style="148" customWidth="1"/>
    <col min="3587" max="3601" width="17.90625" style="148" customWidth="1"/>
    <col min="3602" max="3602" width="14.54296875" style="148" bestFit="1" customWidth="1"/>
    <col min="3603" max="3603" width="15.90625" style="148" bestFit="1" customWidth="1"/>
    <col min="3604" max="3840" width="14.36328125" style="148"/>
    <col min="3841" max="3841" width="9.6328125" style="148" customWidth="1"/>
    <col min="3842" max="3842" width="43.54296875" style="148" customWidth="1"/>
    <col min="3843" max="3857" width="17.90625" style="148" customWidth="1"/>
    <col min="3858" max="3858" width="14.54296875" style="148" bestFit="1" customWidth="1"/>
    <col min="3859" max="3859" width="15.90625" style="148" bestFit="1" customWidth="1"/>
    <col min="3860" max="4096" width="14.36328125" style="148"/>
    <col min="4097" max="4097" width="9.6328125" style="148" customWidth="1"/>
    <col min="4098" max="4098" width="43.54296875" style="148" customWidth="1"/>
    <col min="4099" max="4113" width="17.90625" style="148" customWidth="1"/>
    <col min="4114" max="4114" width="14.54296875" style="148" bestFit="1" customWidth="1"/>
    <col min="4115" max="4115" width="15.90625" style="148" bestFit="1" customWidth="1"/>
    <col min="4116" max="4352" width="14.36328125" style="148"/>
    <col min="4353" max="4353" width="9.6328125" style="148" customWidth="1"/>
    <col min="4354" max="4354" width="43.54296875" style="148" customWidth="1"/>
    <col min="4355" max="4369" width="17.90625" style="148" customWidth="1"/>
    <col min="4370" max="4370" width="14.54296875" style="148" bestFit="1" customWidth="1"/>
    <col min="4371" max="4371" width="15.90625" style="148" bestFit="1" customWidth="1"/>
    <col min="4372" max="4608" width="14.36328125" style="148"/>
    <col min="4609" max="4609" width="9.6328125" style="148" customWidth="1"/>
    <col min="4610" max="4610" width="43.54296875" style="148" customWidth="1"/>
    <col min="4611" max="4625" width="17.90625" style="148" customWidth="1"/>
    <col min="4626" max="4626" width="14.54296875" style="148" bestFit="1" customWidth="1"/>
    <col min="4627" max="4627" width="15.90625" style="148" bestFit="1" customWidth="1"/>
    <col min="4628" max="4864" width="14.36328125" style="148"/>
    <col min="4865" max="4865" width="9.6328125" style="148" customWidth="1"/>
    <col min="4866" max="4866" width="43.54296875" style="148" customWidth="1"/>
    <col min="4867" max="4881" width="17.90625" style="148" customWidth="1"/>
    <col min="4882" max="4882" width="14.54296875" style="148" bestFit="1" customWidth="1"/>
    <col min="4883" max="4883" width="15.90625" style="148" bestFit="1" customWidth="1"/>
    <col min="4884" max="5120" width="14.36328125" style="148"/>
    <col min="5121" max="5121" width="9.6328125" style="148" customWidth="1"/>
    <col min="5122" max="5122" width="43.54296875" style="148" customWidth="1"/>
    <col min="5123" max="5137" width="17.90625" style="148" customWidth="1"/>
    <col min="5138" max="5138" width="14.54296875" style="148" bestFit="1" customWidth="1"/>
    <col min="5139" max="5139" width="15.90625" style="148" bestFit="1" customWidth="1"/>
    <col min="5140" max="5376" width="14.36328125" style="148"/>
    <col min="5377" max="5377" width="9.6328125" style="148" customWidth="1"/>
    <col min="5378" max="5378" width="43.54296875" style="148" customWidth="1"/>
    <col min="5379" max="5393" width="17.90625" style="148" customWidth="1"/>
    <col min="5394" max="5394" width="14.54296875" style="148" bestFit="1" customWidth="1"/>
    <col min="5395" max="5395" width="15.90625" style="148" bestFit="1" customWidth="1"/>
    <col min="5396" max="5632" width="14.36328125" style="148"/>
    <col min="5633" max="5633" width="9.6328125" style="148" customWidth="1"/>
    <col min="5634" max="5634" width="43.54296875" style="148" customWidth="1"/>
    <col min="5635" max="5649" width="17.90625" style="148" customWidth="1"/>
    <col min="5650" max="5650" width="14.54296875" style="148" bestFit="1" customWidth="1"/>
    <col min="5651" max="5651" width="15.90625" style="148" bestFit="1" customWidth="1"/>
    <col min="5652" max="5888" width="14.36328125" style="148"/>
    <col min="5889" max="5889" width="9.6328125" style="148" customWidth="1"/>
    <col min="5890" max="5890" width="43.54296875" style="148" customWidth="1"/>
    <col min="5891" max="5905" width="17.90625" style="148" customWidth="1"/>
    <col min="5906" max="5906" width="14.54296875" style="148" bestFit="1" customWidth="1"/>
    <col min="5907" max="5907" width="15.90625" style="148" bestFit="1" customWidth="1"/>
    <col min="5908" max="6144" width="14.36328125" style="148"/>
    <col min="6145" max="6145" width="9.6328125" style="148" customWidth="1"/>
    <col min="6146" max="6146" width="43.54296875" style="148" customWidth="1"/>
    <col min="6147" max="6161" width="17.90625" style="148" customWidth="1"/>
    <col min="6162" max="6162" width="14.54296875" style="148" bestFit="1" customWidth="1"/>
    <col min="6163" max="6163" width="15.90625" style="148" bestFit="1" customWidth="1"/>
    <col min="6164" max="6400" width="14.36328125" style="148"/>
    <col min="6401" max="6401" width="9.6328125" style="148" customWidth="1"/>
    <col min="6402" max="6402" width="43.54296875" style="148" customWidth="1"/>
    <col min="6403" max="6417" width="17.90625" style="148" customWidth="1"/>
    <col min="6418" max="6418" width="14.54296875" style="148" bestFit="1" customWidth="1"/>
    <col min="6419" max="6419" width="15.90625" style="148" bestFit="1" customWidth="1"/>
    <col min="6420" max="6656" width="14.36328125" style="148"/>
    <col min="6657" max="6657" width="9.6328125" style="148" customWidth="1"/>
    <col min="6658" max="6658" width="43.54296875" style="148" customWidth="1"/>
    <col min="6659" max="6673" width="17.90625" style="148" customWidth="1"/>
    <col min="6674" max="6674" width="14.54296875" style="148" bestFit="1" customWidth="1"/>
    <col min="6675" max="6675" width="15.90625" style="148" bestFit="1" customWidth="1"/>
    <col min="6676" max="6912" width="14.36328125" style="148"/>
    <col min="6913" max="6913" width="9.6328125" style="148" customWidth="1"/>
    <col min="6914" max="6914" width="43.54296875" style="148" customWidth="1"/>
    <col min="6915" max="6929" width="17.90625" style="148" customWidth="1"/>
    <col min="6930" max="6930" width="14.54296875" style="148" bestFit="1" customWidth="1"/>
    <col min="6931" max="6931" width="15.90625" style="148" bestFit="1" customWidth="1"/>
    <col min="6932" max="7168" width="14.36328125" style="148"/>
    <col min="7169" max="7169" width="9.6328125" style="148" customWidth="1"/>
    <col min="7170" max="7170" width="43.54296875" style="148" customWidth="1"/>
    <col min="7171" max="7185" width="17.90625" style="148" customWidth="1"/>
    <col min="7186" max="7186" width="14.54296875" style="148" bestFit="1" customWidth="1"/>
    <col min="7187" max="7187" width="15.90625" style="148" bestFit="1" customWidth="1"/>
    <col min="7188" max="7424" width="14.36328125" style="148"/>
    <col min="7425" max="7425" width="9.6328125" style="148" customWidth="1"/>
    <col min="7426" max="7426" width="43.54296875" style="148" customWidth="1"/>
    <col min="7427" max="7441" width="17.90625" style="148" customWidth="1"/>
    <col min="7442" max="7442" width="14.54296875" style="148" bestFit="1" customWidth="1"/>
    <col min="7443" max="7443" width="15.90625" style="148" bestFit="1" customWidth="1"/>
    <col min="7444" max="7680" width="14.36328125" style="148"/>
    <col min="7681" max="7681" width="9.6328125" style="148" customWidth="1"/>
    <col min="7682" max="7682" width="43.54296875" style="148" customWidth="1"/>
    <col min="7683" max="7697" width="17.90625" style="148" customWidth="1"/>
    <col min="7698" max="7698" width="14.54296875" style="148" bestFit="1" customWidth="1"/>
    <col min="7699" max="7699" width="15.90625" style="148" bestFit="1" customWidth="1"/>
    <col min="7700" max="7936" width="14.36328125" style="148"/>
    <col min="7937" max="7937" width="9.6328125" style="148" customWidth="1"/>
    <col min="7938" max="7938" width="43.54296875" style="148" customWidth="1"/>
    <col min="7939" max="7953" width="17.90625" style="148" customWidth="1"/>
    <col min="7954" max="7954" width="14.54296875" style="148" bestFit="1" customWidth="1"/>
    <col min="7955" max="7955" width="15.90625" style="148" bestFit="1" customWidth="1"/>
    <col min="7956" max="8192" width="14.36328125" style="148"/>
    <col min="8193" max="8193" width="9.6328125" style="148" customWidth="1"/>
    <col min="8194" max="8194" width="43.54296875" style="148" customWidth="1"/>
    <col min="8195" max="8209" width="17.90625" style="148" customWidth="1"/>
    <col min="8210" max="8210" width="14.54296875" style="148" bestFit="1" customWidth="1"/>
    <col min="8211" max="8211" width="15.90625" style="148" bestFit="1" customWidth="1"/>
    <col min="8212" max="8448" width="14.36328125" style="148"/>
    <col min="8449" max="8449" width="9.6328125" style="148" customWidth="1"/>
    <col min="8450" max="8450" width="43.54296875" style="148" customWidth="1"/>
    <col min="8451" max="8465" width="17.90625" style="148" customWidth="1"/>
    <col min="8466" max="8466" width="14.54296875" style="148" bestFit="1" customWidth="1"/>
    <col min="8467" max="8467" width="15.90625" style="148" bestFit="1" customWidth="1"/>
    <col min="8468" max="8704" width="14.36328125" style="148"/>
    <col min="8705" max="8705" width="9.6328125" style="148" customWidth="1"/>
    <col min="8706" max="8706" width="43.54296875" style="148" customWidth="1"/>
    <col min="8707" max="8721" width="17.90625" style="148" customWidth="1"/>
    <col min="8722" max="8722" width="14.54296875" style="148" bestFit="1" customWidth="1"/>
    <col min="8723" max="8723" width="15.90625" style="148" bestFit="1" customWidth="1"/>
    <col min="8724" max="8960" width="14.36328125" style="148"/>
    <col min="8961" max="8961" width="9.6328125" style="148" customWidth="1"/>
    <col min="8962" max="8962" width="43.54296875" style="148" customWidth="1"/>
    <col min="8963" max="8977" width="17.90625" style="148" customWidth="1"/>
    <col min="8978" max="8978" width="14.54296875" style="148" bestFit="1" customWidth="1"/>
    <col min="8979" max="8979" width="15.90625" style="148" bestFit="1" customWidth="1"/>
    <col min="8980" max="9216" width="14.36328125" style="148"/>
    <col min="9217" max="9217" width="9.6328125" style="148" customWidth="1"/>
    <col min="9218" max="9218" width="43.54296875" style="148" customWidth="1"/>
    <col min="9219" max="9233" width="17.90625" style="148" customWidth="1"/>
    <col min="9234" max="9234" width="14.54296875" style="148" bestFit="1" customWidth="1"/>
    <col min="9235" max="9235" width="15.90625" style="148" bestFit="1" customWidth="1"/>
    <col min="9236" max="9472" width="14.36328125" style="148"/>
    <col min="9473" max="9473" width="9.6328125" style="148" customWidth="1"/>
    <col min="9474" max="9474" width="43.54296875" style="148" customWidth="1"/>
    <col min="9475" max="9489" width="17.90625" style="148" customWidth="1"/>
    <col min="9490" max="9490" width="14.54296875" style="148" bestFit="1" customWidth="1"/>
    <col min="9491" max="9491" width="15.90625" style="148" bestFit="1" customWidth="1"/>
    <col min="9492" max="9728" width="14.36328125" style="148"/>
    <col min="9729" max="9729" width="9.6328125" style="148" customWidth="1"/>
    <col min="9730" max="9730" width="43.54296875" style="148" customWidth="1"/>
    <col min="9731" max="9745" width="17.90625" style="148" customWidth="1"/>
    <col min="9746" max="9746" width="14.54296875" style="148" bestFit="1" customWidth="1"/>
    <col min="9747" max="9747" width="15.90625" style="148" bestFit="1" customWidth="1"/>
    <col min="9748" max="9984" width="14.36328125" style="148"/>
    <col min="9985" max="9985" width="9.6328125" style="148" customWidth="1"/>
    <col min="9986" max="9986" width="43.54296875" style="148" customWidth="1"/>
    <col min="9987" max="10001" width="17.90625" style="148" customWidth="1"/>
    <col min="10002" max="10002" width="14.54296875" style="148" bestFit="1" customWidth="1"/>
    <col min="10003" max="10003" width="15.90625" style="148" bestFit="1" customWidth="1"/>
    <col min="10004" max="10240" width="14.36328125" style="148"/>
    <col min="10241" max="10241" width="9.6328125" style="148" customWidth="1"/>
    <col min="10242" max="10242" width="43.54296875" style="148" customWidth="1"/>
    <col min="10243" max="10257" width="17.90625" style="148" customWidth="1"/>
    <col min="10258" max="10258" width="14.54296875" style="148" bestFit="1" customWidth="1"/>
    <col min="10259" max="10259" width="15.90625" style="148" bestFit="1" customWidth="1"/>
    <col min="10260" max="10496" width="14.36328125" style="148"/>
    <col min="10497" max="10497" width="9.6328125" style="148" customWidth="1"/>
    <col min="10498" max="10498" width="43.54296875" style="148" customWidth="1"/>
    <col min="10499" max="10513" width="17.90625" style="148" customWidth="1"/>
    <col min="10514" max="10514" width="14.54296875" style="148" bestFit="1" customWidth="1"/>
    <col min="10515" max="10515" width="15.90625" style="148" bestFit="1" customWidth="1"/>
    <col min="10516" max="10752" width="14.36328125" style="148"/>
    <col min="10753" max="10753" width="9.6328125" style="148" customWidth="1"/>
    <col min="10754" max="10754" width="43.54296875" style="148" customWidth="1"/>
    <col min="10755" max="10769" width="17.90625" style="148" customWidth="1"/>
    <col min="10770" max="10770" width="14.54296875" style="148" bestFit="1" customWidth="1"/>
    <col min="10771" max="10771" width="15.90625" style="148" bestFit="1" customWidth="1"/>
    <col min="10772" max="11008" width="14.36328125" style="148"/>
    <col min="11009" max="11009" width="9.6328125" style="148" customWidth="1"/>
    <col min="11010" max="11010" width="43.54296875" style="148" customWidth="1"/>
    <col min="11011" max="11025" width="17.90625" style="148" customWidth="1"/>
    <col min="11026" max="11026" width="14.54296875" style="148" bestFit="1" customWidth="1"/>
    <col min="11027" max="11027" width="15.90625" style="148" bestFit="1" customWidth="1"/>
    <col min="11028" max="11264" width="14.36328125" style="148"/>
    <col min="11265" max="11265" width="9.6328125" style="148" customWidth="1"/>
    <col min="11266" max="11266" width="43.54296875" style="148" customWidth="1"/>
    <col min="11267" max="11281" width="17.90625" style="148" customWidth="1"/>
    <col min="11282" max="11282" width="14.54296875" style="148" bestFit="1" customWidth="1"/>
    <col min="11283" max="11283" width="15.90625" style="148" bestFit="1" customWidth="1"/>
    <col min="11284" max="11520" width="14.36328125" style="148"/>
    <col min="11521" max="11521" width="9.6328125" style="148" customWidth="1"/>
    <col min="11522" max="11522" width="43.54296875" style="148" customWidth="1"/>
    <col min="11523" max="11537" width="17.90625" style="148" customWidth="1"/>
    <col min="11538" max="11538" width="14.54296875" style="148" bestFit="1" customWidth="1"/>
    <col min="11539" max="11539" width="15.90625" style="148" bestFit="1" customWidth="1"/>
    <col min="11540" max="11776" width="14.36328125" style="148"/>
    <col min="11777" max="11777" width="9.6328125" style="148" customWidth="1"/>
    <col min="11778" max="11778" width="43.54296875" style="148" customWidth="1"/>
    <col min="11779" max="11793" width="17.90625" style="148" customWidth="1"/>
    <col min="11794" max="11794" width="14.54296875" style="148" bestFit="1" customWidth="1"/>
    <col min="11795" max="11795" width="15.90625" style="148" bestFit="1" customWidth="1"/>
    <col min="11796" max="12032" width="14.36328125" style="148"/>
    <col min="12033" max="12033" width="9.6328125" style="148" customWidth="1"/>
    <col min="12034" max="12034" width="43.54296875" style="148" customWidth="1"/>
    <col min="12035" max="12049" width="17.90625" style="148" customWidth="1"/>
    <col min="12050" max="12050" width="14.54296875" style="148" bestFit="1" customWidth="1"/>
    <col min="12051" max="12051" width="15.90625" style="148" bestFit="1" customWidth="1"/>
    <col min="12052" max="12288" width="14.36328125" style="148"/>
    <col min="12289" max="12289" width="9.6328125" style="148" customWidth="1"/>
    <col min="12290" max="12290" width="43.54296875" style="148" customWidth="1"/>
    <col min="12291" max="12305" width="17.90625" style="148" customWidth="1"/>
    <col min="12306" max="12306" width="14.54296875" style="148" bestFit="1" customWidth="1"/>
    <col min="12307" max="12307" width="15.90625" style="148" bestFit="1" customWidth="1"/>
    <col min="12308" max="12544" width="14.36328125" style="148"/>
    <col min="12545" max="12545" width="9.6328125" style="148" customWidth="1"/>
    <col min="12546" max="12546" width="43.54296875" style="148" customWidth="1"/>
    <col min="12547" max="12561" width="17.90625" style="148" customWidth="1"/>
    <col min="12562" max="12562" width="14.54296875" style="148" bestFit="1" customWidth="1"/>
    <col min="12563" max="12563" width="15.90625" style="148" bestFit="1" customWidth="1"/>
    <col min="12564" max="12800" width="14.36328125" style="148"/>
    <col min="12801" max="12801" width="9.6328125" style="148" customWidth="1"/>
    <col min="12802" max="12802" width="43.54296875" style="148" customWidth="1"/>
    <col min="12803" max="12817" width="17.90625" style="148" customWidth="1"/>
    <col min="12818" max="12818" width="14.54296875" style="148" bestFit="1" customWidth="1"/>
    <col min="12819" max="12819" width="15.90625" style="148" bestFit="1" customWidth="1"/>
    <col min="12820" max="13056" width="14.36328125" style="148"/>
    <col min="13057" max="13057" width="9.6328125" style="148" customWidth="1"/>
    <col min="13058" max="13058" width="43.54296875" style="148" customWidth="1"/>
    <col min="13059" max="13073" width="17.90625" style="148" customWidth="1"/>
    <col min="13074" max="13074" width="14.54296875" style="148" bestFit="1" customWidth="1"/>
    <col min="13075" max="13075" width="15.90625" style="148" bestFit="1" customWidth="1"/>
    <col min="13076" max="13312" width="14.36328125" style="148"/>
    <col min="13313" max="13313" width="9.6328125" style="148" customWidth="1"/>
    <col min="13314" max="13314" width="43.54296875" style="148" customWidth="1"/>
    <col min="13315" max="13329" width="17.90625" style="148" customWidth="1"/>
    <col min="13330" max="13330" width="14.54296875" style="148" bestFit="1" customWidth="1"/>
    <col min="13331" max="13331" width="15.90625" style="148" bestFit="1" customWidth="1"/>
    <col min="13332" max="13568" width="14.36328125" style="148"/>
    <col min="13569" max="13569" width="9.6328125" style="148" customWidth="1"/>
    <col min="13570" max="13570" width="43.54296875" style="148" customWidth="1"/>
    <col min="13571" max="13585" width="17.90625" style="148" customWidth="1"/>
    <col min="13586" max="13586" width="14.54296875" style="148" bestFit="1" customWidth="1"/>
    <col min="13587" max="13587" width="15.90625" style="148" bestFit="1" customWidth="1"/>
    <col min="13588" max="13824" width="14.36328125" style="148"/>
    <col min="13825" max="13825" width="9.6328125" style="148" customWidth="1"/>
    <col min="13826" max="13826" width="43.54296875" style="148" customWidth="1"/>
    <col min="13827" max="13841" width="17.90625" style="148" customWidth="1"/>
    <col min="13842" max="13842" width="14.54296875" style="148" bestFit="1" customWidth="1"/>
    <col min="13843" max="13843" width="15.90625" style="148" bestFit="1" customWidth="1"/>
    <col min="13844" max="14080" width="14.36328125" style="148"/>
    <col min="14081" max="14081" width="9.6328125" style="148" customWidth="1"/>
    <col min="14082" max="14082" width="43.54296875" style="148" customWidth="1"/>
    <col min="14083" max="14097" width="17.90625" style="148" customWidth="1"/>
    <col min="14098" max="14098" width="14.54296875" style="148" bestFit="1" customWidth="1"/>
    <col min="14099" max="14099" width="15.90625" style="148" bestFit="1" customWidth="1"/>
    <col min="14100" max="14336" width="14.36328125" style="148"/>
    <col min="14337" max="14337" width="9.6328125" style="148" customWidth="1"/>
    <col min="14338" max="14338" width="43.54296875" style="148" customWidth="1"/>
    <col min="14339" max="14353" width="17.90625" style="148" customWidth="1"/>
    <col min="14354" max="14354" width="14.54296875" style="148" bestFit="1" customWidth="1"/>
    <col min="14355" max="14355" width="15.90625" style="148" bestFit="1" customWidth="1"/>
    <col min="14356" max="14592" width="14.36328125" style="148"/>
    <col min="14593" max="14593" width="9.6328125" style="148" customWidth="1"/>
    <col min="14594" max="14594" width="43.54296875" style="148" customWidth="1"/>
    <col min="14595" max="14609" width="17.90625" style="148" customWidth="1"/>
    <col min="14610" max="14610" width="14.54296875" style="148" bestFit="1" customWidth="1"/>
    <col min="14611" max="14611" width="15.90625" style="148" bestFit="1" customWidth="1"/>
    <col min="14612" max="14848" width="14.36328125" style="148"/>
    <col min="14849" max="14849" width="9.6328125" style="148" customWidth="1"/>
    <col min="14850" max="14850" width="43.54296875" style="148" customWidth="1"/>
    <col min="14851" max="14865" width="17.90625" style="148" customWidth="1"/>
    <col min="14866" max="14866" width="14.54296875" style="148" bestFit="1" customWidth="1"/>
    <col min="14867" max="14867" width="15.90625" style="148" bestFit="1" customWidth="1"/>
    <col min="14868" max="15104" width="14.36328125" style="148"/>
    <col min="15105" max="15105" width="9.6328125" style="148" customWidth="1"/>
    <col min="15106" max="15106" width="43.54296875" style="148" customWidth="1"/>
    <col min="15107" max="15121" width="17.90625" style="148" customWidth="1"/>
    <col min="15122" max="15122" width="14.54296875" style="148" bestFit="1" customWidth="1"/>
    <col min="15123" max="15123" width="15.90625" style="148" bestFit="1" customWidth="1"/>
    <col min="15124" max="15360" width="14.36328125" style="148"/>
    <col min="15361" max="15361" width="9.6328125" style="148" customWidth="1"/>
    <col min="15362" max="15362" width="43.54296875" style="148" customWidth="1"/>
    <col min="15363" max="15377" width="17.90625" style="148" customWidth="1"/>
    <col min="15378" max="15378" width="14.54296875" style="148" bestFit="1" customWidth="1"/>
    <col min="15379" max="15379" width="15.90625" style="148" bestFit="1" customWidth="1"/>
    <col min="15380" max="15616" width="14.36328125" style="148"/>
    <col min="15617" max="15617" width="9.6328125" style="148" customWidth="1"/>
    <col min="15618" max="15618" width="43.54296875" style="148" customWidth="1"/>
    <col min="15619" max="15633" width="17.90625" style="148" customWidth="1"/>
    <col min="15634" max="15634" width="14.54296875" style="148" bestFit="1" customWidth="1"/>
    <col min="15635" max="15635" width="15.90625" style="148" bestFit="1" customWidth="1"/>
    <col min="15636" max="15872" width="14.36328125" style="148"/>
    <col min="15873" max="15873" width="9.6328125" style="148" customWidth="1"/>
    <col min="15874" max="15874" width="43.54296875" style="148" customWidth="1"/>
    <col min="15875" max="15889" width="17.90625" style="148" customWidth="1"/>
    <col min="15890" max="15890" width="14.54296875" style="148" bestFit="1" customWidth="1"/>
    <col min="15891" max="15891" width="15.90625" style="148" bestFit="1" customWidth="1"/>
    <col min="15892" max="16128" width="14.36328125" style="148"/>
    <col min="16129" max="16129" width="9.6328125" style="148" customWidth="1"/>
    <col min="16130" max="16130" width="43.54296875" style="148" customWidth="1"/>
    <col min="16131" max="16145" width="17.90625" style="148" customWidth="1"/>
    <col min="16146" max="16146" width="14.54296875" style="148" bestFit="1" customWidth="1"/>
    <col min="16147" max="16147" width="15.90625" style="148" bestFit="1" customWidth="1"/>
    <col min="16148" max="16384" width="14.36328125" style="148"/>
  </cols>
  <sheetData>
    <row r="1" spans="2:17" ht="15.75" customHeight="1" x14ac:dyDescent="0.3"/>
    <row r="2" spans="2:17" ht="15.75" customHeight="1" x14ac:dyDescent="0.3"/>
    <row r="3" spans="2:17" ht="18.75" customHeight="1" x14ac:dyDescent="0.3">
      <c r="B3" s="282" t="s">
        <v>296</v>
      </c>
      <c r="C3" s="282"/>
      <c r="D3" s="282"/>
      <c r="E3" s="282"/>
      <c r="F3" s="282"/>
      <c r="G3" s="282"/>
      <c r="H3" s="282"/>
      <c r="I3" s="282"/>
      <c r="J3" s="282"/>
      <c r="K3" s="282"/>
      <c r="L3" s="282"/>
      <c r="M3" s="282"/>
      <c r="N3" s="282"/>
      <c r="O3" s="282"/>
      <c r="P3" s="282"/>
      <c r="Q3" s="282"/>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83" t="s">
        <v>16</v>
      </c>
      <c r="C5" s="284"/>
      <c r="D5" s="284"/>
      <c r="E5" s="284"/>
      <c r="F5" s="284"/>
      <c r="G5" s="284"/>
      <c r="H5" s="284"/>
      <c r="I5" s="284"/>
      <c r="J5" s="284"/>
      <c r="K5" s="284"/>
      <c r="L5" s="284"/>
      <c r="M5" s="284"/>
      <c r="N5" s="284"/>
      <c r="O5" s="284"/>
      <c r="P5" s="284"/>
      <c r="Q5" s="285"/>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0</v>
      </c>
      <c r="D7" s="156">
        <v>0</v>
      </c>
      <c r="E7" s="156">
        <v>0</v>
      </c>
      <c r="F7" s="156">
        <v>0</v>
      </c>
      <c r="G7" s="156">
        <v>0</v>
      </c>
      <c r="H7" s="156">
        <v>0</v>
      </c>
      <c r="I7" s="156">
        <v>0</v>
      </c>
      <c r="J7" s="156">
        <v>0</v>
      </c>
      <c r="K7" s="156">
        <v>0</v>
      </c>
      <c r="L7" s="156">
        <v>0</v>
      </c>
      <c r="M7" s="156">
        <v>0</v>
      </c>
      <c r="N7" s="156">
        <v>0</v>
      </c>
      <c r="O7" s="156">
        <v>0</v>
      </c>
      <c r="P7" s="156">
        <v>0</v>
      </c>
      <c r="Q7" s="157">
        <v>0</v>
      </c>
    </row>
    <row r="8" spans="2:17" ht="18.75" customHeight="1" x14ac:dyDescent="0.3">
      <c r="B8" s="155" t="s">
        <v>148</v>
      </c>
      <c r="C8" s="156">
        <v>0</v>
      </c>
      <c r="D8" s="156">
        <v>0</v>
      </c>
      <c r="E8" s="156">
        <v>0</v>
      </c>
      <c r="F8" s="156">
        <v>0</v>
      </c>
      <c r="G8" s="156">
        <v>0</v>
      </c>
      <c r="H8" s="156">
        <v>0</v>
      </c>
      <c r="I8" s="156">
        <v>0</v>
      </c>
      <c r="J8" s="156">
        <v>0</v>
      </c>
      <c r="K8" s="156">
        <v>0</v>
      </c>
      <c r="L8" s="156">
        <v>0</v>
      </c>
      <c r="M8" s="156">
        <v>0</v>
      </c>
      <c r="N8" s="156">
        <v>0</v>
      </c>
      <c r="O8" s="156">
        <v>0</v>
      </c>
      <c r="P8" s="156">
        <v>0</v>
      </c>
      <c r="Q8" s="157">
        <v>0</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0</v>
      </c>
      <c r="D10" s="156">
        <v>0</v>
      </c>
      <c r="E10" s="156">
        <v>0</v>
      </c>
      <c r="F10" s="156">
        <v>0</v>
      </c>
      <c r="G10" s="156">
        <v>0</v>
      </c>
      <c r="H10" s="156">
        <v>0</v>
      </c>
      <c r="I10" s="156">
        <v>0</v>
      </c>
      <c r="J10" s="156">
        <v>0</v>
      </c>
      <c r="K10" s="156">
        <v>0</v>
      </c>
      <c r="L10" s="156">
        <v>0</v>
      </c>
      <c r="M10" s="156">
        <v>0</v>
      </c>
      <c r="N10" s="156">
        <v>0</v>
      </c>
      <c r="O10" s="156">
        <v>0</v>
      </c>
      <c r="P10" s="156">
        <v>0</v>
      </c>
      <c r="Q10" s="157">
        <v>0</v>
      </c>
    </row>
    <row r="11" spans="2:17" ht="18.75" customHeight="1" x14ac:dyDescent="0.3">
      <c r="B11" s="155" t="s">
        <v>22</v>
      </c>
      <c r="C11" s="156">
        <v>0</v>
      </c>
      <c r="D11" s="156">
        <v>0</v>
      </c>
      <c r="E11" s="156">
        <v>0</v>
      </c>
      <c r="F11" s="156">
        <v>0</v>
      </c>
      <c r="G11" s="156">
        <v>0</v>
      </c>
      <c r="H11" s="156">
        <v>0</v>
      </c>
      <c r="I11" s="156">
        <v>0</v>
      </c>
      <c r="J11" s="156">
        <v>0</v>
      </c>
      <c r="K11" s="156">
        <v>0</v>
      </c>
      <c r="L11" s="156">
        <v>0</v>
      </c>
      <c r="M11" s="156">
        <v>0</v>
      </c>
      <c r="N11" s="156">
        <v>0</v>
      </c>
      <c r="O11" s="156">
        <v>0</v>
      </c>
      <c r="P11" s="156">
        <v>0</v>
      </c>
      <c r="Q11" s="157">
        <v>0</v>
      </c>
    </row>
    <row r="12" spans="2:17" ht="18.75" customHeight="1" x14ac:dyDescent="0.3">
      <c r="B12" s="155" t="s">
        <v>55</v>
      </c>
      <c r="C12" s="156">
        <v>0</v>
      </c>
      <c r="D12" s="156">
        <v>0</v>
      </c>
      <c r="E12" s="156">
        <v>0</v>
      </c>
      <c r="F12" s="156">
        <v>0</v>
      </c>
      <c r="G12" s="156">
        <v>0</v>
      </c>
      <c r="H12" s="156">
        <v>0</v>
      </c>
      <c r="I12" s="156">
        <v>0</v>
      </c>
      <c r="J12" s="156">
        <v>0</v>
      </c>
      <c r="K12" s="156">
        <v>0</v>
      </c>
      <c r="L12" s="156">
        <v>0</v>
      </c>
      <c r="M12" s="156">
        <v>0</v>
      </c>
      <c r="N12" s="156">
        <v>0</v>
      </c>
      <c r="O12" s="156">
        <v>0</v>
      </c>
      <c r="P12" s="156">
        <v>0</v>
      </c>
      <c r="Q12" s="157">
        <v>0</v>
      </c>
    </row>
    <row r="13" spans="2:17" ht="18.75" customHeight="1" x14ac:dyDescent="0.3">
      <c r="B13" s="4" t="s">
        <v>263</v>
      </c>
      <c r="C13" s="156">
        <v>0</v>
      </c>
      <c r="D13" s="156">
        <v>0</v>
      </c>
      <c r="E13" s="156">
        <v>0</v>
      </c>
      <c r="F13" s="156">
        <v>0</v>
      </c>
      <c r="G13" s="156">
        <v>0</v>
      </c>
      <c r="H13" s="156">
        <v>0</v>
      </c>
      <c r="I13" s="156">
        <v>0</v>
      </c>
      <c r="J13" s="156">
        <v>0</v>
      </c>
      <c r="K13" s="156">
        <v>0</v>
      </c>
      <c r="L13" s="156">
        <v>54</v>
      </c>
      <c r="M13" s="156">
        <v>1118</v>
      </c>
      <c r="N13" s="156">
        <v>4456</v>
      </c>
      <c r="O13" s="156">
        <v>3207</v>
      </c>
      <c r="P13" s="156">
        <v>0</v>
      </c>
      <c r="Q13" s="157">
        <v>77</v>
      </c>
    </row>
    <row r="14" spans="2:17" ht="18.75" customHeight="1" x14ac:dyDescent="0.3">
      <c r="B14" s="155" t="s">
        <v>56</v>
      </c>
      <c r="C14" s="156">
        <v>0</v>
      </c>
      <c r="D14" s="156">
        <v>0</v>
      </c>
      <c r="E14" s="156">
        <v>0</v>
      </c>
      <c r="F14" s="156">
        <v>0</v>
      </c>
      <c r="G14" s="156">
        <v>0</v>
      </c>
      <c r="H14" s="156">
        <v>0</v>
      </c>
      <c r="I14" s="156">
        <v>0</v>
      </c>
      <c r="J14" s="156">
        <v>0</v>
      </c>
      <c r="K14" s="156">
        <v>0</v>
      </c>
      <c r="L14" s="156">
        <v>0</v>
      </c>
      <c r="M14" s="156">
        <v>0</v>
      </c>
      <c r="N14" s="156">
        <v>0</v>
      </c>
      <c r="O14" s="156">
        <v>0</v>
      </c>
      <c r="P14" s="156">
        <v>0</v>
      </c>
      <c r="Q14" s="157">
        <v>0</v>
      </c>
    </row>
    <row r="15" spans="2:17" ht="18.75" customHeight="1" x14ac:dyDescent="0.3">
      <c r="B15" s="155" t="s">
        <v>57</v>
      </c>
      <c r="C15" s="156">
        <v>0</v>
      </c>
      <c r="D15" s="156">
        <v>0</v>
      </c>
      <c r="E15" s="156">
        <v>0</v>
      </c>
      <c r="F15" s="156">
        <v>0</v>
      </c>
      <c r="G15" s="156">
        <v>0</v>
      </c>
      <c r="H15" s="156">
        <v>0</v>
      </c>
      <c r="I15" s="156">
        <v>0</v>
      </c>
      <c r="J15" s="156">
        <v>0</v>
      </c>
      <c r="K15" s="156">
        <v>0</v>
      </c>
      <c r="L15" s="156">
        <v>0</v>
      </c>
      <c r="M15" s="156">
        <v>0</v>
      </c>
      <c r="N15" s="156">
        <v>0</v>
      </c>
      <c r="O15" s="156">
        <v>0</v>
      </c>
      <c r="P15" s="156">
        <v>0</v>
      </c>
      <c r="Q15" s="157">
        <v>0</v>
      </c>
    </row>
    <row r="16" spans="2:17" ht="18.75" customHeight="1" x14ac:dyDescent="0.3">
      <c r="B16" s="155" t="s">
        <v>58</v>
      </c>
      <c r="C16" s="156">
        <v>0</v>
      </c>
      <c r="D16" s="156">
        <v>0</v>
      </c>
      <c r="E16" s="156">
        <v>0</v>
      </c>
      <c r="F16" s="156">
        <v>0</v>
      </c>
      <c r="G16" s="156">
        <v>0</v>
      </c>
      <c r="H16" s="156">
        <v>0</v>
      </c>
      <c r="I16" s="156">
        <v>0</v>
      </c>
      <c r="J16" s="156">
        <v>0</v>
      </c>
      <c r="K16" s="156">
        <v>0</v>
      </c>
      <c r="L16" s="156">
        <v>0</v>
      </c>
      <c r="M16" s="156">
        <v>0</v>
      </c>
      <c r="N16" s="156">
        <v>0</v>
      </c>
      <c r="O16" s="156">
        <v>0</v>
      </c>
      <c r="P16" s="156">
        <v>0</v>
      </c>
      <c r="Q16" s="157">
        <v>0</v>
      </c>
    </row>
    <row r="17" spans="2:19" ht="18.75" customHeight="1" x14ac:dyDescent="0.3">
      <c r="B17" s="155" t="s">
        <v>131</v>
      </c>
      <c r="C17" s="156">
        <v>0</v>
      </c>
      <c r="D17" s="156">
        <v>0</v>
      </c>
      <c r="E17" s="156">
        <v>0</v>
      </c>
      <c r="F17" s="156">
        <v>0</v>
      </c>
      <c r="G17" s="156">
        <v>0</v>
      </c>
      <c r="H17" s="156">
        <v>0</v>
      </c>
      <c r="I17" s="156">
        <v>0</v>
      </c>
      <c r="J17" s="156">
        <v>0</v>
      </c>
      <c r="K17" s="156">
        <v>0</v>
      </c>
      <c r="L17" s="156">
        <v>0</v>
      </c>
      <c r="M17" s="156">
        <v>0</v>
      </c>
      <c r="N17" s="156">
        <v>0</v>
      </c>
      <c r="O17" s="156">
        <v>0</v>
      </c>
      <c r="P17" s="156">
        <v>0</v>
      </c>
      <c r="Q17" s="157">
        <v>0</v>
      </c>
    </row>
    <row r="18" spans="2:19"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9" ht="18.75" customHeight="1" x14ac:dyDescent="0.3">
      <c r="B19" s="155" t="s">
        <v>136</v>
      </c>
      <c r="C19" s="162">
        <v>-254776</v>
      </c>
      <c r="D19" s="156">
        <v>0</v>
      </c>
      <c r="E19" s="156">
        <v>0</v>
      </c>
      <c r="F19" s="156">
        <v>0</v>
      </c>
      <c r="G19" s="156">
        <v>0</v>
      </c>
      <c r="H19" s="156">
        <v>0</v>
      </c>
      <c r="I19" s="156">
        <v>0</v>
      </c>
      <c r="J19" s="156">
        <v>0</v>
      </c>
      <c r="K19" s="156">
        <v>0</v>
      </c>
      <c r="L19" s="156">
        <v>0</v>
      </c>
      <c r="M19" s="156">
        <v>0</v>
      </c>
      <c r="N19" s="156">
        <v>119338</v>
      </c>
      <c r="O19" s="156">
        <v>0</v>
      </c>
      <c r="P19" s="156">
        <v>0</v>
      </c>
      <c r="Q19" s="157">
        <v>-135438</v>
      </c>
    </row>
    <row r="20" spans="2:19" ht="18.75" customHeight="1" x14ac:dyDescent="0.3">
      <c r="B20" s="155" t="s">
        <v>35</v>
      </c>
      <c r="C20" s="162">
        <v>0</v>
      </c>
      <c r="D20" s="156">
        <v>0</v>
      </c>
      <c r="E20" s="156">
        <v>0</v>
      </c>
      <c r="F20" s="156">
        <v>0</v>
      </c>
      <c r="G20" s="156">
        <v>0</v>
      </c>
      <c r="H20" s="156">
        <v>0</v>
      </c>
      <c r="I20" s="156">
        <v>0</v>
      </c>
      <c r="J20" s="156">
        <v>0</v>
      </c>
      <c r="K20" s="156">
        <v>0</v>
      </c>
      <c r="L20" s="156">
        <v>0</v>
      </c>
      <c r="M20" s="156">
        <v>0</v>
      </c>
      <c r="N20" s="156">
        <v>0</v>
      </c>
      <c r="O20" s="156">
        <v>0</v>
      </c>
      <c r="P20" s="156">
        <v>0</v>
      </c>
      <c r="Q20" s="157">
        <v>0</v>
      </c>
    </row>
    <row r="21" spans="2:19" ht="18.75" customHeight="1" x14ac:dyDescent="0.3">
      <c r="B21" s="155" t="s">
        <v>191</v>
      </c>
      <c r="C21" s="162">
        <v>0</v>
      </c>
      <c r="D21" s="156">
        <v>0</v>
      </c>
      <c r="E21" s="156">
        <v>0</v>
      </c>
      <c r="F21" s="156">
        <v>0</v>
      </c>
      <c r="G21" s="156">
        <v>0</v>
      </c>
      <c r="H21" s="156">
        <v>0</v>
      </c>
      <c r="I21" s="156">
        <v>0</v>
      </c>
      <c r="J21" s="156">
        <v>0</v>
      </c>
      <c r="K21" s="156">
        <v>0</v>
      </c>
      <c r="L21" s="156">
        <v>0</v>
      </c>
      <c r="M21" s="156">
        <v>0</v>
      </c>
      <c r="N21" s="156">
        <v>0</v>
      </c>
      <c r="O21" s="156">
        <v>0</v>
      </c>
      <c r="P21" s="156">
        <v>0</v>
      </c>
      <c r="Q21" s="157">
        <v>0</v>
      </c>
    </row>
    <row r="22" spans="2:19" ht="18.75" customHeight="1" x14ac:dyDescent="0.3">
      <c r="B22" s="155" t="s">
        <v>59</v>
      </c>
      <c r="C22" s="162">
        <v>0</v>
      </c>
      <c r="D22" s="156">
        <v>0</v>
      </c>
      <c r="E22" s="156">
        <v>0</v>
      </c>
      <c r="F22" s="156">
        <v>0</v>
      </c>
      <c r="G22" s="156">
        <v>0</v>
      </c>
      <c r="H22" s="156">
        <v>0</v>
      </c>
      <c r="I22" s="156">
        <v>0</v>
      </c>
      <c r="J22" s="156">
        <v>0</v>
      </c>
      <c r="K22" s="156">
        <v>0</v>
      </c>
      <c r="L22" s="156">
        <v>0</v>
      </c>
      <c r="M22" s="156">
        <v>0</v>
      </c>
      <c r="N22" s="156">
        <v>0</v>
      </c>
      <c r="O22" s="156">
        <v>0</v>
      </c>
      <c r="P22" s="156">
        <v>0</v>
      </c>
      <c r="Q22" s="157">
        <v>0</v>
      </c>
    </row>
    <row r="23" spans="2:19" ht="18.75" customHeight="1" x14ac:dyDescent="0.3">
      <c r="B23" s="155" t="s">
        <v>60</v>
      </c>
      <c r="C23" s="162">
        <v>0</v>
      </c>
      <c r="D23" s="156">
        <v>0</v>
      </c>
      <c r="E23" s="156">
        <v>0</v>
      </c>
      <c r="F23" s="156">
        <v>0</v>
      </c>
      <c r="G23" s="156">
        <v>0</v>
      </c>
      <c r="H23" s="156">
        <v>0</v>
      </c>
      <c r="I23" s="156">
        <v>0</v>
      </c>
      <c r="J23" s="156">
        <v>0</v>
      </c>
      <c r="K23" s="156">
        <v>0</v>
      </c>
      <c r="L23" s="156">
        <v>0</v>
      </c>
      <c r="M23" s="156">
        <v>0</v>
      </c>
      <c r="N23" s="156">
        <v>0</v>
      </c>
      <c r="O23" s="156">
        <v>0</v>
      </c>
      <c r="P23" s="156">
        <v>0</v>
      </c>
      <c r="Q23" s="157">
        <v>0</v>
      </c>
    </row>
    <row r="24" spans="2:19" ht="18.75" customHeight="1" x14ac:dyDescent="0.3">
      <c r="B24" s="155" t="s">
        <v>134</v>
      </c>
      <c r="C24" s="162">
        <v>0</v>
      </c>
      <c r="D24" s="156">
        <v>0</v>
      </c>
      <c r="E24" s="156">
        <v>0</v>
      </c>
      <c r="F24" s="156">
        <v>0</v>
      </c>
      <c r="G24" s="156">
        <v>0</v>
      </c>
      <c r="H24" s="156">
        <v>0</v>
      </c>
      <c r="I24" s="156">
        <v>0</v>
      </c>
      <c r="J24" s="156">
        <v>0</v>
      </c>
      <c r="K24" s="156">
        <v>0</v>
      </c>
      <c r="L24" s="156">
        <v>0</v>
      </c>
      <c r="M24" s="156">
        <v>0</v>
      </c>
      <c r="N24" s="156">
        <v>0</v>
      </c>
      <c r="O24" s="156">
        <v>0</v>
      </c>
      <c r="P24" s="156">
        <v>0</v>
      </c>
      <c r="Q24" s="157">
        <v>0</v>
      </c>
    </row>
    <row r="25" spans="2:19" ht="18.75" customHeight="1" x14ac:dyDescent="0.3">
      <c r="B25" s="155" t="s">
        <v>135</v>
      </c>
      <c r="C25" s="162">
        <v>0</v>
      </c>
      <c r="D25" s="156">
        <v>0</v>
      </c>
      <c r="E25" s="156">
        <v>0</v>
      </c>
      <c r="F25" s="156">
        <v>0</v>
      </c>
      <c r="G25" s="156">
        <v>0</v>
      </c>
      <c r="H25" s="156">
        <v>0</v>
      </c>
      <c r="I25" s="156">
        <v>0</v>
      </c>
      <c r="J25" s="156">
        <v>0</v>
      </c>
      <c r="K25" s="156">
        <v>0</v>
      </c>
      <c r="L25" s="156">
        <v>0</v>
      </c>
      <c r="M25" s="156">
        <v>0</v>
      </c>
      <c r="N25" s="156">
        <v>0</v>
      </c>
      <c r="O25" s="156">
        <v>0</v>
      </c>
      <c r="P25" s="156">
        <v>0</v>
      </c>
      <c r="Q25" s="157">
        <v>0</v>
      </c>
    </row>
    <row r="26" spans="2:19" ht="18.75" customHeight="1" x14ac:dyDescent="0.3">
      <c r="B26" s="155" t="s">
        <v>149</v>
      </c>
      <c r="C26" s="162">
        <v>0</v>
      </c>
      <c r="D26" s="156">
        <v>0</v>
      </c>
      <c r="E26" s="156">
        <v>0</v>
      </c>
      <c r="F26" s="156">
        <v>0</v>
      </c>
      <c r="G26" s="156">
        <v>0</v>
      </c>
      <c r="H26" s="156">
        <v>0</v>
      </c>
      <c r="I26" s="156">
        <v>0</v>
      </c>
      <c r="J26" s="156">
        <v>0</v>
      </c>
      <c r="K26" s="156">
        <v>0</v>
      </c>
      <c r="L26" s="156">
        <v>0</v>
      </c>
      <c r="M26" s="156">
        <v>0</v>
      </c>
      <c r="N26" s="156">
        <v>0</v>
      </c>
      <c r="O26" s="156">
        <v>0</v>
      </c>
      <c r="P26" s="156">
        <v>0</v>
      </c>
      <c r="Q26" s="157">
        <v>0</v>
      </c>
    </row>
    <row r="27" spans="2:19" ht="18.75" customHeight="1" x14ac:dyDescent="0.3">
      <c r="B27" s="155" t="s">
        <v>61</v>
      </c>
      <c r="C27" s="162">
        <v>312703</v>
      </c>
      <c r="D27" s="156">
        <v>135119</v>
      </c>
      <c r="E27" s="156">
        <v>135119</v>
      </c>
      <c r="F27" s="156">
        <v>0</v>
      </c>
      <c r="G27" s="156">
        <v>67991</v>
      </c>
      <c r="H27" s="156">
        <v>-54813</v>
      </c>
      <c r="I27" s="156">
        <v>0</v>
      </c>
      <c r="J27" s="156">
        <v>0</v>
      </c>
      <c r="K27" s="156">
        <v>0</v>
      </c>
      <c r="L27" s="156">
        <v>4257</v>
      </c>
      <c r="M27" s="156">
        <v>9622</v>
      </c>
      <c r="N27" s="156">
        <v>8034</v>
      </c>
      <c r="O27" s="156">
        <v>0</v>
      </c>
      <c r="P27" s="156">
        <v>0</v>
      </c>
      <c r="Q27" s="157">
        <v>496791</v>
      </c>
    </row>
    <row r="28" spans="2:19" ht="18.75" customHeight="1" x14ac:dyDescent="0.3">
      <c r="B28" s="155" t="s">
        <v>62</v>
      </c>
      <c r="C28" s="162">
        <v>0</v>
      </c>
      <c r="D28" s="156">
        <v>0</v>
      </c>
      <c r="E28" s="156">
        <v>0</v>
      </c>
      <c r="F28" s="156">
        <v>0</v>
      </c>
      <c r="G28" s="156">
        <v>0</v>
      </c>
      <c r="H28" s="156">
        <v>0</v>
      </c>
      <c r="I28" s="156">
        <v>0</v>
      </c>
      <c r="J28" s="156">
        <v>0</v>
      </c>
      <c r="K28" s="156">
        <v>0</v>
      </c>
      <c r="L28" s="156">
        <v>0</v>
      </c>
      <c r="M28" s="156">
        <v>0</v>
      </c>
      <c r="N28" s="156">
        <v>0</v>
      </c>
      <c r="O28" s="156">
        <v>0</v>
      </c>
      <c r="P28" s="156">
        <v>0</v>
      </c>
      <c r="Q28" s="157">
        <v>0</v>
      </c>
    </row>
    <row r="29" spans="2:19" ht="18.75" customHeight="1" x14ac:dyDescent="0.3">
      <c r="B29" s="155" t="s">
        <v>63</v>
      </c>
      <c r="C29" s="162">
        <v>175966</v>
      </c>
      <c r="D29" s="156">
        <v>0</v>
      </c>
      <c r="E29" s="156">
        <v>0</v>
      </c>
      <c r="F29" s="156">
        <v>0</v>
      </c>
      <c r="G29" s="156">
        <v>0</v>
      </c>
      <c r="H29" s="156">
        <v>0</v>
      </c>
      <c r="I29" s="156">
        <v>0</v>
      </c>
      <c r="J29" s="156">
        <v>0</v>
      </c>
      <c r="K29" s="156">
        <v>0</v>
      </c>
      <c r="L29" s="156">
        <v>0</v>
      </c>
      <c r="M29" s="156">
        <v>0</v>
      </c>
      <c r="N29" s="156">
        <v>65583</v>
      </c>
      <c r="O29" s="156">
        <v>0</v>
      </c>
      <c r="P29" s="156">
        <v>0</v>
      </c>
      <c r="Q29" s="157">
        <v>241549</v>
      </c>
    </row>
    <row r="30" spans="2:19" ht="18.75" customHeight="1" x14ac:dyDescent="0.3">
      <c r="B30" s="158" t="s">
        <v>45</v>
      </c>
      <c r="C30" s="159">
        <f t="shared" ref="C30:Q30" si="0">SUM(C6:C29)</f>
        <v>233893</v>
      </c>
      <c r="D30" s="159">
        <f t="shared" si="0"/>
        <v>135119</v>
      </c>
      <c r="E30" s="159">
        <f t="shared" si="0"/>
        <v>135119</v>
      </c>
      <c r="F30" s="159">
        <f t="shared" si="0"/>
        <v>0</v>
      </c>
      <c r="G30" s="159">
        <f t="shared" si="0"/>
        <v>67991</v>
      </c>
      <c r="H30" s="159">
        <f t="shared" si="0"/>
        <v>-54813</v>
      </c>
      <c r="I30" s="159">
        <f t="shared" si="0"/>
        <v>0</v>
      </c>
      <c r="J30" s="159">
        <f t="shared" si="0"/>
        <v>0</v>
      </c>
      <c r="K30" s="159">
        <f t="shared" si="0"/>
        <v>0</v>
      </c>
      <c r="L30" s="159">
        <f t="shared" si="0"/>
        <v>4311</v>
      </c>
      <c r="M30" s="159">
        <f t="shared" si="0"/>
        <v>10740</v>
      </c>
      <c r="N30" s="159">
        <f t="shared" si="0"/>
        <v>197411</v>
      </c>
      <c r="O30" s="159">
        <f t="shared" si="0"/>
        <v>3207</v>
      </c>
      <c r="P30" s="159">
        <f t="shared" si="0"/>
        <v>0</v>
      </c>
      <c r="Q30" s="159">
        <f t="shared" si="0"/>
        <v>602979</v>
      </c>
      <c r="R30" s="160"/>
      <c r="S30" s="160"/>
    </row>
    <row r="31" spans="2:19" ht="18.75" customHeight="1" x14ac:dyDescent="0.3">
      <c r="B31" s="283" t="s">
        <v>46</v>
      </c>
      <c r="C31" s="284"/>
      <c r="D31" s="284"/>
      <c r="E31" s="284"/>
      <c r="F31" s="284"/>
      <c r="G31" s="284"/>
      <c r="H31" s="284"/>
      <c r="I31" s="284"/>
      <c r="J31" s="284"/>
      <c r="K31" s="284"/>
      <c r="L31" s="284"/>
      <c r="M31" s="284"/>
      <c r="N31" s="284"/>
      <c r="O31" s="284"/>
      <c r="P31" s="284"/>
      <c r="Q31" s="285"/>
      <c r="R31" s="160"/>
    </row>
    <row r="32" spans="2:19"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86" t="s">
        <v>50</v>
      </c>
      <c r="C36" s="286"/>
      <c r="D36" s="286"/>
      <c r="E36" s="286"/>
      <c r="F36" s="286"/>
      <c r="G36" s="286"/>
      <c r="H36" s="286"/>
      <c r="I36" s="286"/>
      <c r="J36" s="286"/>
      <c r="K36" s="286"/>
      <c r="L36" s="286"/>
      <c r="M36" s="286"/>
      <c r="N36" s="286"/>
      <c r="O36" s="286"/>
      <c r="P36" s="286"/>
      <c r="Q36" s="286"/>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c r="Q38" s="164"/>
    </row>
  </sheetData>
  <sheetProtection password="E931" sheet="1" objects="1" scenarios="1"/>
  <mergeCells count="4">
    <mergeCell ref="B3:Q3"/>
    <mergeCell ref="B5:Q5"/>
    <mergeCell ref="B31:Q31"/>
    <mergeCell ref="B36:Q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6"/>
  <sheetViews>
    <sheetView showGridLines="0" topLeftCell="A24" zoomScale="80" zoomScaleNormal="80" workbookViewId="0">
      <selection activeCell="D38" sqref="D38"/>
    </sheetView>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281" t="s">
        <v>297</v>
      </c>
      <c r="C3" s="281"/>
      <c r="D3" s="281"/>
      <c r="E3" s="281"/>
      <c r="F3" s="281"/>
      <c r="G3" s="281"/>
      <c r="H3" s="281"/>
      <c r="I3" s="281"/>
      <c r="J3" s="281"/>
      <c r="K3" s="281"/>
      <c r="L3" s="281"/>
      <c r="M3" s="281"/>
      <c r="N3" s="281"/>
      <c r="O3" s="281"/>
      <c r="P3" s="281"/>
      <c r="Q3" s="281"/>
    </row>
    <row r="4" spans="2:17" s="13" customFormat="1" ht="28"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33.75" customHeight="1" x14ac:dyDescent="0.3">
      <c r="B5" s="273" t="s">
        <v>16</v>
      </c>
      <c r="C5" s="274"/>
      <c r="D5" s="274"/>
      <c r="E5" s="274"/>
      <c r="F5" s="274"/>
      <c r="G5" s="274"/>
      <c r="H5" s="274"/>
      <c r="I5" s="274"/>
      <c r="J5" s="274"/>
      <c r="K5" s="274"/>
      <c r="L5" s="274"/>
      <c r="M5" s="274"/>
      <c r="N5" s="274"/>
      <c r="O5" s="274"/>
      <c r="P5" s="274"/>
      <c r="Q5" s="275"/>
    </row>
    <row r="6" spans="2:17" ht="27.75" customHeight="1" x14ac:dyDescent="0.3">
      <c r="B6" s="7" t="s">
        <v>256</v>
      </c>
      <c r="C6" s="131">
        <v>0</v>
      </c>
      <c r="D6" s="131">
        <v>0</v>
      </c>
      <c r="E6" s="131">
        <v>0</v>
      </c>
      <c r="F6" s="131">
        <v>0</v>
      </c>
      <c r="G6" s="131">
        <v>0</v>
      </c>
      <c r="H6" s="131">
        <v>0</v>
      </c>
      <c r="I6" s="131">
        <v>0</v>
      </c>
      <c r="J6" s="131">
        <v>0</v>
      </c>
      <c r="K6" s="131">
        <v>0</v>
      </c>
      <c r="L6" s="131">
        <v>0</v>
      </c>
      <c r="M6" s="131">
        <v>0</v>
      </c>
      <c r="N6" s="131">
        <v>0</v>
      </c>
      <c r="O6" s="131">
        <v>0</v>
      </c>
      <c r="P6" s="131">
        <v>0</v>
      </c>
      <c r="Q6" s="132">
        <v>0</v>
      </c>
    </row>
    <row r="7" spans="2:17" ht="27.75" customHeight="1" x14ac:dyDescent="0.3">
      <c r="B7" s="4" t="s">
        <v>51</v>
      </c>
      <c r="C7" s="131">
        <v>0</v>
      </c>
      <c r="D7" s="131">
        <v>0</v>
      </c>
      <c r="E7" s="131">
        <v>0</v>
      </c>
      <c r="F7" s="131">
        <v>0</v>
      </c>
      <c r="G7" s="131">
        <v>0</v>
      </c>
      <c r="H7" s="131">
        <v>0</v>
      </c>
      <c r="I7" s="131">
        <v>0</v>
      </c>
      <c r="J7" s="131">
        <v>0</v>
      </c>
      <c r="K7" s="131">
        <v>0</v>
      </c>
      <c r="L7" s="131">
        <v>0</v>
      </c>
      <c r="M7" s="131">
        <v>0</v>
      </c>
      <c r="N7" s="131">
        <v>0</v>
      </c>
      <c r="O7" s="131">
        <v>0</v>
      </c>
      <c r="P7" s="131">
        <v>0</v>
      </c>
      <c r="Q7" s="132">
        <v>0</v>
      </c>
    </row>
    <row r="8" spans="2:17" ht="27.75" customHeight="1" x14ac:dyDescent="0.3">
      <c r="B8" s="4" t="s">
        <v>148</v>
      </c>
      <c r="C8" s="131">
        <v>0</v>
      </c>
      <c r="D8" s="131">
        <v>0</v>
      </c>
      <c r="E8" s="131">
        <v>0</v>
      </c>
      <c r="F8" s="131">
        <v>0</v>
      </c>
      <c r="G8" s="131">
        <v>-46385</v>
      </c>
      <c r="H8" s="131">
        <v>0</v>
      </c>
      <c r="I8" s="131">
        <v>0</v>
      </c>
      <c r="J8" s="131">
        <v>0</v>
      </c>
      <c r="K8" s="131">
        <v>0</v>
      </c>
      <c r="L8" s="131">
        <v>0</v>
      </c>
      <c r="M8" s="131">
        <v>0</v>
      </c>
      <c r="N8" s="131">
        <v>0</v>
      </c>
      <c r="O8" s="131">
        <v>0</v>
      </c>
      <c r="P8" s="131">
        <v>0</v>
      </c>
      <c r="Q8" s="132">
        <v>0</v>
      </c>
    </row>
    <row r="9" spans="2:17" ht="27.75" customHeight="1" x14ac:dyDescent="0.3">
      <c r="B9" s="4" t="s">
        <v>52</v>
      </c>
      <c r="C9" s="131">
        <v>0</v>
      </c>
      <c r="D9" s="131">
        <v>0</v>
      </c>
      <c r="E9" s="131">
        <v>0</v>
      </c>
      <c r="F9" s="131">
        <v>0</v>
      </c>
      <c r="G9" s="131">
        <v>0</v>
      </c>
      <c r="H9" s="131">
        <v>0</v>
      </c>
      <c r="I9" s="131">
        <v>0</v>
      </c>
      <c r="J9" s="131">
        <v>0</v>
      </c>
      <c r="K9" s="131">
        <v>0</v>
      </c>
      <c r="L9" s="131">
        <v>0</v>
      </c>
      <c r="M9" s="131">
        <v>0</v>
      </c>
      <c r="N9" s="131">
        <v>0</v>
      </c>
      <c r="O9" s="131">
        <v>0</v>
      </c>
      <c r="P9" s="131">
        <v>0</v>
      </c>
      <c r="Q9" s="132">
        <v>0</v>
      </c>
    </row>
    <row r="10" spans="2:17" ht="27.75" customHeight="1" x14ac:dyDescent="0.3">
      <c r="B10" s="4" t="s">
        <v>53</v>
      </c>
      <c r="C10" s="131">
        <v>0</v>
      </c>
      <c r="D10" s="131">
        <v>0</v>
      </c>
      <c r="E10" s="131">
        <v>0</v>
      </c>
      <c r="F10" s="131">
        <v>0</v>
      </c>
      <c r="G10" s="131">
        <v>0</v>
      </c>
      <c r="H10" s="131">
        <v>0</v>
      </c>
      <c r="I10" s="131">
        <v>0</v>
      </c>
      <c r="J10" s="131">
        <v>0</v>
      </c>
      <c r="K10" s="131">
        <v>0</v>
      </c>
      <c r="L10" s="131">
        <v>0</v>
      </c>
      <c r="M10" s="131">
        <v>0</v>
      </c>
      <c r="N10" s="131">
        <v>0</v>
      </c>
      <c r="O10" s="131">
        <v>0</v>
      </c>
      <c r="P10" s="131">
        <v>0</v>
      </c>
      <c r="Q10" s="132">
        <v>0</v>
      </c>
    </row>
    <row r="11" spans="2:17" ht="27.75" customHeight="1" x14ac:dyDescent="0.3">
      <c r="B11" s="4" t="s">
        <v>22</v>
      </c>
      <c r="C11" s="131">
        <v>0</v>
      </c>
      <c r="D11" s="131">
        <v>0</v>
      </c>
      <c r="E11" s="131">
        <v>0</v>
      </c>
      <c r="F11" s="131">
        <v>0</v>
      </c>
      <c r="G11" s="131">
        <v>0</v>
      </c>
      <c r="H11" s="131">
        <v>0</v>
      </c>
      <c r="I11" s="131">
        <v>0</v>
      </c>
      <c r="J11" s="131">
        <v>0</v>
      </c>
      <c r="K11" s="131">
        <v>0</v>
      </c>
      <c r="L11" s="131">
        <v>0</v>
      </c>
      <c r="M11" s="131">
        <v>0</v>
      </c>
      <c r="N11" s="131">
        <v>0</v>
      </c>
      <c r="O11" s="131">
        <v>0</v>
      </c>
      <c r="P11" s="131">
        <v>0</v>
      </c>
      <c r="Q11" s="132">
        <v>0</v>
      </c>
    </row>
    <row r="12" spans="2:17" ht="27.75" customHeight="1" x14ac:dyDescent="0.3">
      <c r="B12" s="4" t="s">
        <v>55</v>
      </c>
      <c r="C12" s="131">
        <v>0</v>
      </c>
      <c r="D12" s="131">
        <v>0</v>
      </c>
      <c r="E12" s="131">
        <v>0</v>
      </c>
      <c r="F12" s="131">
        <v>0</v>
      </c>
      <c r="G12" s="131">
        <v>0</v>
      </c>
      <c r="H12" s="131">
        <v>0</v>
      </c>
      <c r="I12" s="131">
        <v>0</v>
      </c>
      <c r="J12" s="131">
        <v>0</v>
      </c>
      <c r="K12" s="131">
        <v>0</v>
      </c>
      <c r="L12" s="131">
        <v>0</v>
      </c>
      <c r="M12" s="131">
        <v>0</v>
      </c>
      <c r="N12" s="131">
        <v>0</v>
      </c>
      <c r="O12" s="131">
        <v>0</v>
      </c>
      <c r="P12" s="131">
        <v>0</v>
      </c>
      <c r="Q12" s="132">
        <v>0</v>
      </c>
    </row>
    <row r="13" spans="2:17" ht="27.75" customHeight="1" x14ac:dyDescent="0.3">
      <c r="B13" s="4" t="s">
        <v>263</v>
      </c>
      <c r="C13" s="131">
        <v>0</v>
      </c>
      <c r="D13" s="131">
        <v>0</v>
      </c>
      <c r="E13" s="131">
        <v>0</v>
      </c>
      <c r="F13" s="131">
        <v>0</v>
      </c>
      <c r="G13" s="131">
        <v>0</v>
      </c>
      <c r="H13" s="131">
        <v>0</v>
      </c>
      <c r="I13" s="131">
        <v>0</v>
      </c>
      <c r="J13" s="131">
        <v>0</v>
      </c>
      <c r="K13" s="131">
        <v>0</v>
      </c>
      <c r="L13" s="131">
        <v>0</v>
      </c>
      <c r="M13" s="131">
        <v>0</v>
      </c>
      <c r="N13" s="131">
        <v>0</v>
      </c>
      <c r="O13" s="131">
        <v>0</v>
      </c>
      <c r="P13" s="131">
        <v>0</v>
      </c>
      <c r="Q13" s="132">
        <v>0</v>
      </c>
    </row>
    <row r="14" spans="2:17" ht="27.75" customHeight="1" x14ac:dyDescent="0.3">
      <c r="B14" s="4" t="s">
        <v>56</v>
      </c>
      <c r="C14" s="131">
        <v>0</v>
      </c>
      <c r="D14" s="131">
        <v>0</v>
      </c>
      <c r="E14" s="131">
        <v>0</v>
      </c>
      <c r="F14" s="131">
        <v>0</v>
      </c>
      <c r="G14" s="131">
        <v>0</v>
      </c>
      <c r="H14" s="131">
        <v>0</v>
      </c>
      <c r="I14" s="131">
        <v>0</v>
      </c>
      <c r="J14" s="131">
        <v>0</v>
      </c>
      <c r="K14" s="131">
        <v>0</v>
      </c>
      <c r="L14" s="131">
        <v>0</v>
      </c>
      <c r="M14" s="131">
        <v>0</v>
      </c>
      <c r="N14" s="131">
        <v>0</v>
      </c>
      <c r="O14" s="131">
        <v>0</v>
      </c>
      <c r="P14" s="131">
        <v>0</v>
      </c>
      <c r="Q14" s="132">
        <v>0</v>
      </c>
    </row>
    <row r="15" spans="2:17" ht="27.75" customHeight="1" x14ac:dyDescent="0.3">
      <c r="B15" s="4" t="s">
        <v>57</v>
      </c>
      <c r="C15" s="131">
        <v>0</v>
      </c>
      <c r="D15" s="131">
        <v>0</v>
      </c>
      <c r="E15" s="131">
        <v>0</v>
      </c>
      <c r="F15" s="131">
        <v>0</v>
      </c>
      <c r="G15" s="131">
        <v>0</v>
      </c>
      <c r="H15" s="131">
        <v>0</v>
      </c>
      <c r="I15" s="131">
        <v>0</v>
      </c>
      <c r="J15" s="131">
        <v>0</v>
      </c>
      <c r="K15" s="131">
        <v>0</v>
      </c>
      <c r="L15" s="131">
        <v>0</v>
      </c>
      <c r="M15" s="131">
        <v>0</v>
      </c>
      <c r="N15" s="131">
        <v>0</v>
      </c>
      <c r="O15" s="131">
        <v>0</v>
      </c>
      <c r="P15" s="131">
        <v>0</v>
      </c>
      <c r="Q15" s="132">
        <v>0</v>
      </c>
    </row>
    <row r="16" spans="2:17" ht="27.75" customHeight="1" x14ac:dyDescent="0.3">
      <c r="B16" s="4" t="s">
        <v>58</v>
      </c>
      <c r="C16" s="131">
        <v>0</v>
      </c>
      <c r="D16" s="131">
        <v>0</v>
      </c>
      <c r="E16" s="131">
        <v>0</v>
      </c>
      <c r="F16" s="131">
        <v>0</v>
      </c>
      <c r="G16" s="131">
        <v>0</v>
      </c>
      <c r="H16" s="131">
        <v>0</v>
      </c>
      <c r="I16" s="131">
        <v>0</v>
      </c>
      <c r="J16" s="131">
        <v>0</v>
      </c>
      <c r="K16" s="131">
        <v>0</v>
      </c>
      <c r="L16" s="131">
        <v>0</v>
      </c>
      <c r="M16" s="131">
        <v>0</v>
      </c>
      <c r="N16" s="131">
        <v>0</v>
      </c>
      <c r="O16" s="131">
        <v>0</v>
      </c>
      <c r="P16" s="131">
        <v>0</v>
      </c>
      <c r="Q16" s="132">
        <v>0</v>
      </c>
    </row>
    <row r="17" spans="2:17" ht="27.75" customHeight="1" x14ac:dyDescent="0.3">
      <c r="B17" s="4" t="s">
        <v>131</v>
      </c>
      <c r="C17" s="131">
        <v>0</v>
      </c>
      <c r="D17" s="131">
        <v>0</v>
      </c>
      <c r="E17" s="131">
        <v>0</v>
      </c>
      <c r="F17" s="131">
        <v>0</v>
      </c>
      <c r="G17" s="131">
        <v>0</v>
      </c>
      <c r="H17" s="131">
        <v>0</v>
      </c>
      <c r="I17" s="131">
        <v>0</v>
      </c>
      <c r="J17" s="131">
        <v>0</v>
      </c>
      <c r="K17" s="131">
        <v>0</v>
      </c>
      <c r="L17" s="131">
        <v>0</v>
      </c>
      <c r="M17" s="131">
        <v>0</v>
      </c>
      <c r="N17" s="131">
        <v>0</v>
      </c>
      <c r="O17" s="131">
        <v>0</v>
      </c>
      <c r="P17" s="131">
        <v>0</v>
      </c>
      <c r="Q17" s="132">
        <v>0</v>
      </c>
    </row>
    <row r="18" spans="2:17" ht="27.75" customHeight="1" x14ac:dyDescent="0.3">
      <c r="B18" s="4" t="s">
        <v>253</v>
      </c>
      <c r="C18" s="131">
        <v>0</v>
      </c>
      <c r="D18" s="131">
        <v>0</v>
      </c>
      <c r="E18" s="131">
        <v>0</v>
      </c>
      <c r="F18" s="131">
        <v>0</v>
      </c>
      <c r="G18" s="131">
        <v>0</v>
      </c>
      <c r="H18" s="131">
        <v>0</v>
      </c>
      <c r="I18" s="131">
        <v>0</v>
      </c>
      <c r="J18" s="131">
        <v>0</v>
      </c>
      <c r="K18" s="131">
        <v>0</v>
      </c>
      <c r="L18" s="131">
        <v>0</v>
      </c>
      <c r="M18" s="131">
        <v>0</v>
      </c>
      <c r="N18" s="131">
        <v>0</v>
      </c>
      <c r="O18" s="131">
        <v>0</v>
      </c>
      <c r="P18" s="131">
        <v>0</v>
      </c>
      <c r="Q18" s="132">
        <v>0</v>
      </c>
    </row>
    <row r="19" spans="2:17" ht="27.75" customHeight="1" x14ac:dyDescent="0.3">
      <c r="B19" s="4" t="s">
        <v>136</v>
      </c>
      <c r="C19" s="131">
        <v>0</v>
      </c>
      <c r="D19" s="131">
        <v>0</v>
      </c>
      <c r="E19" s="131">
        <v>0</v>
      </c>
      <c r="F19" s="131">
        <v>0</v>
      </c>
      <c r="G19" s="131">
        <v>0</v>
      </c>
      <c r="H19" s="131">
        <v>0</v>
      </c>
      <c r="I19" s="131">
        <v>0</v>
      </c>
      <c r="J19" s="131">
        <v>0</v>
      </c>
      <c r="K19" s="131">
        <v>0</v>
      </c>
      <c r="L19" s="131">
        <v>0</v>
      </c>
      <c r="M19" s="131">
        <v>0</v>
      </c>
      <c r="N19" s="131">
        <v>0</v>
      </c>
      <c r="O19" s="131">
        <v>0</v>
      </c>
      <c r="P19" s="131">
        <v>0</v>
      </c>
      <c r="Q19" s="132">
        <v>0</v>
      </c>
    </row>
    <row r="20" spans="2:17" ht="27.75" customHeight="1" x14ac:dyDescent="0.3">
      <c r="B20" s="4" t="s">
        <v>35</v>
      </c>
      <c r="C20" s="131">
        <v>0</v>
      </c>
      <c r="D20" s="131">
        <v>0</v>
      </c>
      <c r="E20" s="131">
        <v>0</v>
      </c>
      <c r="F20" s="131">
        <v>0</v>
      </c>
      <c r="G20" s="131">
        <v>0</v>
      </c>
      <c r="H20" s="131">
        <v>0</v>
      </c>
      <c r="I20" s="131">
        <v>0</v>
      </c>
      <c r="J20" s="131">
        <v>0</v>
      </c>
      <c r="K20" s="131">
        <v>0</v>
      </c>
      <c r="L20" s="131">
        <v>0</v>
      </c>
      <c r="M20" s="131">
        <v>0</v>
      </c>
      <c r="N20" s="131">
        <v>0</v>
      </c>
      <c r="O20" s="131">
        <v>0</v>
      </c>
      <c r="P20" s="131">
        <v>0</v>
      </c>
      <c r="Q20" s="132">
        <v>0</v>
      </c>
    </row>
    <row r="21" spans="2:17" ht="27.75" customHeight="1" x14ac:dyDescent="0.3">
      <c r="B21" s="118" t="s">
        <v>191</v>
      </c>
      <c r="C21" s="131">
        <v>0</v>
      </c>
      <c r="D21" s="131">
        <v>0</v>
      </c>
      <c r="E21" s="131">
        <v>0</v>
      </c>
      <c r="F21" s="131">
        <v>0</v>
      </c>
      <c r="G21" s="131">
        <v>0</v>
      </c>
      <c r="H21" s="131">
        <v>0</v>
      </c>
      <c r="I21" s="131">
        <v>0</v>
      </c>
      <c r="J21" s="131">
        <v>0</v>
      </c>
      <c r="K21" s="131">
        <v>0</v>
      </c>
      <c r="L21" s="131">
        <v>0</v>
      </c>
      <c r="M21" s="131">
        <v>0</v>
      </c>
      <c r="N21" s="131">
        <v>0</v>
      </c>
      <c r="O21" s="131">
        <v>0</v>
      </c>
      <c r="P21" s="131">
        <v>0</v>
      </c>
      <c r="Q21" s="132">
        <v>0</v>
      </c>
    </row>
    <row r="22" spans="2:17" ht="27.75" customHeight="1" x14ac:dyDescent="0.3">
      <c r="B22" s="4" t="s">
        <v>59</v>
      </c>
      <c r="C22" s="131">
        <v>0</v>
      </c>
      <c r="D22" s="131">
        <v>0</v>
      </c>
      <c r="E22" s="131">
        <v>0</v>
      </c>
      <c r="F22" s="131">
        <v>0</v>
      </c>
      <c r="G22" s="131">
        <v>0</v>
      </c>
      <c r="H22" s="131">
        <v>0</v>
      </c>
      <c r="I22" s="131">
        <v>0</v>
      </c>
      <c r="J22" s="131">
        <v>0</v>
      </c>
      <c r="K22" s="131">
        <v>0</v>
      </c>
      <c r="L22" s="131">
        <v>0</v>
      </c>
      <c r="M22" s="131">
        <v>0</v>
      </c>
      <c r="N22" s="131">
        <v>0</v>
      </c>
      <c r="O22" s="131">
        <v>0</v>
      </c>
      <c r="P22" s="131">
        <v>0</v>
      </c>
      <c r="Q22" s="132">
        <v>0</v>
      </c>
    </row>
    <row r="23" spans="2:17" ht="27.75" customHeight="1" x14ac:dyDescent="0.3">
      <c r="B23" s="4" t="s">
        <v>60</v>
      </c>
      <c r="C23" s="131">
        <v>0</v>
      </c>
      <c r="D23" s="131">
        <v>0</v>
      </c>
      <c r="E23" s="131">
        <v>0</v>
      </c>
      <c r="F23" s="131">
        <v>0</v>
      </c>
      <c r="G23" s="131">
        <v>0</v>
      </c>
      <c r="H23" s="131">
        <v>0</v>
      </c>
      <c r="I23" s="131">
        <v>0</v>
      </c>
      <c r="J23" s="131">
        <v>0</v>
      </c>
      <c r="K23" s="131">
        <v>0</v>
      </c>
      <c r="L23" s="131">
        <v>0</v>
      </c>
      <c r="M23" s="131">
        <v>0</v>
      </c>
      <c r="N23" s="131">
        <v>0</v>
      </c>
      <c r="O23" s="131">
        <v>0</v>
      </c>
      <c r="P23" s="131">
        <v>0</v>
      </c>
      <c r="Q23" s="132">
        <v>0</v>
      </c>
    </row>
    <row r="24" spans="2:17" ht="27.75" customHeight="1" x14ac:dyDescent="0.3">
      <c r="B24" s="4" t="s">
        <v>134</v>
      </c>
      <c r="C24" s="131">
        <v>0</v>
      </c>
      <c r="D24" s="131">
        <v>0</v>
      </c>
      <c r="E24" s="131">
        <v>0</v>
      </c>
      <c r="F24" s="131">
        <v>0</v>
      </c>
      <c r="G24" s="131">
        <v>0</v>
      </c>
      <c r="H24" s="131">
        <v>0</v>
      </c>
      <c r="I24" s="131">
        <v>0</v>
      </c>
      <c r="J24" s="131">
        <v>0</v>
      </c>
      <c r="K24" s="131">
        <v>0</v>
      </c>
      <c r="L24" s="131">
        <v>0</v>
      </c>
      <c r="M24" s="131">
        <v>0</v>
      </c>
      <c r="N24" s="131">
        <v>0</v>
      </c>
      <c r="O24" s="131">
        <v>0</v>
      </c>
      <c r="P24" s="131">
        <v>0</v>
      </c>
      <c r="Q24" s="132">
        <v>0</v>
      </c>
    </row>
    <row r="25" spans="2:17" ht="27.75" customHeight="1" x14ac:dyDescent="0.3">
      <c r="B25" s="4" t="s">
        <v>135</v>
      </c>
      <c r="C25" s="131">
        <v>0</v>
      </c>
      <c r="D25" s="131">
        <v>0</v>
      </c>
      <c r="E25" s="131">
        <v>0</v>
      </c>
      <c r="F25" s="131">
        <v>0</v>
      </c>
      <c r="G25" s="131">
        <v>0</v>
      </c>
      <c r="H25" s="131">
        <v>0</v>
      </c>
      <c r="I25" s="131">
        <v>0</v>
      </c>
      <c r="J25" s="131">
        <v>0</v>
      </c>
      <c r="K25" s="131">
        <v>0</v>
      </c>
      <c r="L25" s="131">
        <v>0</v>
      </c>
      <c r="M25" s="131">
        <v>0</v>
      </c>
      <c r="N25" s="131">
        <v>0</v>
      </c>
      <c r="O25" s="131">
        <v>0</v>
      </c>
      <c r="P25" s="131">
        <v>0</v>
      </c>
      <c r="Q25" s="132">
        <v>0</v>
      </c>
    </row>
    <row r="26" spans="2:17" ht="27.75" customHeight="1" x14ac:dyDescent="0.3">
      <c r="B26" s="4" t="s">
        <v>149</v>
      </c>
      <c r="C26" s="131">
        <v>0</v>
      </c>
      <c r="D26" s="131">
        <v>0</v>
      </c>
      <c r="E26" s="131">
        <v>0</v>
      </c>
      <c r="F26" s="131">
        <v>0</v>
      </c>
      <c r="G26" s="131">
        <v>0</v>
      </c>
      <c r="H26" s="131">
        <v>0</v>
      </c>
      <c r="I26" s="131">
        <v>0</v>
      </c>
      <c r="J26" s="131">
        <v>0</v>
      </c>
      <c r="K26" s="131">
        <v>0</v>
      </c>
      <c r="L26" s="131">
        <v>0</v>
      </c>
      <c r="M26" s="131">
        <v>0</v>
      </c>
      <c r="N26" s="131">
        <v>0</v>
      </c>
      <c r="O26" s="131">
        <v>0</v>
      </c>
      <c r="P26" s="131">
        <v>0</v>
      </c>
      <c r="Q26" s="132">
        <v>0</v>
      </c>
    </row>
    <row r="27" spans="2:17" ht="27.75" customHeight="1" x14ac:dyDescent="0.3">
      <c r="B27" s="4" t="s">
        <v>61</v>
      </c>
      <c r="C27" s="131">
        <v>0</v>
      </c>
      <c r="D27" s="131">
        <v>0</v>
      </c>
      <c r="E27" s="131">
        <v>0</v>
      </c>
      <c r="F27" s="131">
        <v>0</v>
      </c>
      <c r="G27" s="131">
        <v>0</v>
      </c>
      <c r="H27" s="131">
        <v>0</v>
      </c>
      <c r="I27" s="131">
        <v>0</v>
      </c>
      <c r="J27" s="131">
        <v>0</v>
      </c>
      <c r="K27" s="131">
        <v>0</v>
      </c>
      <c r="L27" s="131">
        <v>0</v>
      </c>
      <c r="M27" s="131">
        <v>0</v>
      </c>
      <c r="N27" s="131">
        <v>0</v>
      </c>
      <c r="O27" s="131">
        <v>0</v>
      </c>
      <c r="P27" s="131">
        <v>0</v>
      </c>
      <c r="Q27" s="132">
        <v>0</v>
      </c>
    </row>
    <row r="28" spans="2:17" ht="27.75" customHeight="1" x14ac:dyDescent="0.3">
      <c r="B28" s="4" t="s">
        <v>62</v>
      </c>
      <c r="C28" s="131">
        <v>0</v>
      </c>
      <c r="D28" s="131">
        <v>0</v>
      </c>
      <c r="E28" s="131">
        <v>0</v>
      </c>
      <c r="F28" s="131">
        <v>0</v>
      </c>
      <c r="G28" s="131">
        <v>0</v>
      </c>
      <c r="H28" s="131">
        <v>0</v>
      </c>
      <c r="I28" s="131">
        <v>0</v>
      </c>
      <c r="J28" s="131">
        <v>0</v>
      </c>
      <c r="K28" s="131">
        <v>0</v>
      </c>
      <c r="L28" s="131">
        <v>0</v>
      </c>
      <c r="M28" s="131">
        <v>0</v>
      </c>
      <c r="N28" s="131">
        <v>0</v>
      </c>
      <c r="O28" s="131">
        <v>0</v>
      </c>
      <c r="P28" s="131">
        <v>0</v>
      </c>
      <c r="Q28" s="132">
        <v>0</v>
      </c>
    </row>
    <row r="29" spans="2:17" ht="27.75" customHeight="1" x14ac:dyDescent="0.3">
      <c r="B29" s="4" t="s">
        <v>63</v>
      </c>
      <c r="C29" s="131">
        <v>0</v>
      </c>
      <c r="D29" s="131">
        <v>0</v>
      </c>
      <c r="E29" s="131">
        <v>0</v>
      </c>
      <c r="F29" s="131">
        <v>0</v>
      </c>
      <c r="G29" s="131">
        <v>0</v>
      </c>
      <c r="H29" s="131">
        <v>0</v>
      </c>
      <c r="I29" s="131">
        <v>0</v>
      </c>
      <c r="J29" s="131">
        <v>0</v>
      </c>
      <c r="K29" s="131">
        <v>0</v>
      </c>
      <c r="L29" s="131">
        <v>0</v>
      </c>
      <c r="M29" s="131">
        <v>0</v>
      </c>
      <c r="N29" s="131">
        <v>0</v>
      </c>
      <c r="O29" s="131">
        <v>0</v>
      </c>
      <c r="P29" s="131">
        <v>0</v>
      </c>
      <c r="Q29" s="132">
        <v>0</v>
      </c>
    </row>
    <row r="30" spans="2:17" ht="27.75" customHeight="1" x14ac:dyDescent="0.3">
      <c r="B30" s="56" t="s">
        <v>45</v>
      </c>
      <c r="C30" s="133">
        <f t="shared" ref="C30:Q30" si="0">SUM(C6:C29)</f>
        <v>0</v>
      </c>
      <c r="D30" s="133">
        <f t="shared" si="0"/>
        <v>0</v>
      </c>
      <c r="E30" s="133">
        <f t="shared" si="0"/>
        <v>0</v>
      </c>
      <c r="F30" s="133">
        <f t="shared" si="0"/>
        <v>0</v>
      </c>
      <c r="G30" s="133">
        <f t="shared" si="0"/>
        <v>-46385</v>
      </c>
      <c r="H30" s="133">
        <f t="shared" si="0"/>
        <v>0</v>
      </c>
      <c r="I30" s="133">
        <f t="shared" si="0"/>
        <v>0</v>
      </c>
      <c r="J30" s="133">
        <f t="shared" si="0"/>
        <v>0</v>
      </c>
      <c r="K30" s="133">
        <f t="shared" si="0"/>
        <v>0</v>
      </c>
      <c r="L30" s="133">
        <f t="shared" si="0"/>
        <v>0</v>
      </c>
      <c r="M30" s="133">
        <f t="shared" si="0"/>
        <v>0</v>
      </c>
      <c r="N30" s="133">
        <f t="shared" si="0"/>
        <v>0</v>
      </c>
      <c r="O30" s="133">
        <f t="shared" si="0"/>
        <v>0</v>
      </c>
      <c r="P30" s="133">
        <f t="shared" si="0"/>
        <v>0</v>
      </c>
      <c r="Q30" s="133">
        <f t="shared" si="0"/>
        <v>0</v>
      </c>
    </row>
    <row r="31" spans="2:17" ht="27.75" customHeight="1" x14ac:dyDescent="0.3">
      <c r="B31" s="273" t="s">
        <v>46</v>
      </c>
      <c r="C31" s="274"/>
      <c r="D31" s="274"/>
      <c r="E31" s="274"/>
      <c r="F31" s="274"/>
      <c r="G31" s="274"/>
      <c r="H31" s="274"/>
      <c r="I31" s="274"/>
      <c r="J31" s="274"/>
      <c r="K31" s="274"/>
      <c r="L31" s="274"/>
      <c r="M31" s="274"/>
      <c r="N31" s="274"/>
      <c r="O31" s="274"/>
      <c r="P31" s="274"/>
      <c r="Q31" s="275"/>
    </row>
    <row r="32" spans="2:17" ht="27.75" customHeight="1" x14ac:dyDescent="0.3">
      <c r="B32" s="4" t="s">
        <v>47</v>
      </c>
      <c r="C32" s="131">
        <v>0</v>
      </c>
      <c r="D32" s="131">
        <v>0</v>
      </c>
      <c r="E32" s="131">
        <v>0</v>
      </c>
      <c r="F32" s="131">
        <v>0</v>
      </c>
      <c r="G32" s="131">
        <v>0</v>
      </c>
      <c r="H32" s="131">
        <v>0</v>
      </c>
      <c r="I32" s="131">
        <v>0</v>
      </c>
      <c r="J32" s="131">
        <v>0</v>
      </c>
      <c r="K32" s="131">
        <v>0</v>
      </c>
      <c r="L32" s="131">
        <v>0</v>
      </c>
      <c r="M32" s="131">
        <v>0</v>
      </c>
      <c r="N32" s="131">
        <v>0</v>
      </c>
      <c r="O32" s="131">
        <v>0</v>
      </c>
      <c r="P32" s="131">
        <v>0</v>
      </c>
      <c r="Q32" s="131">
        <v>0</v>
      </c>
    </row>
    <row r="33" spans="2:17" ht="27.75" customHeight="1" x14ac:dyDescent="0.3">
      <c r="B33" s="4" t="s">
        <v>78</v>
      </c>
      <c r="C33" s="131">
        <v>0</v>
      </c>
      <c r="D33" s="131">
        <v>0</v>
      </c>
      <c r="E33" s="131">
        <v>0</v>
      </c>
      <c r="F33" s="131">
        <v>0</v>
      </c>
      <c r="G33" s="131">
        <v>0</v>
      </c>
      <c r="H33" s="131">
        <v>0</v>
      </c>
      <c r="I33" s="131">
        <v>0</v>
      </c>
      <c r="J33" s="131">
        <v>0</v>
      </c>
      <c r="K33" s="131">
        <v>0</v>
      </c>
      <c r="L33" s="131">
        <v>0</v>
      </c>
      <c r="M33" s="131">
        <v>0</v>
      </c>
      <c r="N33" s="131">
        <v>0</v>
      </c>
      <c r="O33" s="131">
        <v>0</v>
      </c>
      <c r="P33" s="131">
        <v>0</v>
      </c>
      <c r="Q33" s="131">
        <v>0</v>
      </c>
    </row>
    <row r="34" spans="2:17" ht="27.75" customHeight="1" x14ac:dyDescent="0.3">
      <c r="B34" s="4" t="s">
        <v>48</v>
      </c>
      <c r="C34" s="131">
        <v>0</v>
      </c>
      <c r="D34" s="131">
        <v>0</v>
      </c>
      <c r="E34" s="131">
        <v>0</v>
      </c>
      <c r="F34" s="131">
        <v>0</v>
      </c>
      <c r="G34" s="131">
        <v>0</v>
      </c>
      <c r="H34" s="131">
        <v>0</v>
      </c>
      <c r="I34" s="131">
        <v>0</v>
      </c>
      <c r="J34" s="131">
        <v>0</v>
      </c>
      <c r="K34" s="131">
        <v>0</v>
      </c>
      <c r="L34" s="131">
        <v>0</v>
      </c>
      <c r="M34" s="131">
        <v>0</v>
      </c>
      <c r="N34" s="131">
        <v>0</v>
      </c>
      <c r="O34" s="131">
        <v>0</v>
      </c>
      <c r="P34" s="131">
        <v>0</v>
      </c>
      <c r="Q34" s="131">
        <v>0</v>
      </c>
    </row>
    <row r="35" spans="2:17" ht="27.75" customHeight="1" x14ac:dyDescent="0.3">
      <c r="B35" s="56" t="s">
        <v>45</v>
      </c>
      <c r="C35" s="133">
        <f>SUM(C32:C34)</f>
        <v>0</v>
      </c>
      <c r="D35" s="133">
        <f t="shared" ref="D35:Q35" si="1">SUM(D32:D34)</f>
        <v>0</v>
      </c>
      <c r="E35" s="133">
        <f t="shared" si="1"/>
        <v>0</v>
      </c>
      <c r="F35" s="133">
        <f t="shared" si="1"/>
        <v>0</v>
      </c>
      <c r="G35" s="133">
        <f t="shared" si="1"/>
        <v>0</v>
      </c>
      <c r="H35" s="133">
        <f t="shared" si="1"/>
        <v>0</v>
      </c>
      <c r="I35" s="133">
        <f t="shared" si="1"/>
        <v>0</v>
      </c>
      <c r="J35" s="133">
        <f t="shared" si="1"/>
        <v>0</v>
      </c>
      <c r="K35" s="133">
        <f t="shared" si="1"/>
        <v>0</v>
      </c>
      <c r="L35" s="133">
        <f t="shared" si="1"/>
        <v>0</v>
      </c>
      <c r="M35" s="133">
        <f t="shared" si="1"/>
        <v>0</v>
      </c>
      <c r="N35" s="133">
        <f t="shared" si="1"/>
        <v>0</v>
      </c>
      <c r="O35" s="133">
        <f t="shared" si="1"/>
        <v>0</v>
      </c>
      <c r="P35" s="133">
        <f t="shared" si="1"/>
        <v>0</v>
      </c>
      <c r="Q35" s="133">
        <f t="shared" si="1"/>
        <v>0</v>
      </c>
    </row>
    <row r="36" spans="2:17" x14ac:dyDescent="0.3">
      <c r="B36" s="277" t="s">
        <v>50</v>
      </c>
      <c r="C36" s="277"/>
      <c r="D36" s="277"/>
      <c r="E36" s="277"/>
      <c r="F36" s="277"/>
      <c r="G36" s="277"/>
      <c r="H36" s="277"/>
      <c r="I36" s="277"/>
      <c r="J36" s="277"/>
      <c r="K36" s="277"/>
      <c r="L36" s="277"/>
      <c r="M36" s="277"/>
      <c r="N36" s="277"/>
      <c r="O36" s="277"/>
      <c r="P36" s="277"/>
      <c r="Q36" s="277"/>
    </row>
  </sheetData>
  <sheetProtection password="E931"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7"/>
  <sheetViews>
    <sheetView showGridLines="0" topLeftCell="A25" zoomScale="80" zoomScaleNormal="80" workbookViewId="0">
      <selection activeCell="B3" sqref="B3:Q36"/>
    </sheetView>
  </sheetViews>
  <sheetFormatPr defaultColWidth="9.453125" defaultRowHeight="18.75" customHeight="1" x14ac:dyDescent="0.35"/>
  <cols>
    <col min="1" max="1" width="15.453125" style="122" customWidth="1"/>
    <col min="2" max="2" width="45.453125" style="122" bestFit="1" customWidth="1"/>
    <col min="3" max="16" width="20.453125" style="122" customWidth="1"/>
    <col min="17" max="17" width="20.453125" style="1" customWidth="1"/>
    <col min="18" max="16384" width="9.453125" style="122"/>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281" t="s">
        <v>298</v>
      </c>
      <c r="C3" s="281"/>
      <c r="D3" s="281"/>
      <c r="E3" s="281"/>
      <c r="F3" s="281"/>
      <c r="G3" s="281"/>
      <c r="H3" s="281"/>
      <c r="I3" s="281"/>
      <c r="J3" s="281"/>
      <c r="K3" s="281"/>
      <c r="L3" s="281"/>
      <c r="M3" s="281"/>
      <c r="N3" s="281"/>
      <c r="O3" s="281"/>
      <c r="P3" s="281"/>
      <c r="Q3" s="281"/>
    </row>
    <row r="4" spans="2:17" s="90" customFormat="1" ht="28.5" x14ac:dyDescent="0.35">
      <c r="B4" s="62" t="s">
        <v>0</v>
      </c>
      <c r="C4" s="64" t="s">
        <v>65</v>
      </c>
      <c r="D4" s="64" t="s">
        <v>66</v>
      </c>
      <c r="E4" s="64" t="s">
        <v>67</v>
      </c>
      <c r="F4" s="64" t="s">
        <v>68</v>
      </c>
      <c r="G4" s="64" t="s">
        <v>69</v>
      </c>
      <c r="H4" s="64" t="s">
        <v>86</v>
      </c>
      <c r="I4" s="64" t="s">
        <v>70</v>
      </c>
      <c r="J4" s="64" t="s">
        <v>71</v>
      </c>
      <c r="K4" s="64" t="s">
        <v>72</v>
      </c>
      <c r="L4" s="64" t="s">
        <v>73</v>
      </c>
      <c r="M4" s="64" t="s">
        <v>74</v>
      </c>
      <c r="N4" s="64" t="s">
        <v>2</v>
      </c>
      <c r="O4" s="64" t="s">
        <v>75</v>
      </c>
      <c r="P4" s="64" t="s">
        <v>76</v>
      </c>
      <c r="Q4" s="64" t="s">
        <v>77</v>
      </c>
    </row>
    <row r="5" spans="2:17" ht="32.25" customHeight="1" x14ac:dyDescent="0.35">
      <c r="B5" s="278" t="s">
        <v>16</v>
      </c>
      <c r="C5" s="279"/>
      <c r="D5" s="279"/>
      <c r="E5" s="279"/>
      <c r="F5" s="279"/>
      <c r="G5" s="279"/>
      <c r="H5" s="279"/>
      <c r="I5" s="279"/>
      <c r="J5" s="279"/>
      <c r="K5" s="279"/>
      <c r="L5" s="279"/>
      <c r="M5" s="279"/>
      <c r="N5" s="279"/>
      <c r="O5" s="279"/>
      <c r="P5" s="279"/>
      <c r="Q5" s="280"/>
    </row>
    <row r="6" spans="2:17" ht="32.25" customHeight="1" x14ac:dyDescent="0.35">
      <c r="B6" s="7" t="s">
        <v>256</v>
      </c>
      <c r="C6" s="65">
        <f>+PP!C6+DA!C6</f>
        <v>0</v>
      </c>
      <c r="D6" s="65">
        <f>+PP!D6+DA!D6</f>
        <v>0</v>
      </c>
      <c r="E6" s="65">
        <f>+PP!E6+DA!E6</f>
        <v>0</v>
      </c>
      <c r="F6" s="65">
        <f>+PP!F6+DA!F6</f>
        <v>0</v>
      </c>
      <c r="G6" s="65">
        <f>+PP!G6+DA!G6</f>
        <v>0</v>
      </c>
      <c r="H6" s="65">
        <f>+PP!H6+DA!H6</f>
        <v>0</v>
      </c>
      <c r="I6" s="65">
        <f>+PP!I6+DA!I6</f>
        <v>0</v>
      </c>
      <c r="J6" s="65">
        <f>+PP!J6+DA!J6</f>
        <v>0</v>
      </c>
      <c r="K6" s="65">
        <f>+PP!K6+DA!K6</f>
        <v>0</v>
      </c>
      <c r="L6" s="65">
        <f>+PP!L6+DA!L6</f>
        <v>0</v>
      </c>
      <c r="M6" s="65">
        <f>+PP!M6+DA!M6</f>
        <v>0</v>
      </c>
      <c r="N6" s="65">
        <f>+PP!N6+DA!N6</f>
        <v>0</v>
      </c>
      <c r="O6" s="65">
        <f>+PP!O6+DA!O6</f>
        <v>0</v>
      </c>
      <c r="P6" s="65">
        <f>+PP!P6+DA!P6</f>
        <v>0</v>
      </c>
      <c r="Q6" s="97">
        <f>+PP!Q6+DA!Q6</f>
        <v>0</v>
      </c>
    </row>
    <row r="7" spans="2:17" ht="32.25" customHeight="1" x14ac:dyDescent="0.35">
      <c r="B7" s="4" t="s">
        <v>51</v>
      </c>
      <c r="C7" s="65">
        <f>+PP!C7+DA!C7</f>
        <v>4572068</v>
      </c>
      <c r="D7" s="65">
        <f>+PP!D7+DA!D7</f>
        <v>306389</v>
      </c>
      <c r="E7" s="65">
        <f>+PP!E7+DA!E7</f>
        <v>306389</v>
      </c>
      <c r="F7" s="65">
        <f>+PP!F7+DA!F7</f>
        <v>0</v>
      </c>
      <c r="G7" s="65">
        <f>+PP!G7+DA!G7</f>
        <v>292467</v>
      </c>
      <c r="H7" s="65">
        <f>+PP!H7+DA!H7</f>
        <v>292467</v>
      </c>
      <c r="I7" s="65">
        <f>+PP!I7+DA!I7</f>
        <v>0</v>
      </c>
      <c r="J7" s="65">
        <f>+PP!J7+DA!J7</f>
        <v>0</v>
      </c>
      <c r="K7" s="65">
        <f>+PP!K7+DA!K7</f>
        <v>0</v>
      </c>
      <c r="L7" s="65">
        <f>+PP!L7+DA!L7</f>
        <v>4035</v>
      </c>
      <c r="M7" s="65">
        <f>+PP!M7+DA!M7</f>
        <v>7424</v>
      </c>
      <c r="N7" s="65">
        <f>+PP!N7+DA!N7</f>
        <v>262501</v>
      </c>
      <c r="O7" s="65">
        <f>+PP!O7+DA!O7</f>
        <v>6638</v>
      </c>
      <c r="P7" s="65">
        <f>+PP!P7+DA!P7</f>
        <v>20130</v>
      </c>
      <c r="Q7" s="97">
        <f>+PP!Q7+DA!Q7</f>
        <v>4810263</v>
      </c>
    </row>
    <row r="8" spans="2:17" ht="32.25" customHeight="1" x14ac:dyDescent="0.35">
      <c r="B8" s="4" t="s">
        <v>148</v>
      </c>
      <c r="C8" s="65">
        <f>+PP!C8+DA!C8</f>
        <v>48754708</v>
      </c>
      <c r="D8" s="65">
        <f>+PP!D8+DA!D8</f>
        <v>5204198</v>
      </c>
      <c r="E8" s="65">
        <f>+PP!E8+DA!E8</f>
        <v>5204198</v>
      </c>
      <c r="F8" s="65">
        <f>+PP!F8+DA!F8</f>
        <v>0</v>
      </c>
      <c r="G8" s="65">
        <f>+PP!G8+DA!G8</f>
        <v>4987710</v>
      </c>
      <c r="H8" s="65">
        <f>+PP!H8+DA!H8</f>
        <v>4987710</v>
      </c>
      <c r="I8" s="65">
        <f>+PP!I8+DA!I8</f>
        <v>0</v>
      </c>
      <c r="J8" s="65">
        <f>+PP!J8+DA!J8</f>
        <v>0</v>
      </c>
      <c r="K8" s="65">
        <f>+PP!K8+DA!K8</f>
        <v>0</v>
      </c>
      <c r="L8" s="65">
        <f>+PP!L8+DA!L8</f>
        <v>44919</v>
      </c>
      <c r="M8" s="65">
        <f>+PP!M8+DA!M8</f>
        <v>346382</v>
      </c>
      <c r="N8" s="65">
        <f>+PP!N8+DA!N8</f>
        <v>3072426</v>
      </c>
      <c r="O8" s="65">
        <f>+PP!O8+DA!O8</f>
        <v>11464</v>
      </c>
      <c r="P8" s="65">
        <f>+PP!P8+DA!P8</f>
        <v>138634</v>
      </c>
      <c r="Q8" s="97">
        <f>+PP!Q8+DA!Q8</f>
        <v>51502223</v>
      </c>
    </row>
    <row r="9" spans="2:17" ht="32.25" customHeight="1" x14ac:dyDescent="0.35">
      <c r="B9" s="4" t="s">
        <v>52</v>
      </c>
      <c r="C9" s="65">
        <f>+PP!C9+DA!C9</f>
        <v>0</v>
      </c>
      <c r="D9" s="65">
        <f>+PP!D9+DA!D9</f>
        <v>0</v>
      </c>
      <c r="E9" s="65">
        <f>+PP!E9+DA!E9</f>
        <v>0</v>
      </c>
      <c r="F9" s="65">
        <f>+PP!F9+DA!F9</f>
        <v>0</v>
      </c>
      <c r="G9" s="65">
        <f>+PP!G9+DA!G9</f>
        <v>0</v>
      </c>
      <c r="H9" s="65">
        <f>+PP!H9+DA!H9</f>
        <v>0</v>
      </c>
      <c r="I9" s="65">
        <f>+PP!I9+DA!I9</f>
        <v>0</v>
      </c>
      <c r="J9" s="65">
        <f>+PP!J9+DA!J9</f>
        <v>0</v>
      </c>
      <c r="K9" s="65">
        <f>+PP!K9+DA!K9</f>
        <v>0</v>
      </c>
      <c r="L9" s="65">
        <f>+PP!L9+DA!L9</f>
        <v>0</v>
      </c>
      <c r="M9" s="65">
        <f>+PP!M9+DA!M9</f>
        <v>0</v>
      </c>
      <c r="N9" s="65">
        <f>+PP!N9+DA!N9</f>
        <v>0</v>
      </c>
      <c r="O9" s="65">
        <f>+PP!O9+DA!O9</f>
        <v>0</v>
      </c>
      <c r="P9" s="65">
        <f>+PP!P9+DA!P9</f>
        <v>0</v>
      </c>
      <c r="Q9" s="97">
        <f>+PP!Q9+DA!Q9</f>
        <v>0</v>
      </c>
    </row>
    <row r="10" spans="2:17" ht="32.25" customHeight="1" x14ac:dyDescent="0.35">
      <c r="B10" s="4" t="s">
        <v>53</v>
      </c>
      <c r="C10" s="65">
        <f>+PP!C10+DA!C10</f>
        <v>3657556</v>
      </c>
      <c r="D10" s="65">
        <f>+PP!D10+DA!D10</f>
        <v>409727</v>
      </c>
      <c r="E10" s="65">
        <f>+PP!E10+DA!E10</f>
        <v>409727</v>
      </c>
      <c r="F10" s="65">
        <f>+PP!F10+DA!F10</f>
        <v>0</v>
      </c>
      <c r="G10" s="65">
        <f>+PP!G10+DA!G10</f>
        <v>176871</v>
      </c>
      <c r="H10" s="65">
        <f>+PP!H10+DA!H10</f>
        <v>0</v>
      </c>
      <c r="I10" s="65">
        <f>+PP!I10+DA!I10</f>
        <v>0</v>
      </c>
      <c r="J10" s="65">
        <f>+PP!J10+DA!J10</f>
        <v>0</v>
      </c>
      <c r="K10" s="65">
        <f>+PP!K10+DA!K10</f>
        <v>0</v>
      </c>
      <c r="L10" s="65">
        <f>+PP!L10+DA!L10</f>
        <v>-35940</v>
      </c>
      <c r="M10" s="65">
        <f>+PP!M10+DA!M10</f>
        <v>15025</v>
      </c>
      <c r="N10" s="65">
        <f>+PP!N10+DA!N10</f>
        <v>634</v>
      </c>
      <c r="O10" s="65">
        <f>+PP!O10+DA!O10</f>
        <v>0</v>
      </c>
      <c r="P10" s="65">
        <f>+PP!P10+DA!P10</f>
        <v>0</v>
      </c>
      <c r="Q10" s="97">
        <f>+PP!Q10+DA!Q10</f>
        <v>4088832</v>
      </c>
    </row>
    <row r="11" spans="2:17" ht="32.25" customHeight="1" x14ac:dyDescent="0.35">
      <c r="B11" s="4" t="s">
        <v>22</v>
      </c>
      <c r="C11" s="65">
        <f>+PP!C11+DA!C11</f>
        <v>5968</v>
      </c>
      <c r="D11" s="65">
        <f>+PP!D11+DA!D11</f>
        <v>0</v>
      </c>
      <c r="E11" s="65">
        <f>+PP!E11+DA!E11</f>
        <v>0</v>
      </c>
      <c r="F11" s="65">
        <f>+PP!F11+DA!F11</f>
        <v>0</v>
      </c>
      <c r="G11" s="65">
        <f>+PP!G11+DA!G11</f>
        <v>0</v>
      </c>
      <c r="H11" s="65">
        <f>+PP!H11+DA!H11</f>
        <v>0</v>
      </c>
      <c r="I11" s="65">
        <f>+PP!I11+DA!I11</f>
        <v>0</v>
      </c>
      <c r="J11" s="65">
        <f>+PP!J11+DA!J11</f>
        <v>0</v>
      </c>
      <c r="K11" s="65">
        <f>+PP!K11+DA!K11</f>
        <v>0</v>
      </c>
      <c r="L11" s="65">
        <f>+PP!L11+DA!L11</f>
        <v>0</v>
      </c>
      <c r="M11" s="65">
        <f>+PP!M11+DA!M11</f>
        <v>0</v>
      </c>
      <c r="N11" s="65">
        <f>+PP!N11+DA!N11</f>
        <v>0</v>
      </c>
      <c r="O11" s="65">
        <f>+PP!O11+DA!O11</f>
        <v>0</v>
      </c>
      <c r="P11" s="65">
        <f>+PP!P11+DA!P11</f>
        <v>0</v>
      </c>
      <c r="Q11" s="97">
        <f>+PP!Q11+DA!Q11</f>
        <v>5968</v>
      </c>
    </row>
    <row r="12" spans="2:17" ht="32.25" customHeight="1" x14ac:dyDescent="0.35">
      <c r="B12" s="4" t="s">
        <v>55</v>
      </c>
      <c r="C12" s="65">
        <f>+PP!C12+DA!C12</f>
        <v>13848674</v>
      </c>
      <c r="D12" s="65">
        <f>+PP!D12+DA!D12</f>
        <v>1367771</v>
      </c>
      <c r="E12" s="65">
        <f>+PP!E12+DA!E12</f>
        <v>1367771</v>
      </c>
      <c r="F12" s="65">
        <f>+PP!F12+DA!F12</f>
        <v>0</v>
      </c>
      <c r="G12" s="65">
        <f>+PP!G12+DA!G12</f>
        <v>590247</v>
      </c>
      <c r="H12" s="65">
        <f>+PP!H12+DA!H12</f>
        <v>590247</v>
      </c>
      <c r="I12" s="65">
        <f>+PP!I12+DA!I12</f>
        <v>0</v>
      </c>
      <c r="J12" s="65">
        <f>+PP!J12+DA!J12</f>
        <v>0</v>
      </c>
      <c r="K12" s="65">
        <f>+PP!K12+DA!K12</f>
        <v>0</v>
      </c>
      <c r="L12" s="65">
        <f>+PP!L12+DA!L12</f>
        <v>6190</v>
      </c>
      <c r="M12" s="65">
        <f>+PP!M12+DA!M12</f>
        <v>40882</v>
      </c>
      <c r="N12" s="65">
        <f>+PP!N12+DA!N12</f>
        <v>848474</v>
      </c>
      <c r="O12" s="65">
        <f>+PP!O12+DA!O12</f>
        <v>0</v>
      </c>
      <c r="P12" s="65">
        <f>+PP!P12+DA!P12</f>
        <v>0</v>
      </c>
      <c r="Q12" s="97">
        <f>+PP!Q12+DA!Q12</f>
        <v>15427600</v>
      </c>
    </row>
    <row r="13" spans="2:17" ht="32.25" customHeight="1" x14ac:dyDescent="0.35">
      <c r="B13" s="4" t="s">
        <v>263</v>
      </c>
      <c r="C13" s="65">
        <f>+PP!C13+DA!C13</f>
        <v>0</v>
      </c>
      <c r="D13" s="65">
        <f>+PP!D13+DA!D13</f>
        <v>0</v>
      </c>
      <c r="E13" s="65">
        <f>+PP!E13+DA!E13</f>
        <v>0</v>
      </c>
      <c r="F13" s="65">
        <f>+PP!F13+DA!F13</f>
        <v>0</v>
      </c>
      <c r="G13" s="65">
        <f>+PP!G13+DA!G13</f>
        <v>0</v>
      </c>
      <c r="H13" s="65">
        <f>+PP!H13+DA!H13</f>
        <v>0</v>
      </c>
      <c r="I13" s="65">
        <f>+PP!I13+DA!I13</f>
        <v>0</v>
      </c>
      <c r="J13" s="65">
        <f>+PP!J13+DA!J13</f>
        <v>0</v>
      </c>
      <c r="K13" s="65">
        <f>+PP!K13+DA!K13</f>
        <v>0</v>
      </c>
      <c r="L13" s="65">
        <f>+PP!L13+DA!L13</f>
        <v>87</v>
      </c>
      <c r="M13" s="65">
        <f>+PP!M13+DA!M13</f>
        <v>725</v>
      </c>
      <c r="N13" s="65">
        <f>+PP!N13+DA!N13</f>
        <v>14200</v>
      </c>
      <c r="O13" s="65">
        <f>+PP!O13+DA!O13</f>
        <v>6127</v>
      </c>
      <c r="P13" s="65">
        <f>+PP!P13+DA!P13</f>
        <v>0</v>
      </c>
      <c r="Q13" s="97">
        <f>+PP!Q13+DA!Q13</f>
        <v>7261</v>
      </c>
    </row>
    <row r="14" spans="2:17" ht="32.25" customHeight="1" x14ac:dyDescent="0.35">
      <c r="B14" s="4" t="s">
        <v>56</v>
      </c>
      <c r="C14" s="65">
        <f>+PP!C14+DA!C14</f>
        <v>63516880</v>
      </c>
      <c r="D14" s="65">
        <f>+PP!D14+DA!D14</f>
        <v>5757649</v>
      </c>
      <c r="E14" s="65">
        <f>+PP!E14+DA!E14</f>
        <v>5757649</v>
      </c>
      <c r="F14" s="65">
        <f>+PP!F14+DA!F14</f>
        <v>0</v>
      </c>
      <c r="G14" s="65">
        <f>+PP!G14+DA!G14</f>
        <v>3946845</v>
      </c>
      <c r="H14" s="65">
        <f>+PP!H14+DA!H14</f>
        <v>0</v>
      </c>
      <c r="I14" s="65">
        <f>+PP!I14+DA!I14</f>
        <v>3946845</v>
      </c>
      <c r="J14" s="65">
        <f>+PP!J14+DA!J14</f>
        <v>0</v>
      </c>
      <c r="K14" s="65">
        <f>+PP!K14+DA!K14</f>
        <v>0</v>
      </c>
      <c r="L14" s="65">
        <f>+PP!L14+DA!L14</f>
        <v>75163</v>
      </c>
      <c r="M14" s="65">
        <f>+PP!M14+DA!M14</f>
        <v>202251</v>
      </c>
      <c r="N14" s="65">
        <f>+PP!N14+DA!N14</f>
        <v>4866398</v>
      </c>
      <c r="O14" s="65">
        <f>+PP!O14+DA!O14</f>
        <v>0</v>
      </c>
      <c r="P14" s="65">
        <f>+PP!P14+DA!P14</f>
        <v>136000</v>
      </c>
      <c r="Q14" s="97">
        <f>+PP!Q14+DA!Q14</f>
        <v>69780669</v>
      </c>
    </row>
    <row r="15" spans="2:17" ht="32.25" customHeight="1" x14ac:dyDescent="0.35">
      <c r="B15" s="4" t="s">
        <v>57</v>
      </c>
      <c r="C15" s="65">
        <f>+PP!C15+DA!C15</f>
        <v>59156446</v>
      </c>
      <c r="D15" s="65">
        <f>+PP!D15+DA!D15</f>
        <v>3734271</v>
      </c>
      <c r="E15" s="65">
        <f>+PP!E15+DA!E15</f>
        <v>3734271</v>
      </c>
      <c r="F15" s="65">
        <f>+PP!F15+DA!F15</f>
        <v>0</v>
      </c>
      <c r="G15" s="65">
        <f>+PP!G15+DA!G15</f>
        <v>4657412</v>
      </c>
      <c r="H15" s="65">
        <f>+PP!H15+DA!H15</f>
        <v>4657412</v>
      </c>
      <c r="I15" s="65">
        <f>+PP!I15+DA!I15</f>
        <v>0</v>
      </c>
      <c r="J15" s="65">
        <f>+PP!J15+DA!J15</f>
        <v>0</v>
      </c>
      <c r="K15" s="65">
        <f>+PP!K15+DA!K15</f>
        <v>0</v>
      </c>
      <c r="L15" s="65">
        <f>+PP!L15+DA!L15</f>
        <v>40742</v>
      </c>
      <c r="M15" s="65">
        <f>+PP!M15+DA!M15</f>
        <v>160873</v>
      </c>
      <c r="N15" s="65">
        <f>+PP!N15+DA!N15</f>
        <v>3108897</v>
      </c>
      <c r="O15" s="65">
        <f>+PP!O15+DA!O15</f>
        <v>27641</v>
      </c>
      <c r="P15" s="65">
        <f>+PP!P15+DA!P15</f>
        <v>283016</v>
      </c>
      <c r="Q15" s="97">
        <f>+PP!Q15+DA!Q15</f>
        <v>60829930</v>
      </c>
    </row>
    <row r="16" spans="2:17" ht="32.25" customHeight="1" x14ac:dyDescent="0.35">
      <c r="B16" s="4" t="s">
        <v>58</v>
      </c>
      <c r="C16" s="65">
        <f>+PP!C16+DA!C16</f>
        <v>29383511</v>
      </c>
      <c r="D16" s="65">
        <f>+PP!D16+DA!D16</f>
        <v>2850741</v>
      </c>
      <c r="E16" s="65">
        <f>+PP!E16+DA!E16</f>
        <v>2850741</v>
      </c>
      <c r="F16" s="65">
        <f>+PP!F16+DA!F16</f>
        <v>0</v>
      </c>
      <c r="G16" s="65">
        <f>+PP!G16+DA!G16</f>
        <v>1825137</v>
      </c>
      <c r="H16" s="65">
        <f>+PP!H16+DA!H16</f>
        <v>1821921</v>
      </c>
      <c r="I16" s="65">
        <f>+PP!I16+DA!I16</f>
        <v>0</v>
      </c>
      <c r="J16" s="65">
        <f>+PP!J16+DA!J16</f>
        <v>0</v>
      </c>
      <c r="K16" s="65">
        <f>+PP!K16+DA!K16</f>
        <v>0</v>
      </c>
      <c r="L16" s="65">
        <f>+PP!L16+DA!L16</f>
        <v>43607</v>
      </c>
      <c r="M16" s="65">
        <f>+PP!M16+DA!M16</f>
        <v>88523</v>
      </c>
      <c r="N16" s="65">
        <f>+PP!N16+DA!N16</f>
        <v>1790239</v>
      </c>
      <c r="O16" s="65">
        <f>+PP!O16+DA!O16</f>
        <v>0</v>
      </c>
      <c r="P16" s="65">
        <f>+PP!P16+DA!P16</f>
        <v>0</v>
      </c>
      <c r="Q16" s="97">
        <f>+PP!Q16+DA!Q16</f>
        <v>32070439</v>
      </c>
    </row>
    <row r="17" spans="2:17" ht="32.25" customHeight="1" x14ac:dyDescent="0.35">
      <c r="B17" s="4" t="s">
        <v>131</v>
      </c>
      <c r="C17" s="65">
        <f>+PP!C17+DA!C17</f>
        <v>604306</v>
      </c>
      <c r="D17" s="65">
        <f>+PP!D17+DA!D17</f>
        <v>235108</v>
      </c>
      <c r="E17" s="65">
        <f>+PP!E17+DA!E17</f>
        <v>235108</v>
      </c>
      <c r="F17" s="65">
        <f>+PP!F17+DA!F17</f>
        <v>0</v>
      </c>
      <c r="G17" s="65">
        <f>+PP!G17+DA!G17</f>
        <v>59105</v>
      </c>
      <c r="H17" s="65">
        <f>+PP!H17+DA!H17</f>
        <v>59105</v>
      </c>
      <c r="I17" s="65">
        <f>+PP!I17+DA!I17</f>
        <v>0</v>
      </c>
      <c r="J17" s="65">
        <f>+PP!J17+DA!J17</f>
        <v>0</v>
      </c>
      <c r="K17" s="65">
        <f>+PP!K17+DA!K17</f>
        <v>0</v>
      </c>
      <c r="L17" s="65">
        <f>+PP!L17+DA!L17</f>
        <v>0</v>
      </c>
      <c r="M17" s="65">
        <f>+PP!M17+DA!M17</f>
        <v>1156</v>
      </c>
      <c r="N17" s="65">
        <f>+PP!N17+DA!N17</f>
        <v>37385</v>
      </c>
      <c r="O17" s="65">
        <f>+PP!O17+DA!O17</f>
        <v>0</v>
      </c>
      <c r="P17" s="65">
        <f>+PP!P17+DA!P17</f>
        <v>0</v>
      </c>
      <c r="Q17" s="97">
        <f>+PP!Q17+DA!Q17</f>
        <v>816537</v>
      </c>
    </row>
    <row r="18" spans="2:17" ht="32.25" customHeight="1" x14ac:dyDescent="0.35">
      <c r="B18" s="4" t="s">
        <v>253</v>
      </c>
      <c r="C18" s="65">
        <f>+PP!C18+DA!C18</f>
        <v>0</v>
      </c>
      <c r="D18" s="65">
        <f>+PP!D18+DA!D18</f>
        <v>0</v>
      </c>
      <c r="E18" s="65">
        <f>+PP!E18+DA!E18</f>
        <v>0</v>
      </c>
      <c r="F18" s="65">
        <f>+PP!F18+DA!F18</f>
        <v>0</v>
      </c>
      <c r="G18" s="65">
        <f>+PP!G18+DA!G18</f>
        <v>0</v>
      </c>
      <c r="H18" s="65">
        <f>+PP!H18+DA!H18</f>
        <v>0</v>
      </c>
      <c r="I18" s="65">
        <f>+PP!I18+DA!I18</f>
        <v>0</v>
      </c>
      <c r="J18" s="65">
        <f>+PP!J18+DA!J18</f>
        <v>0</v>
      </c>
      <c r="K18" s="65">
        <f>+PP!K18+DA!K18</f>
        <v>0</v>
      </c>
      <c r="L18" s="65">
        <f>+PP!L18+DA!L18</f>
        <v>0</v>
      </c>
      <c r="M18" s="65">
        <f>+PP!M18+DA!M18</f>
        <v>0</v>
      </c>
      <c r="N18" s="65">
        <f>+PP!N18+DA!N18</f>
        <v>0</v>
      </c>
      <c r="O18" s="65">
        <f>+PP!O18+DA!O18</f>
        <v>0</v>
      </c>
      <c r="P18" s="65">
        <f>+PP!P18+DA!P18</f>
        <v>0</v>
      </c>
      <c r="Q18" s="97">
        <f>+PP!Q18+DA!Q18</f>
        <v>0</v>
      </c>
    </row>
    <row r="19" spans="2:17" ht="32.25" customHeight="1" x14ac:dyDescent="0.35">
      <c r="B19" s="4" t="s">
        <v>136</v>
      </c>
      <c r="C19" s="65">
        <f>+PP!C19+DA!C19</f>
        <v>8659298</v>
      </c>
      <c r="D19" s="65">
        <f>+PP!D19+DA!D19</f>
        <v>137713</v>
      </c>
      <c r="E19" s="65">
        <f>+PP!E19+DA!E19</f>
        <v>137713</v>
      </c>
      <c r="F19" s="65">
        <f>+PP!F19+DA!F19</f>
        <v>0</v>
      </c>
      <c r="G19" s="65">
        <f>+PP!G19+DA!G19</f>
        <v>302319</v>
      </c>
      <c r="H19" s="65">
        <f>+PP!H19+DA!H19</f>
        <v>302319</v>
      </c>
      <c r="I19" s="65">
        <f>+PP!I19+DA!I19</f>
        <v>0</v>
      </c>
      <c r="J19" s="65">
        <f>+PP!J19+DA!J19</f>
        <v>0</v>
      </c>
      <c r="K19" s="65">
        <f>+PP!K19+DA!K19</f>
        <v>0</v>
      </c>
      <c r="L19" s="65">
        <f>+PP!L19+DA!L19</f>
        <v>3956</v>
      </c>
      <c r="M19" s="65">
        <f>+PP!M19+DA!M19</f>
        <v>167968</v>
      </c>
      <c r="N19" s="65">
        <f>+PP!N19+DA!N19</f>
        <v>199079</v>
      </c>
      <c r="O19" s="65">
        <f>+PP!O19+DA!O19</f>
        <v>0</v>
      </c>
      <c r="P19" s="65">
        <f>+PP!P19+DA!P19</f>
        <v>0</v>
      </c>
      <c r="Q19" s="97">
        <f>+PP!Q19+DA!Q19</f>
        <v>8521848</v>
      </c>
    </row>
    <row r="20" spans="2:17" ht="32.25" customHeight="1" x14ac:dyDescent="0.35">
      <c r="B20" s="4" t="s">
        <v>35</v>
      </c>
      <c r="C20" s="65">
        <f>+PP!C20+DA!C20</f>
        <v>3421921</v>
      </c>
      <c r="D20" s="65">
        <f>+PP!D20+DA!D20</f>
        <v>148457</v>
      </c>
      <c r="E20" s="65">
        <f>+PP!E20+DA!E20</f>
        <v>148457</v>
      </c>
      <c r="F20" s="65">
        <f>+PP!F20+DA!F20</f>
        <v>0</v>
      </c>
      <c r="G20" s="65">
        <f>+PP!G20+DA!G20</f>
        <v>186520</v>
      </c>
      <c r="H20" s="65">
        <f>+PP!H20+DA!H20</f>
        <v>186520</v>
      </c>
      <c r="I20" s="65">
        <f>+PP!I20+DA!I20</f>
        <v>0</v>
      </c>
      <c r="J20" s="65">
        <f>+PP!J20+DA!J20</f>
        <v>0</v>
      </c>
      <c r="K20" s="65">
        <f>+PP!K20+DA!K20</f>
        <v>0</v>
      </c>
      <c r="L20" s="65">
        <f>+PP!L20+DA!L20</f>
        <v>637</v>
      </c>
      <c r="M20" s="65">
        <f>+PP!M20+DA!M20</f>
        <v>8104</v>
      </c>
      <c r="N20" s="65">
        <f>+PP!N20+DA!N20</f>
        <v>91549</v>
      </c>
      <c r="O20" s="65">
        <f>+PP!O20+DA!O20</f>
        <v>0</v>
      </c>
      <c r="P20" s="65">
        <f>+PP!P20+DA!P20</f>
        <v>0</v>
      </c>
      <c r="Q20" s="97">
        <f>+PP!Q20+DA!Q20</f>
        <v>3466666</v>
      </c>
    </row>
    <row r="21" spans="2:17" ht="32.25" customHeight="1" x14ac:dyDescent="0.35">
      <c r="B21" s="118" t="s">
        <v>191</v>
      </c>
      <c r="C21" s="65">
        <f>+PP!C21+DA!C21</f>
        <v>0</v>
      </c>
      <c r="D21" s="65">
        <f>+PP!D21+DA!D21</f>
        <v>0</v>
      </c>
      <c r="E21" s="65">
        <f>+PP!E21+DA!E21</f>
        <v>0</v>
      </c>
      <c r="F21" s="65">
        <f>+PP!F21+DA!F21</f>
        <v>0</v>
      </c>
      <c r="G21" s="65">
        <f>+PP!G21+DA!G21</f>
        <v>0</v>
      </c>
      <c r="H21" s="65">
        <f>+PP!H21+DA!H21</f>
        <v>0</v>
      </c>
      <c r="I21" s="65">
        <f>+PP!I21+DA!I21</f>
        <v>0</v>
      </c>
      <c r="J21" s="65">
        <f>+PP!J21+DA!J21</f>
        <v>0</v>
      </c>
      <c r="K21" s="65">
        <f>+PP!K21+DA!K21</f>
        <v>0</v>
      </c>
      <c r="L21" s="65">
        <f>+PP!L21+DA!L21</f>
        <v>0</v>
      </c>
      <c r="M21" s="65">
        <f>+PP!M21+DA!M21</f>
        <v>0</v>
      </c>
      <c r="N21" s="65">
        <f>+PP!N21+DA!N21</f>
        <v>0</v>
      </c>
      <c r="O21" s="65">
        <f>+PP!O21+DA!O21</f>
        <v>0</v>
      </c>
      <c r="P21" s="65">
        <f>+PP!P21+DA!P21</f>
        <v>0</v>
      </c>
      <c r="Q21" s="97">
        <f>+PP!Q21+DA!Q21</f>
        <v>0</v>
      </c>
    </row>
    <row r="22" spans="2:17" ht="32.25" customHeight="1" x14ac:dyDescent="0.35">
      <c r="B22" s="4" t="s">
        <v>59</v>
      </c>
      <c r="C22" s="65">
        <f>+PP!C22+DA!C22</f>
        <v>0</v>
      </c>
      <c r="D22" s="65">
        <f>+PP!D22+DA!D22</f>
        <v>0</v>
      </c>
      <c r="E22" s="65">
        <f>+PP!E22+DA!E22</f>
        <v>0</v>
      </c>
      <c r="F22" s="65">
        <f>+PP!F22+DA!F22</f>
        <v>0</v>
      </c>
      <c r="G22" s="65">
        <f>+PP!G22+DA!G22</f>
        <v>0</v>
      </c>
      <c r="H22" s="65">
        <f>+PP!H22+DA!H22</f>
        <v>0</v>
      </c>
      <c r="I22" s="65">
        <f>+PP!I22+DA!I22</f>
        <v>0</v>
      </c>
      <c r="J22" s="65">
        <f>+PP!J22+DA!J22</f>
        <v>0</v>
      </c>
      <c r="K22" s="65">
        <f>+PP!K22+DA!K22</f>
        <v>0</v>
      </c>
      <c r="L22" s="65">
        <f>+PP!L22+DA!L22</f>
        <v>0</v>
      </c>
      <c r="M22" s="65">
        <f>+PP!M22+DA!M22</f>
        <v>0</v>
      </c>
      <c r="N22" s="65">
        <f>+PP!N22+DA!N22</f>
        <v>0</v>
      </c>
      <c r="O22" s="65">
        <f>+PP!O22+DA!O22</f>
        <v>0</v>
      </c>
      <c r="P22" s="65">
        <f>+PP!P22+DA!P22</f>
        <v>0</v>
      </c>
      <c r="Q22" s="97">
        <f>+PP!Q22+DA!Q22</f>
        <v>0</v>
      </c>
    </row>
    <row r="23" spans="2:17" ht="32.25" customHeight="1" x14ac:dyDescent="0.35">
      <c r="B23" s="4" t="s">
        <v>60</v>
      </c>
      <c r="C23" s="65">
        <f>+PP!C23+DA!C23</f>
        <v>1137513</v>
      </c>
      <c r="D23" s="65">
        <f>+PP!D23+DA!D23</f>
        <v>140131</v>
      </c>
      <c r="E23" s="65">
        <f>+PP!E23+DA!E23</f>
        <v>140131</v>
      </c>
      <c r="F23" s="65">
        <f>+PP!F23+DA!F23</f>
        <v>0</v>
      </c>
      <c r="G23" s="65">
        <f>+PP!G23+DA!G23</f>
        <v>0</v>
      </c>
      <c r="H23" s="65">
        <f>+PP!H23+DA!H23</f>
        <v>85895</v>
      </c>
      <c r="I23" s="65">
        <f>+PP!I23+DA!I23</f>
        <v>0</v>
      </c>
      <c r="J23" s="65">
        <f>+PP!J23+DA!J23</f>
        <v>0</v>
      </c>
      <c r="K23" s="65">
        <f>+PP!K23+DA!K23</f>
        <v>0</v>
      </c>
      <c r="L23" s="65">
        <f>+PP!L23+DA!L23</f>
        <v>2680</v>
      </c>
      <c r="M23" s="65">
        <f>+PP!M23+DA!M23</f>
        <v>0</v>
      </c>
      <c r="N23" s="65">
        <f>+PP!N23+DA!N23</f>
        <v>65148</v>
      </c>
      <c r="O23" s="65">
        <f>+PP!O23+DA!O23</f>
        <v>0</v>
      </c>
      <c r="P23" s="65">
        <f>+PP!P23+DA!P23</f>
        <v>0</v>
      </c>
      <c r="Q23" s="97">
        <f>+PP!Q23+DA!Q23</f>
        <v>1254216</v>
      </c>
    </row>
    <row r="24" spans="2:17" ht="32.25" customHeight="1" x14ac:dyDescent="0.35">
      <c r="B24" s="4" t="s">
        <v>134</v>
      </c>
      <c r="C24" s="65">
        <f>+PP!C24+DA!C24</f>
        <v>129257</v>
      </c>
      <c r="D24" s="65">
        <f>+PP!D24+DA!D24</f>
        <v>34499</v>
      </c>
      <c r="E24" s="65">
        <f>+PP!E24+DA!E24</f>
        <v>34499</v>
      </c>
      <c r="F24" s="65">
        <f>+PP!F24+DA!F24</f>
        <v>0</v>
      </c>
      <c r="G24" s="65">
        <f>+PP!G24+DA!G24</f>
        <v>0</v>
      </c>
      <c r="H24" s="65">
        <f>+PP!H24+DA!H24</f>
        <v>0</v>
      </c>
      <c r="I24" s="65">
        <f>+PP!I24+DA!I24</f>
        <v>0</v>
      </c>
      <c r="J24" s="65">
        <f>+PP!J24+DA!J24</f>
        <v>0</v>
      </c>
      <c r="K24" s="65">
        <f>+PP!K24+DA!K24</f>
        <v>0</v>
      </c>
      <c r="L24" s="65">
        <f>+PP!L24+DA!L24</f>
        <v>0</v>
      </c>
      <c r="M24" s="65">
        <f>+PP!M24+DA!M24</f>
        <v>766</v>
      </c>
      <c r="N24" s="65">
        <f>+PP!N24+DA!N24</f>
        <v>7232</v>
      </c>
      <c r="O24" s="65">
        <f>+PP!O24+DA!O24</f>
        <v>163</v>
      </c>
      <c r="P24" s="65">
        <f>+PP!P24+DA!P24</f>
        <v>0</v>
      </c>
      <c r="Q24" s="97">
        <f>+PP!Q24+DA!Q24</f>
        <v>170058</v>
      </c>
    </row>
    <row r="25" spans="2:17" ht="32.25" customHeight="1" x14ac:dyDescent="0.35">
      <c r="B25" s="4" t="s">
        <v>135</v>
      </c>
      <c r="C25" s="65">
        <f>+PP!C25+DA!C25</f>
        <v>37929</v>
      </c>
      <c r="D25" s="65">
        <f>+PP!D25+DA!D25</f>
        <v>307</v>
      </c>
      <c r="E25" s="65">
        <f>+PP!E25+DA!E25</f>
        <v>307</v>
      </c>
      <c r="F25" s="65">
        <f>+PP!F25+DA!F25</f>
        <v>0</v>
      </c>
      <c r="G25" s="65">
        <f>+PP!G25+DA!G25</f>
        <v>724</v>
      </c>
      <c r="H25" s="65">
        <f>+PP!H25+DA!H25</f>
        <v>724</v>
      </c>
      <c r="I25" s="65">
        <f>+PP!I25+DA!I25</f>
        <v>0</v>
      </c>
      <c r="J25" s="65">
        <f>+PP!J25+DA!J25</f>
        <v>0</v>
      </c>
      <c r="K25" s="65">
        <f>+PP!K25+DA!K25</f>
        <v>0</v>
      </c>
      <c r="L25" s="65">
        <f>+PP!L25+DA!L25</f>
        <v>0</v>
      </c>
      <c r="M25" s="65">
        <f>+PP!M25+DA!M25</f>
        <v>240</v>
      </c>
      <c r="N25" s="65">
        <f>+PP!N25+DA!N25</f>
        <v>-71</v>
      </c>
      <c r="O25" s="65">
        <f>+PP!O25+DA!O25</f>
        <v>0</v>
      </c>
      <c r="P25" s="65">
        <f>+PP!P25+DA!P25</f>
        <v>0</v>
      </c>
      <c r="Q25" s="97">
        <f>+PP!Q25+DA!Q25</f>
        <v>37202</v>
      </c>
    </row>
    <row r="26" spans="2:17" ht="32.25" customHeight="1" x14ac:dyDescent="0.35">
      <c r="B26" s="4" t="s">
        <v>149</v>
      </c>
      <c r="C26" s="65">
        <f>+PP!C26+DA!C26</f>
        <v>1546629</v>
      </c>
      <c r="D26" s="65">
        <f>+PP!D26+DA!D26</f>
        <v>710131</v>
      </c>
      <c r="E26" s="65">
        <f>+PP!E26+DA!E26</f>
        <v>710131</v>
      </c>
      <c r="F26" s="65">
        <f>+PP!F26+DA!F26</f>
        <v>0</v>
      </c>
      <c r="G26" s="65">
        <f>+PP!G26+DA!G26</f>
        <v>118914</v>
      </c>
      <c r="H26" s="65">
        <f>+PP!H26+DA!H26</f>
        <v>118914</v>
      </c>
      <c r="I26" s="65">
        <f>+PP!I26+DA!I26</f>
        <v>0</v>
      </c>
      <c r="J26" s="65">
        <f>+PP!J26+DA!J26</f>
        <v>0</v>
      </c>
      <c r="K26" s="65">
        <f>+PP!K26+DA!K26</f>
        <v>0</v>
      </c>
      <c r="L26" s="65">
        <f>+PP!L26+DA!L26</f>
        <v>18816</v>
      </c>
      <c r="M26" s="65">
        <f>+PP!M26+DA!M26</f>
        <v>8321</v>
      </c>
      <c r="N26" s="65">
        <f>+PP!N26+DA!N26</f>
        <v>86862</v>
      </c>
      <c r="O26" s="65">
        <f>+PP!O26+DA!O26</f>
        <v>0</v>
      </c>
      <c r="P26" s="65">
        <f>+PP!P26+DA!P26</f>
        <v>0</v>
      </c>
      <c r="Q26" s="97">
        <f>+PP!Q26+DA!Q26</f>
        <v>2197571</v>
      </c>
    </row>
    <row r="27" spans="2:17" ht="32.25" customHeight="1" x14ac:dyDescent="0.35">
      <c r="B27" s="4" t="s">
        <v>61</v>
      </c>
      <c r="C27" s="65">
        <f>+PP!C27+DA!C27</f>
        <v>1038487</v>
      </c>
      <c r="D27" s="65">
        <f>+PP!D27+DA!D27</f>
        <v>310551</v>
      </c>
      <c r="E27" s="65">
        <f>+PP!E27+DA!E27</f>
        <v>310551</v>
      </c>
      <c r="F27" s="65">
        <f>+PP!F27+DA!F27</f>
        <v>0</v>
      </c>
      <c r="G27" s="65">
        <f>+PP!G27+DA!G27</f>
        <v>124775</v>
      </c>
      <c r="H27" s="65">
        <f>+PP!H27+DA!H27</f>
        <v>-798745</v>
      </c>
      <c r="I27" s="65">
        <f>+PP!I27+DA!I27</f>
        <v>0</v>
      </c>
      <c r="J27" s="65">
        <f>+PP!J27+DA!J27</f>
        <v>0</v>
      </c>
      <c r="K27" s="65">
        <f>+PP!K27+DA!K27</f>
        <v>0</v>
      </c>
      <c r="L27" s="65">
        <f>+PP!L27+DA!L27</f>
        <v>5163</v>
      </c>
      <c r="M27" s="65">
        <f>+PP!M27+DA!M27</f>
        <v>22114</v>
      </c>
      <c r="N27" s="65">
        <f>+PP!N27+DA!N27</f>
        <v>18464</v>
      </c>
      <c r="O27" s="65">
        <f>+PP!O27+DA!O27</f>
        <v>0</v>
      </c>
      <c r="P27" s="65">
        <f>+PP!P27+DA!P27</f>
        <v>0</v>
      </c>
      <c r="Q27" s="97">
        <f>+PP!Q27+DA!Q27</f>
        <v>2138970</v>
      </c>
    </row>
    <row r="28" spans="2:17" ht="32.25" customHeight="1" x14ac:dyDescent="0.35">
      <c r="B28" s="4" t="s">
        <v>62</v>
      </c>
      <c r="C28" s="65">
        <f>+PP!C28+DA!C28</f>
        <v>1144</v>
      </c>
      <c r="D28" s="65">
        <f>+PP!D28+DA!D28</f>
        <v>0</v>
      </c>
      <c r="E28" s="65">
        <f>+PP!E28+DA!E28</f>
        <v>0</v>
      </c>
      <c r="F28" s="65">
        <f>+PP!F28+DA!F28</f>
        <v>0</v>
      </c>
      <c r="G28" s="65">
        <f>+PP!G28+DA!G28</f>
        <v>0</v>
      </c>
      <c r="H28" s="65">
        <f>+PP!H28+DA!H28</f>
        <v>0</v>
      </c>
      <c r="I28" s="65">
        <f>+PP!I28+DA!I28</f>
        <v>0</v>
      </c>
      <c r="J28" s="65">
        <f>+PP!J28+DA!J28</f>
        <v>0</v>
      </c>
      <c r="K28" s="65">
        <f>+PP!K28+DA!K28</f>
        <v>0</v>
      </c>
      <c r="L28" s="65">
        <f>+PP!L28+DA!L28</f>
        <v>0</v>
      </c>
      <c r="M28" s="65">
        <f>+PP!M28+DA!M28</f>
        <v>11765</v>
      </c>
      <c r="N28" s="65">
        <f>+PP!N28+DA!N28</f>
        <v>4493</v>
      </c>
      <c r="O28" s="65">
        <f>+PP!O28+DA!O28</f>
        <v>0</v>
      </c>
      <c r="P28" s="65">
        <f>+PP!P28+DA!P28</f>
        <v>-7272</v>
      </c>
      <c r="Q28" s="97">
        <f>+PP!Q28+DA!Q28</f>
        <v>1144</v>
      </c>
    </row>
    <row r="29" spans="2:17" ht="32.25" customHeight="1" x14ac:dyDescent="0.35">
      <c r="B29" s="4" t="s">
        <v>63</v>
      </c>
      <c r="C29" s="65">
        <f>+PP!C29+DA!C29</f>
        <v>5228971</v>
      </c>
      <c r="D29" s="65">
        <f>+PP!D29+DA!D29</f>
        <v>303593</v>
      </c>
      <c r="E29" s="65">
        <f>+PP!E29+DA!E29</f>
        <v>303593</v>
      </c>
      <c r="F29" s="65">
        <f>+PP!F29+DA!F29</f>
        <v>0</v>
      </c>
      <c r="G29" s="65">
        <f>+PP!G29+DA!G29</f>
        <v>263243</v>
      </c>
      <c r="H29" s="65">
        <f>+PP!H29+DA!H29</f>
        <v>262803</v>
      </c>
      <c r="I29" s="65">
        <f>+PP!I29+DA!I29</f>
        <v>0</v>
      </c>
      <c r="J29" s="65">
        <f>+PP!J29+DA!J29</f>
        <v>0</v>
      </c>
      <c r="K29" s="65">
        <f>+PP!K29+DA!K29</f>
        <v>0</v>
      </c>
      <c r="L29" s="65">
        <f>+PP!L29+DA!L29</f>
        <v>1553</v>
      </c>
      <c r="M29" s="65">
        <f>+PP!M29+DA!M29</f>
        <v>0</v>
      </c>
      <c r="N29" s="65">
        <f>+PP!N29+DA!N29</f>
        <v>206007</v>
      </c>
      <c r="O29" s="65">
        <f>+PP!O29+DA!O29</f>
        <v>0</v>
      </c>
      <c r="P29" s="65">
        <f>+PP!P29+DA!P29</f>
        <v>0</v>
      </c>
      <c r="Q29" s="97">
        <f>+PP!Q29+DA!Q29</f>
        <v>5474214</v>
      </c>
    </row>
    <row r="30" spans="2:17" ht="32.25" customHeight="1" x14ac:dyDescent="0.35">
      <c r="B30" s="56" t="s">
        <v>45</v>
      </c>
      <c r="C30" s="96">
        <f t="shared" ref="C30:Q30" si="0">SUM(C6:C29)</f>
        <v>244701266</v>
      </c>
      <c r="D30" s="96">
        <f t="shared" si="0"/>
        <v>21651236</v>
      </c>
      <c r="E30" s="96">
        <f t="shared" si="0"/>
        <v>21651236</v>
      </c>
      <c r="F30" s="96">
        <f t="shared" si="0"/>
        <v>0</v>
      </c>
      <c r="G30" s="96">
        <f t="shared" si="0"/>
        <v>17532289</v>
      </c>
      <c r="H30" s="96">
        <f t="shared" si="0"/>
        <v>12567292</v>
      </c>
      <c r="I30" s="96">
        <f t="shared" si="0"/>
        <v>3946845</v>
      </c>
      <c r="J30" s="96">
        <f t="shared" si="0"/>
        <v>0</v>
      </c>
      <c r="K30" s="96">
        <f t="shared" si="0"/>
        <v>0</v>
      </c>
      <c r="L30" s="96">
        <f t="shared" si="0"/>
        <v>211608</v>
      </c>
      <c r="M30" s="96">
        <f t="shared" si="0"/>
        <v>1082519</v>
      </c>
      <c r="N30" s="96">
        <f t="shared" si="0"/>
        <v>14679917</v>
      </c>
      <c r="O30" s="96">
        <f t="shared" si="0"/>
        <v>52033</v>
      </c>
      <c r="P30" s="96">
        <f t="shared" si="0"/>
        <v>570508</v>
      </c>
      <c r="Q30" s="96">
        <f t="shared" si="0"/>
        <v>262601611</v>
      </c>
    </row>
    <row r="31" spans="2:17" ht="32.25" customHeight="1" x14ac:dyDescent="0.35">
      <c r="B31" s="278" t="s">
        <v>46</v>
      </c>
      <c r="C31" s="279"/>
      <c r="D31" s="279"/>
      <c r="E31" s="279"/>
      <c r="F31" s="279"/>
      <c r="G31" s="279"/>
      <c r="H31" s="279"/>
      <c r="I31" s="279"/>
      <c r="J31" s="279"/>
      <c r="K31" s="279"/>
      <c r="L31" s="279"/>
      <c r="M31" s="279"/>
      <c r="N31" s="279"/>
      <c r="O31" s="279"/>
      <c r="P31" s="279"/>
      <c r="Q31" s="280"/>
    </row>
    <row r="32" spans="2:17" ht="32.25" customHeight="1" x14ac:dyDescent="0.35">
      <c r="B32" s="4" t="s">
        <v>47</v>
      </c>
      <c r="C32" s="65">
        <f>+PP!C32+DA!C32</f>
        <v>0</v>
      </c>
      <c r="D32" s="65">
        <f>+PP!D32+DA!D32</f>
        <v>0</v>
      </c>
      <c r="E32" s="65">
        <f>+PP!E32+DA!E32</f>
        <v>0</v>
      </c>
      <c r="F32" s="65">
        <f>+PP!F32+DA!F32</f>
        <v>0</v>
      </c>
      <c r="G32" s="65">
        <f>+PP!G32+DA!G32</f>
        <v>0</v>
      </c>
      <c r="H32" s="65">
        <f>+PP!H32+DA!H32</f>
        <v>0</v>
      </c>
      <c r="I32" s="65">
        <f>+PP!I32+DA!I32</f>
        <v>0</v>
      </c>
      <c r="J32" s="65">
        <f>+PP!J32+DA!J32</f>
        <v>0</v>
      </c>
      <c r="K32" s="65">
        <f>+PP!K32+DA!K32</f>
        <v>0</v>
      </c>
      <c r="L32" s="65">
        <f>+PP!L32+DA!L32</f>
        <v>0</v>
      </c>
      <c r="M32" s="65">
        <f>+PP!M32+DA!M32</f>
        <v>0</v>
      </c>
      <c r="N32" s="65">
        <f>+PP!N32+DA!N32</f>
        <v>0</v>
      </c>
      <c r="O32" s="65">
        <f>+PP!O32+DA!O32</f>
        <v>0</v>
      </c>
      <c r="P32" s="65">
        <f>+PP!P32+DA!P32</f>
        <v>0</v>
      </c>
      <c r="Q32" s="97">
        <f>+PP!Q32+DA!Q32</f>
        <v>0</v>
      </c>
    </row>
    <row r="33" spans="2:17" ht="32.25" customHeight="1" x14ac:dyDescent="0.35">
      <c r="B33" s="4" t="s">
        <v>78</v>
      </c>
      <c r="C33" s="65">
        <f>+PP!C33+DA!C33</f>
        <v>0</v>
      </c>
      <c r="D33" s="65">
        <f>+PP!D33+DA!D33</f>
        <v>0</v>
      </c>
      <c r="E33" s="65">
        <f>+PP!E33+DA!E33</f>
        <v>0</v>
      </c>
      <c r="F33" s="65">
        <f>+PP!F33+DA!F33</f>
        <v>0</v>
      </c>
      <c r="G33" s="65">
        <f>+PP!G33+DA!G33</f>
        <v>0</v>
      </c>
      <c r="H33" s="65">
        <f>+PP!H33+DA!H33</f>
        <v>0</v>
      </c>
      <c r="I33" s="65">
        <f>+PP!I33+DA!I33</f>
        <v>0</v>
      </c>
      <c r="J33" s="65">
        <f>+PP!J33+DA!J33</f>
        <v>0</v>
      </c>
      <c r="K33" s="65">
        <f>+PP!K33+DA!K33</f>
        <v>0</v>
      </c>
      <c r="L33" s="65">
        <f>+PP!L33+DA!L33</f>
        <v>0</v>
      </c>
      <c r="M33" s="65">
        <f>+PP!M33+DA!M33</f>
        <v>0</v>
      </c>
      <c r="N33" s="65">
        <f>+PP!N33+DA!N33</f>
        <v>0</v>
      </c>
      <c r="O33" s="65">
        <f>+PP!O33+DA!O33</f>
        <v>0</v>
      </c>
      <c r="P33" s="65">
        <f>+PP!P33+DA!P33</f>
        <v>0</v>
      </c>
      <c r="Q33" s="97">
        <f>+PP!Q33+DA!Q33</f>
        <v>0</v>
      </c>
    </row>
    <row r="34" spans="2:17" ht="32.25" customHeight="1" x14ac:dyDescent="0.35">
      <c r="B34" s="4" t="s">
        <v>48</v>
      </c>
      <c r="C34" s="65">
        <f>+PP!C34+DA!C34</f>
        <v>0</v>
      </c>
      <c r="D34" s="65">
        <f>+PP!D34+DA!D34</f>
        <v>0</v>
      </c>
      <c r="E34" s="65">
        <f>+PP!E34+DA!E34</f>
        <v>0</v>
      </c>
      <c r="F34" s="65">
        <f>+PP!F34+DA!F34</f>
        <v>0</v>
      </c>
      <c r="G34" s="65">
        <f>+PP!G34+DA!G34</f>
        <v>0</v>
      </c>
      <c r="H34" s="65">
        <f>+PP!H34+DA!H34</f>
        <v>0</v>
      </c>
      <c r="I34" s="65">
        <f>+PP!I34+DA!I34</f>
        <v>0</v>
      </c>
      <c r="J34" s="65">
        <f>+PP!J34+DA!J34</f>
        <v>0</v>
      </c>
      <c r="K34" s="65">
        <f>+PP!K34+DA!K34</f>
        <v>0</v>
      </c>
      <c r="L34" s="65">
        <f>+PP!L34+DA!L34</f>
        <v>0</v>
      </c>
      <c r="M34" s="65">
        <f>+PP!M34+DA!M34</f>
        <v>0</v>
      </c>
      <c r="N34" s="65">
        <f>+PP!N34+DA!N34</f>
        <v>0</v>
      </c>
      <c r="O34" s="65">
        <f>+PP!O34+DA!O34</f>
        <v>0</v>
      </c>
      <c r="P34" s="65">
        <f>+PP!P34+DA!P34</f>
        <v>0</v>
      </c>
      <c r="Q34" s="97">
        <f>+PP!Q34+DA!Q34</f>
        <v>0</v>
      </c>
    </row>
    <row r="35" spans="2:17" ht="32.25" customHeight="1" x14ac:dyDescent="0.35">
      <c r="B35" s="56" t="s">
        <v>45</v>
      </c>
      <c r="C35" s="96">
        <f>SUM(C32:C34)</f>
        <v>0</v>
      </c>
      <c r="D35" s="96">
        <f t="shared" ref="D35:Q35" si="1">SUM(D32:D34)</f>
        <v>0</v>
      </c>
      <c r="E35" s="96">
        <f t="shared" si="1"/>
        <v>0</v>
      </c>
      <c r="F35" s="96">
        <f t="shared" si="1"/>
        <v>0</v>
      </c>
      <c r="G35" s="96">
        <f t="shared" si="1"/>
        <v>0</v>
      </c>
      <c r="H35" s="96">
        <f t="shared" si="1"/>
        <v>0</v>
      </c>
      <c r="I35" s="96">
        <f t="shared" si="1"/>
        <v>0</v>
      </c>
      <c r="J35" s="96">
        <f t="shared" si="1"/>
        <v>0</v>
      </c>
      <c r="K35" s="96">
        <f t="shared" si="1"/>
        <v>0</v>
      </c>
      <c r="L35" s="96">
        <f t="shared" si="1"/>
        <v>0</v>
      </c>
      <c r="M35" s="96">
        <f t="shared" si="1"/>
        <v>0</v>
      </c>
      <c r="N35" s="96">
        <f t="shared" si="1"/>
        <v>0</v>
      </c>
      <c r="O35" s="96">
        <f t="shared" si="1"/>
        <v>0</v>
      </c>
      <c r="P35" s="96">
        <f t="shared" si="1"/>
        <v>0</v>
      </c>
      <c r="Q35" s="96">
        <f t="shared" si="1"/>
        <v>0</v>
      </c>
    </row>
    <row r="36" spans="2:17" ht="23.25" customHeight="1" x14ac:dyDescent="0.35">
      <c r="B36" s="277" t="s">
        <v>50</v>
      </c>
      <c r="C36" s="277"/>
      <c r="D36" s="277"/>
      <c r="E36" s="277"/>
      <c r="F36" s="277"/>
      <c r="G36" s="277"/>
      <c r="H36" s="277"/>
      <c r="I36" s="277"/>
      <c r="J36" s="277"/>
      <c r="K36" s="277"/>
      <c r="L36" s="277"/>
      <c r="M36" s="277"/>
      <c r="N36" s="277"/>
      <c r="O36" s="277"/>
      <c r="P36" s="277"/>
      <c r="Q36" s="277"/>
    </row>
    <row r="37" spans="2:17" ht="18.75" customHeight="1" x14ac:dyDescent="0.35">
      <c r="Q37" s="165"/>
    </row>
  </sheetData>
  <sheetProtection password="E931" sheet="1" objects="1" scenarios="1"/>
  <mergeCells count="4">
    <mergeCell ref="B3:Q3"/>
    <mergeCell ref="B31:Q31"/>
    <mergeCell ref="B36:Q36"/>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B1:S38"/>
  <sheetViews>
    <sheetView topLeftCell="A20" zoomScale="90" zoomScaleNormal="90" workbookViewId="0">
      <selection activeCell="E30" sqref="E30"/>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18" width="15.453125" style="148" bestFit="1" customWidth="1"/>
    <col min="19" max="19" width="15.90625" style="148" bestFit="1" customWidth="1"/>
    <col min="20" max="256" width="14.36328125" style="148"/>
    <col min="257" max="257" width="9.6328125" style="148" customWidth="1"/>
    <col min="258" max="258" width="43.54296875" style="148" customWidth="1"/>
    <col min="259" max="273" width="17.90625" style="148" customWidth="1"/>
    <col min="274" max="274" width="15.453125" style="148" bestFit="1" customWidth="1"/>
    <col min="275" max="275" width="15.90625" style="148" bestFit="1" customWidth="1"/>
    <col min="276" max="512" width="14.36328125" style="148"/>
    <col min="513" max="513" width="9.6328125" style="148" customWidth="1"/>
    <col min="514" max="514" width="43.54296875" style="148" customWidth="1"/>
    <col min="515" max="529" width="17.90625" style="148" customWidth="1"/>
    <col min="530" max="530" width="15.453125" style="148" bestFit="1" customWidth="1"/>
    <col min="531" max="531" width="15.90625" style="148" bestFit="1" customWidth="1"/>
    <col min="532" max="768" width="14.36328125" style="148"/>
    <col min="769" max="769" width="9.6328125" style="148" customWidth="1"/>
    <col min="770" max="770" width="43.54296875" style="148" customWidth="1"/>
    <col min="771" max="785" width="17.90625" style="148" customWidth="1"/>
    <col min="786" max="786" width="15.453125" style="148" bestFit="1" customWidth="1"/>
    <col min="787" max="787" width="15.90625" style="148" bestFit="1" customWidth="1"/>
    <col min="788" max="1024" width="14.36328125" style="148"/>
    <col min="1025" max="1025" width="9.6328125" style="148" customWidth="1"/>
    <col min="1026" max="1026" width="43.54296875" style="148" customWidth="1"/>
    <col min="1027" max="1041" width="17.90625" style="148" customWidth="1"/>
    <col min="1042" max="1042" width="15.453125" style="148" bestFit="1" customWidth="1"/>
    <col min="1043" max="1043" width="15.90625" style="148" bestFit="1" customWidth="1"/>
    <col min="1044" max="1280" width="14.36328125" style="148"/>
    <col min="1281" max="1281" width="9.6328125" style="148" customWidth="1"/>
    <col min="1282" max="1282" width="43.54296875" style="148" customWidth="1"/>
    <col min="1283" max="1297" width="17.90625" style="148" customWidth="1"/>
    <col min="1298" max="1298" width="15.453125" style="148" bestFit="1" customWidth="1"/>
    <col min="1299" max="1299" width="15.90625" style="148" bestFit="1" customWidth="1"/>
    <col min="1300" max="1536" width="14.36328125" style="148"/>
    <col min="1537" max="1537" width="9.6328125" style="148" customWidth="1"/>
    <col min="1538" max="1538" width="43.54296875" style="148" customWidth="1"/>
    <col min="1539" max="1553" width="17.90625" style="148" customWidth="1"/>
    <col min="1554" max="1554" width="15.453125" style="148" bestFit="1" customWidth="1"/>
    <col min="1555" max="1555" width="15.90625" style="148" bestFit="1" customWidth="1"/>
    <col min="1556" max="1792" width="14.36328125" style="148"/>
    <col min="1793" max="1793" width="9.6328125" style="148" customWidth="1"/>
    <col min="1794" max="1794" width="43.54296875" style="148" customWidth="1"/>
    <col min="1795" max="1809" width="17.90625" style="148" customWidth="1"/>
    <col min="1810" max="1810" width="15.453125" style="148" bestFit="1" customWidth="1"/>
    <col min="1811" max="1811" width="15.90625" style="148" bestFit="1" customWidth="1"/>
    <col min="1812" max="2048" width="14.36328125" style="148"/>
    <col min="2049" max="2049" width="9.6328125" style="148" customWidth="1"/>
    <col min="2050" max="2050" width="43.54296875" style="148" customWidth="1"/>
    <col min="2051" max="2065" width="17.90625" style="148" customWidth="1"/>
    <col min="2066" max="2066" width="15.453125" style="148" bestFit="1" customWidth="1"/>
    <col min="2067" max="2067" width="15.90625" style="148" bestFit="1" customWidth="1"/>
    <col min="2068" max="2304" width="14.36328125" style="148"/>
    <col min="2305" max="2305" width="9.6328125" style="148" customWidth="1"/>
    <col min="2306" max="2306" width="43.54296875" style="148" customWidth="1"/>
    <col min="2307" max="2321" width="17.90625" style="148" customWidth="1"/>
    <col min="2322" max="2322" width="15.453125" style="148" bestFit="1" customWidth="1"/>
    <col min="2323" max="2323" width="15.90625" style="148" bestFit="1" customWidth="1"/>
    <col min="2324" max="2560" width="14.36328125" style="148"/>
    <col min="2561" max="2561" width="9.6328125" style="148" customWidth="1"/>
    <col min="2562" max="2562" width="43.54296875" style="148" customWidth="1"/>
    <col min="2563" max="2577" width="17.90625" style="148" customWidth="1"/>
    <col min="2578" max="2578" width="15.453125" style="148" bestFit="1" customWidth="1"/>
    <col min="2579" max="2579" width="15.90625" style="148" bestFit="1" customWidth="1"/>
    <col min="2580" max="2816" width="14.36328125" style="148"/>
    <col min="2817" max="2817" width="9.6328125" style="148" customWidth="1"/>
    <col min="2818" max="2818" width="43.54296875" style="148" customWidth="1"/>
    <col min="2819" max="2833" width="17.90625" style="148" customWidth="1"/>
    <col min="2834" max="2834" width="15.453125" style="148" bestFit="1" customWidth="1"/>
    <col min="2835" max="2835" width="15.90625" style="148" bestFit="1" customWidth="1"/>
    <col min="2836" max="3072" width="14.36328125" style="148"/>
    <col min="3073" max="3073" width="9.6328125" style="148" customWidth="1"/>
    <col min="3074" max="3074" width="43.54296875" style="148" customWidth="1"/>
    <col min="3075" max="3089" width="17.90625" style="148" customWidth="1"/>
    <col min="3090" max="3090" width="15.453125" style="148" bestFit="1" customWidth="1"/>
    <col min="3091" max="3091" width="15.90625" style="148" bestFit="1" customWidth="1"/>
    <col min="3092" max="3328" width="14.36328125" style="148"/>
    <col min="3329" max="3329" width="9.6328125" style="148" customWidth="1"/>
    <col min="3330" max="3330" width="43.54296875" style="148" customWidth="1"/>
    <col min="3331" max="3345" width="17.90625" style="148" customWidth="1"/>
    <col min="3346" max="3346" width="15.453125" style="148" bestFit="1" customWidth="1"/>
    <col min="3347" max="3347" width="15.90625" style="148" bestFit="1" customWidth="1"/>
    <col min="3348" max="3584" width="14.36328125" style="148"/>
    <col min="3585" max="3585" width="9.6328125" style="148" customWidth="1"/>
    <col min="3586" max="3586" width="43.54296875" style="148" customWidth="1"/>
    <col min="3587" max="3601" width="17.90625" style="148" customWidth="1"/>
    <col min="3602" max="3602" width="15.453125" style="148" bestFit="1" customWidth="1"/>
    <col min="3603" max="3603" width="15.90625" style="148" bestFit="1" customWidth="1"/>
    <col min="3604" max="3840" width="14.36328125" style="148"/>
    <col min="3841" max="3841" width="9.6328125" style="148" customWidth="1"/>
    <col min="3842" max="3842" width="43.54296875" style="148" customWidth="1"/>
    <col min="3843" max="3857" width="17.90625" style="148" customWidth="1"/>
    <col min="3858" max="3858" width="15.453125" style="148" bestFit="1" customWidth="1"/>
    <col min="3859" max="3859" width="15.90625" style="148" bestFit="1" customWidth="1"/>
    <col min="3860" max="4096" width="14.36328125" style="148"/>
    <col min="4097" max="4097" width="9.6328125" style="148" customWidth="1"/>
    <col min="4098" max="4098" width="43.54296875" style="148" customWidth="1"/>
    <col min="4099" max="4113" width="17.90625" style="148" customWidth="1"/>
    <col min="4114" max="4114" width="15.453125" style="148" bestFit="1" customWidth="1"/>
    <col min="4115" max="4115" width="15.90625" style="148" bestFit="1" customWidth="1"/>
    <col min="4116" max="4352" width="14.36328125" style="148"/>
    <col min="4353" max="4353" width="9.6328125" style="148" customWidth="1"/>
    <col min="4354" max="4354" width="43.54296875" style="148" customWidth="1"/>
    <col min="4355" max="4369" width="17.90625" style="148" customWidth="1"/>
    <col min="4370" max="4370" width="15.453125" style="148" bestFit="1" customWidth="1"/>
    <col min="4371" max="4371" width="15.90625" style="148" bestFit="1" customWidth="1"/>
    <col min="4372" max="4608" width="14.36328125" style="148"/>
    <col min="4609" max="4609" width="9.6328125" style="148" customWidth="1"/>
    <col min="4610" max="4610" width="43.54296875" style="148" customWidth="1"/>
    <col min="4611" max="4625" width="17.90625" style="148" customWidth="1"/>
    <col min="4626" max="4626" width="15.453125" style="148" bestFit="1" customWidth="1"/>
    <col min="4627" max="4627" width="15.90625" style="148" bestFit="1" customWidth="1"/>
    <col min="4628" max="4864" width="14.36328125" style="148"/>
    <col min="4865" max="4865" width="9.6328125" style="148" customWidth="1"/>
    <col min="4866" max="4866" width="43.54296875" style="148" customWidth="1"/>
    <col min="4867" max="4881" width="17.90625" style="148" customWidth="1"/>
    <col min="4882" max="4882" width="15.453125" style="148" bestFit="1" customWidth="1"/>
    <col min="4883" max="4883" width="15.90625" style="148" bestFit="1" customWidth="1"/>
    <col min="4884" max="5120" width="14.36328125" style="148"/>
    <col min="5121" max="5121" width="9.6328125" style="148" customWidth="1"/>
    <col min="5122" max="5122" width="43.54296875" style="148" customWidth="1"/>
    <col min="5123" max="5137" width="17.90625" style="148" customWidth="1"/>
    <col min="5138" max="5138" width="15.453125" style="148" bestFit="1" customWidth="1"/>
    <col min="5139" max="5139" width="15.90625" style="148" bestFit="1" customWidth="1"/>
    <col min="5140" max="5376" width="14.36328125" style="148"/>
    <col min="5377" max="5377" width="9.6328125" style="148" customWidth="1"/>
    <col min="5378" max="5378" width="43.54296875" style="148" customWidth="1"/>
    <col min="5379" max="5393" width="17.90625" style="148" customWidth="1"/>
    <col min="5394" max="5394" width="15.453125" style="148" bestFit="1" customWidth="1"/>
    <col min="5395" max="5395" width="15.90625" style="148" bestFit="1" customWidth="1"/>
    <col min="5396" max="5632" width="14.36328125" style="148"/>
    <col min="5633" max="5633" width="9.6328125" style="148" customWidth="1"/>
    <col min="5634" max="5634" width="43.54296875" style="148" customWidth="1"/>
    <col min="5635" max="5649" width="17.90625" style="148" customWidth="1"/>
    <col min="5650" max="5650" width="15.453125" style="148" bestFit="1" customWidth="1"/>
    <col min="5651" max="5651" width="15.90625" style="148" bestFit="1" customWidth="1"/>
    <col min="5652" max="5888" width="14.36328125" style="148"/>
    <col min="5889" max="5889" width="9.6328125" style="148" customWidth="1"/>
    <col min="5890" max="5890" width="43.54296875" style="148" customWidth="1"/>
    <col min="5891" max="5905" width="17.90625" style="148" customWidth="1"/>
    <col min="5906" max="5906" width="15.453125" style="148" bestFit="1" customWidth="1"/>
    <col min="5907" max="5907" width="15.90625" style="148" bestFit="1" customWidth="1"/>
    <col min="5908" max="6144" width="14.36328125" style="148"/>
    <col min="6145" max="6145" width="9.6328125" style="148" customWidth="1"/>
    <col min="6146" max="6146" width="43.54296875" style="148" customWidth="1"/>
    <col min="6147" max="6161" width="17.90625" style="148" customWidth="1"/>
    <col min="6162" max="6162" width="15.453125" style="148" bestFit="1" customWidth="1"/>
    <col min="6163" max="6163" width="15.90625" style="148" bestFit="1" customWidth="1"/>
    <col min="6164" max="6400" width="14.36328125" style="148"/>
    <col min="6401" max="6401" width="9.6328125" style="148" customWidth="1"/>
    <col min="6402" max="6402" width="43.54296875" style="148" customWidth="1"/>
    <col min="6403" max="6417" width="17.90625" style="148" customWidth="1"/>
    <col min="6418" max="6418" width="15.453125" style="148" bestFit="1" customWidth="1"/>
    <col min="6419" max="6419" width="15.90625" style="148" bestFit="1" customWidth="1"/>
    <col min="6420" max="6656" width="14.36328125" style="148"/>
    <col min="6657" max="6657" width="9.6328125" style="148" customWidth="1"/>
    <col min="6658" max="6658" width="43.54296875" style="148" customWidth="1"/>
    <col min="6659" max="6673" width="17.90625" style="148" customWidth="1"/>
    <col min="6674" max="6674" width="15.453125" style="148" bestFit="1" customWidth="1"/>
    <col min="6675" max="6675" width="15.90625" style="148" bestFit="1" customWidth="1"/>
    <col min="6676" max="6912" width="14.36328125" style="148"/>
    <col min="6913" max="6913" width="9.6328125" style="148" customWidth="1"/>
    <col min="6914" max="6914" width="43.54296875" style="148" customWidth="1"/>
    <col min="6915" max="6929" width="17.90625" style="148" customWidth="1"/>
    <col min="6930" max="6930" width="15.453125" style="148" bestFit="1" customWidth="1"/>
    <col min="6931" max="6931" width="15.90625" style="148" bestFit="1" customWidth="1"/>
    <col min="6932" max="7168" width="14.36328125" style="148"/>
    <col min="7169" max="7169" width="9.6328125" style="148" customWidth="1"/>
    <col min="7170" max="7170" width="43.54296875" style="148" customWidth="1"/>
    <col min="7171" max="7185" width="17.90625" style="148" customWidth="1"/>
    <col min="7186" max="7186" width="15.453125" style="148" bestFit="1" customWidth="1"/>
    <col min="7187" max="7187" width="15.90625" style="148" bestFit="1" customWidth="1"/>
    <col min="7188" max="7424" width="14.36328125" style="148"/>
    <col min="7425" max="7425" width="9.6328125" style="148" customWidth="1"/>
    <col min="7426" max="7426" width="43.54296875" style="148" customWidth="1"/>
    <col min="7427" max="7441" width="17.90625" style="148" customWidth="1"/>
    <col min="7442" max="7442" width="15.453125" style="148" bestFit="1" customWidth="1"/>
    <col min="7443" max="7443" width="15.90625" style="148" bestFit="1" customWidth="1"/>
    <col min="7444" max="7680" width="14.36328125" style="148"/>
    <col min="7681" max="7681" width="9.6328125" style="148" customWidth="1"/>
    <col min="7682" max="7682" width="43.54296875" style="148" customWidth="1"/>
    <col min="7683" max="7697" width="17.90625" style="148" customWidth="1"/>
    <col min="7698" max="7698" width="15.453125" style="148" bestFit="1" customWidth="1"/>
    <col min="7699" max="7699" width="15.90625" style="148" bestFit="1" customWidth="1"/>
    <col min="7700" max="7936" width="14.36328125" style="148"/>
    <col min="7937" max="7937" width="9.6328125" style="148" customWidth="1"/>
    <col min="7938" max="7938" width="43.54296875" style="148" customWidth="1"/>
    <col min="7939" max="7953" width="17.90625" style="148" customWidth="1"/>
    <col min="7954" max="7954" width="15.453125" style="148" bestFit="1" customWidth="1"/>
    <col min="7955" max="7955" width="15.90625" style="148" bestFit="1" customWidth="1"/>
    <col min="7956" max="8192" width="14.36328125" style="148"/>
    <col min="8193" max="8193" width="9.6328125" style="148" customWidth="1"/>
    <col min="8194" max="8194" width="43.54296875" style="148" customWidth="1"/>
    <col min="8195" max="8209" width="17.90625" style="148" customWidth="1"/>
    <col min="8210" max="8210" width="15.453125" style="148" bestFit="1" customWidth="1"/>
    <col min="8211" max="8211" width="15.90625" style="148" bestFit="1" customWidth="1"/>
    <col min="8212" max="8448" width="14.36328125" style="148"/>
    <col min="8449" max="8449" width="9.6328125" style="148" customWidth="1"/>
    <col min="8450" max="8450" width="43.54296875" style="148" customWidth="1"/>
    <col min="8451" max="8465" width="17.90625" style="148" customWidth="1"/>
    <col min="8466" max="8466" width="15.453125" style="148" bestFit="1" customWidth="1"/>
    <col min="8467" max="8467" width="15.90625" style="148" bestFit="1" customWidth="1"/>
    <col min="8468" max="8704" width="14.36328125" style="148"/>
    <col min="8705" max="8705" width="9.6328125" style="148" customWidth="1"/>
    <col min="8706" max="8706" width="43.54296875" style="148" customWidth="1"/>
    <col min="8707" max="8721" width="17.90625" style="148" customWidth="1"/>
    <col min="8722" max="8722" width="15.453125" style="148" bestFit="1" customWidth="1"/>
    <col min="8723" max="8723" width="15.90625" style="148" bestFit="1" customWidth="1"/>
    <col min="8724" max="8960" width="14.36328125" style="148"/>
    <col min="8961" max="8961" width="9.6328125" style="148" customWidth="1"/>
    <col min="8962" max="8962" width="43.54296875" style="148" customWidth="1"/>
    <col min="8963" max="8977" width="17.90625" style="148" customWidth="1"/>
    <col min="8978" max="8978" width="15.453125" style="148" bestFit="1" customWidth="1"/>
    <col min="8979" max="8979" width="15.90625" style="148" bestFit="1" customWidth="1"/>
    <col min="8980" max="9216" width="14.36328125" style="148"/>
    <col min="9217" max="9217" width="9.6328125" style="148" customWidth="1"/>
    <col min="9218" max="9218" width="43.54296875" style="148" customWidth="1"/>
    <col min="9219" max="9233" width="17.90625" style="148" customWidth="1"/>
    <col min="9234" max="9234" width="15.453125" style="148" bestFit="1" customWidth="1"/>
    <col min="9235" max="9235" width="15.90625" style="148" bestFit="1" customWidth="1"/>
    <col min="9236" max="9472" width="14.36328125" style="148"/>
    <col min="9473" max="9473" width="9.6328125" style="148" customWidth="1"/>
    <col min="9474" max="9474" width="43.54296875" style="148" customWidth="1"/>
    <col min="9475" max="9489" width="17.90625" style="148" customWidth="1"/>
    <col min="9490" max="9490" width="15.453125" style="148" bestFit="1" customWidth="1"/>
    <col min="9491" max="9491" width="15.90625" style="148" bestFit="1" customWidth="1"/>
    <col min="9492" max="9728" width="14.36328125" style="148"/>
    <col min="9729" max="9729" width="9.6328125" style="148" customWidth="1"/>
    <col min="9730" max="9730" width="43.54296875" style="148" customWidth="1"/>
    <col min="9731" max="9745" width="17.90625" style="148" customWidth="1"/>
    <col min="9746" max="9746" width="15.453125" style="148" bestFit="1" customWidth="1"/>
    <col min="9747" max="9747" width="15.90625" style="148" bestFit="1" customWidth="1"/>
    <col min="9748" max="9984" width="14.36328125" style="148"/>
    <col min="9985" max="9985" width="9.6328125" style="148" customWidth="1"/>
    <col min="9986" max="9986" width="43.54296875" style="148" customWidth="1"/>
    <col min="9987" max="10001" width="17.90625" style="148" customWidth="1"/>
    <col min="10002" max="10002" width="15.453125" style="148" bestFit="1" customWidth="1"/>
    <col min="10003" max="10003" width="15.90625" style="148" bestFit="1" customWidth="1"/>
    <col min="10004" max="10240" width="14.36328125" style="148"/>
    <col min="10241" max="10241" width="9.6328125" style="148" customWidth="1"/>
    <col min="10242" max="10242" width="43.54296875" style="148" customWidth="1"/>
    <col min="10243" max="10257" width="17.90625" style="148" customWidth="1"/>
    <col min="10258" max="10258" width="15.453125" style="148" bestFit="1" customWidth="1"/>
    <col min="10259" max="10259" width="15.90625" style="148" bestFit="1" customWidth="1"/>
    <col min="10260" max="10496" width="14.36328125" style="148"/>
    <col min="10497" max="10497" width="9.6328125" style="148" customWidth="1"/>
    <col min="10498" max="10498" width="43.54296875" style="148" customWidth="1"/>
    <col min="10499" max="10513" width="17.90625" style="148" customWidth="1"/>
    <col min="10514" max="10514" width="15.453125" style="148" bestFit="1" customWidth="1"/>
    <col min="10515" max="10515" width="15.90625" style="148" bestFit="1" customWidth="1"/>
    <col min="10516" max="10752" width="14.36328125" style="148"/>
    <col min="10753" max="10753" width="9.6328125" style="148" customWidth="1"/>
    <col min="10754" max="10754" width="43.54296875" style="148" customWidth="1"/>
    <col min="10755" max="10769" width="17.90625" style="148" customWidth="1"/>
    <col min="10770" max="10770" width="15.453125" style="148" bestFit="1" customWidth="1"/>
    <col min="10771" max="10771" width="15.90625" style="148" bestFit="1" customWidth="1"/>
    <col min="10772" max="11008" width="14.36328125" style="148"/>
    <col min="11009" max="11009" width="9.6328125" style="148" customWidth="1"/>
    <col min="11010" max="11010" width="43.54296875" style="148" customWidth="1"/>
    <col min="11011" max="11025" width="17.90625" style="148" customWidth="1"/>
    <col min="11026" max="11026" width="15.453125" style="148" bestFit="1" customWidth="1"/>
    <col min="11027" max="11027" width="15.90625" style="148" bestFit="1" customWidth="1"/>
    <col min="11028" max="11264" width="14.36328125" style="148"/>
    <col min="11265" max="11265" width="9.6328125" style="148" customWidth="1"/>
    <col min="11266" max="11266" width="43.54296875" style="148" customWidth="1"/>
    <col min="11267" max="11281" width="17.90625" style="148" customWidth="1"/>
    <col min="11282" max="11282" width="15.453125" style="148" bestFit="1" customWidth="1"/>
    <col min="11283" max="11283" width="15.90625" style="148" bestFit="1" customWidth="1"/>
    <col min="11284" max="11520" width="14.36328125" style="148"/>
    <col min="11521" max="11521" width="9.6328125" style="148" customWidth="1"/>
    <col min="11522" max="11522" width="43.54296875" style="148" customWidth="1"/>
    <col min="11523" max="11537" width="17.90625" style="148" customWidth="1"/>
    <col min="11538" max="11538" width="15.453125" style="148" bestFit="1" customWidth="1"/>
    <col min="11539" max="11539" width="15.90625" style="148" bestFit="1" customWidth="1"/>
    <col min="11540" max="11776" width="14.36328125" style="148"/>
    <col min="11777" max="11777" width="9.6328125" style="148" customWidth="1"/>
    <col min="11778" max="11778" width="43.54296875" style="148" customWidth="1"/>
    <col min="11779" max="11793" width="17.90625" style="148" customWidth="1"/>
    <col min="11794" max="11794" width="15.453125" style="148" bestFit="1" customWidth="1"/>
    <col min="11795" max="11795" width="15.90625" style="148" bestFit="1" customWidth="1"/>
    <col min="11796" max="12032" width="14.36328125" style="148"/>
    <col min="12033" max="12033" width="9.6328125" style="148" customWidth="1"/>
    <col min="12034" max="12034" width="43.54296875" style="148" customWidth="1"/>
    <col min="12035" max="12049" width="17.90625" style="148" customWidth="1"/>
    <col min="12050" max="12050" width="15.453125" style="148" bestFit="1" customWidth="1"/>
    <col min="12051" max="12051" width="15.90625" style="148" bestFit="1" customWidth="1"/>
    <col min="12052" max="12288" width="14.36328125" style="148"/>
    <col min="12289" max="12289" width="9.6328125" style="148" customWidth="1"/>
    <col min="12290" max="12290" width="43.54296875" style="148" customWidth="1"/>
    <col min="12291" max="12305" width="17.90625" style="148" customWidth="1"/>
    <col min="12306" max="12306" width="15.453125" style="148" bestFit="1" customWidth="1"/>
    <col min="12307" max="12307" width="15.90625" style="148" bestFit="1" customWidth="1"/>
    <col min="12308" max="12544" width="14.36328125" style="148"/>
    <col min="12545" max="12545" width="9.6328125" style="148" customWidth="1"/>
    <col min="12546" max="12546" width="43.54296875" style="148" customWidth="1"/>
    <col min="12547" max="12561" width="17.90625" style="148" customWidth="1"/>
    <col min="12562" max="12562" width="15.453125" style="148" bestFit="1" customWidth="1"/>
    <col min="12563" max="12563" width="15.90625" style="148" bestFit="1" customWidth="1"/>
    <col min="12564" max="12800" width="14.36328125" style="148"/>
    <col min="12801" max="12801" width="9.6328125" style="148" customWidth="1"/>
    <col min="12802" max="12802" width="43.54296875" style="148" customWidth="1"/>
    <col min="12803" max="12817" width="17.90625" style="148" customWidth="1"/>
    <col min="12818" max="12818" width="15.453125" style="148" bestFit="1" customWidth="1"/>
    <col min="12819" max="12819" width="15.90625" style="148" bestFit="1" customWidth="1"/>
    <col min="12820" max="13056" width="14.36328125" style="148"/>
    <col min="13057" max="13057" width="9.6328125" style="148" customWidth="1"/>
    <col min="13058" max="13058" width="43.54296875" style="148" customWidth="1"/>
    <col min="13059" max="13073" width="17.90625" style="148" customWidth="1"/>
    <col min="13074" max="13074" width="15.453125" style="148" bestFit="1" customWidth="1"/>
    <col min="13075" max="13075" width="15.90625" style="148" bestFit="1" customWidth="1"/>
    <col min="13076" max="13312" width="14.36328125" style="148"/>
    <col min="13313" max="13313" width="9.6328125" style="148" customWidth="1"/>
    <col min="13314" max="13314" width="43.54296875" style="148" customWidth="1"/>
    <col min="13315" max="13329" width="17.90625" style="148" customWidth="1"/>
    <col min="13330" max="13330" width="15.453125" style="148" bestFit="1" customWidth="1"/>
    <col min="13331" max="13331" width="15.90625" style="148" bestFit="1" customWidth="1"/>
    <col min="13332" max="13568" width="14.36328125" style="148"/>
    <col min="13569" max="13569" width="9.6328125" style="148" customWidth="1"/>
    <col min="13570" max="13570" width="43.54296875" style="148" customWidth="1"/>
    <col min="13571" max="13585" width="17.90625" style="148" customWidth="1"/>
    <col min="13586" max="13586" width="15.453125" style="148" bestFit="1" customWidth="1"/>
    <col min="13587" max="13587" width="15.90625" style="148" bestFit="1" customWidth="1"/>
    <col min="13588" max="13824" width="14.36328125" style="148"/>
    <col min="13825" max="13825" width="9.6328125" style="148" customWidth="1"/>
    <col min="13826" max="13826" width="43.54296875" style="148" customWidth="1"/>
    <col min="13827" max="13841" width="17.90625" style="148" customWidth="1"/>
    <col min="13842" max="13842" width="15.453125" style="148" bestFit="1" customWidth="1"/>
    <col min="13843" max="13843" width="15.90625" style="148" bestFit="1" customWidth="1"/>
    <col min="13844" max="14080" width="14.36328125" style="148"/>
    <col min="14081" max="14081" width="9.6328125" style="148" customWidth="1"/>
    <col min="14082" max="14082" width="43.54296875" style="148" customWidth="1"/>
    <col min="14083" max="14097" width="17.90625" style="148" customWidth="1"/>
    <col min="14098" max="14098" width="15.453125" style="148" bestFit="1" customWidth="1"/>
    <col min="14099" max="14099" width="15.90625" style="148" bestFit="1" customWidth="1"/>
    <col min="14100" max="14336" width="14.36328125" style="148"/>
    <col min="14337" max="14337" width="9.6328125" style="148" customWidth="1"/>
    <col min="14338" max="14338" width="43.54296875" style="148" customWidth="1"/>
    <col min="14339" max="14353" width="17.90625" style="148" customWidth="1"/>
    <col min="14354" max="14354" width="15.453125" style="148" bestFit="1" customWidth="1"/>
    <col min="14355" max="14355" width="15.90625" style="148" bestFit="1" customWidth="1"/>
    <col min="14356" max="14592" width="14.36328125" style="148"/>
    <col min="14593" max="14593" width="9.6328125" style="148" customWidth="1"/>
    <col min="14594" max="14594" width="43.54296875" style="148" customWidth="1"/>
    <col min="14595" max="14609" width="17.90625" style="148" customWidth="1"/>
    <col min="14610" max="14610" width="15.453125" style="148" bestFit="1" customWidth="1"/>
    <col min="14611" max="14611" width="15.90625" style="148" bestFit="1" customWidth="1"/>
    <col min="14612" max="14848" width="14.36328125" style="148"/>
    <col min="14849" max="14849" width="9.6328125" style="148" customWidth="1"/>
    <col min="14850" max="14850" width="43.54296875" style="148" customWidth="1"/>
    <col min="14851" max="14865" width="17.90625" style="148" customWidth="1"/>
    <col min="14866" max="14866" width="15.453125" style="148" bestFit="1" customWidth="1"/>
    <col min="14867" max="14867" width="15.90625" style="148" bestFit="1" customWidth="1"/>
    <col min="14868" max="15104" width="14.36328125" style="148"/>
    <col min="15105" max="15105" width="9.6328125" style="148" customWidth="1"/>
    <col min="15106" max="15106" width="43.54296875" style="148" customWidth="1"/>
    <col min="15107" max="15121" width="17.90625" style="148" customWidth="1"/>
    <col min="15122" max="15122" width="15.453125" style="148" bestFit="1" customWidth="1"/>
    <col min="15123" max="15123" width="15.90625" style="148" bestFit="1" customWidth="1"/>
    <col min="15124" max="15360" width="14.36328125" style="148"/>
    <col min="15361" max="15361" width="9.6328125" style="148" customWidth="1"/>
    <col min="15362" max="15362" width="43.54296875" style="148" customWidth="1"/>
    <col min="15363" max="15377" width="17.90625" style="148" customWidth="1"/>
    <col min="15378" max="15378" width="15.453125" style="148" bestFit="1" customWidth="1"/>
    <col min="15379" max="15379" width="15.90625" style="148" bestFit="1" customWidth="1"/>
    <col min="15380" max="15616" width="14.36328125" style="148"/>
    <col min="15617" max="15617" width="9.6328125" style="148" customWidth="1"/>
    <col min="15618" max="15618" width="43.54296875" style="148" customWidth="1"/>
    <col min="15619" max="15633" width="17.90625" style="148" customWidth="1"/>
    <col min="15634" max="15634" width="15.453125" style="148" bestFit="1" customWidth="1"/>
    <col min="15635" max="15635" width="15.90625" style="148" bestFit="1" customWidth="1"/>
    <col min="15636" max="15872" width="14.36328125" style="148"/>
    <col min="15873" max="15873" width="9.6328125" style="148" customWidth="1"/>
    <col min="15874" max="15874" width="43.54296875" style="148" customWidth="1"/>
    <col min="15875" max="15889" width="17.90625" style="148" customWidth="1"/>
    <col min="15890" max="15890" width="15.453125" style="148" bestFit="1" customWidth="1"/>
    <col min="15891" max="15891" width="15.90625" style="148" bestFit="1" customWidth="1"/>
    <col min="15892" max="16128" width="14.36328125" style="148"/>
    <col min="16129" max="16129" width="9.6328125" style="148" customWidth="1"/>
    <col min="16130" max="16130" width="43.54296875" style="148" customWidth="1"/>
    <col min="16131" max="16145" width="17.90625" style="148" customWidth="1"/>
    <col min="16146" max="16146" width="15.453125" style="148" bestFit="1" customWidth="1"/>
    <col min="16147" max="16147" width="15.90625" style="148" bestFit="1" customWidth="1"/>
    <col min="16148" max="16384" width="14.36328125" style="148"/>
  </cols>
  <sheetData>
    <row r="1" spans="2:17" ht="15.75" customHeight="1" x14ac:dyDescent="0.3"/>
    <row r="2" spans="2:17" ht="15.75" customHeight="1" x14ac:dyDescent="0.3"/>
    <row r="3" spans="2:17" ht="18.75" customHeight="1" x14ac:dyDescent="0.3">
      <c r="B3" s="282" t="s">
        <v>299</v>
      </c>
      <c r="C3" s="282"/>
      <c r="D3" s="282"/>
      <c r="E3" s="282"/>
      <c r="F3" s="282"/>
      <c r="G3" s="282"/>
      <c r="H3" s="282"/>
      <c r="I3" s="282"/>
      <c r="J3" s="282"/>
      <c r="K3" s="282"/>
      <c r="L3" s="282"/>
      <c r="M3" s="282"/>
      <c r="N3" s="282"/>
      <c r="O3" s="282"/>
      <c r="P3" s="282"/>
      <c r="Q3" s="282"/>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83" t="s">
        <v>16</v>
      </c>
      <c r="C5" s="284"/>
      <c r="D5" s="284"/>
      <c r="E5" s="284"/>
      <c r="F5" s="284"/>
      <c r="G5" s="284"/>
      <c r="H5" s="284"/>
      <c r="I5" s="284"/>
      <c r="J5" s="284"/>
      <c r="K5" s="284"/>
      <c r="L5" s="284"/>
      <c r="M5" s="284"/>
      <c r="N5" s="284"/>
      <c r="O5" s="284"/>
      <c r="P5" s="284"/>
      <c r="Q5" s="285"/>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176895</v>
      </c>
      <c r="D7" s="156">
        <v>49647</v>
      </c>
      <c r="E7" s="156">
        <v>49647</v>
      </c>
      <c r="F7" s="156">
        <v>0</v>
      </c>
      <c r="G7" s="156">
        <v>11777</v>
      </c>
      <c r="H7" s="156">
        <v>11777</v>
      </c>
      <c r="I7" s="156">
        <v>0</v>
      </c>
      <c r="J7" s="156">
        <v>0</v>
      </c>
      <c r="K7" s="156">
        <v>0</v>
      </c>
      <c r="L7" s="156">
        <v>0</v>
      </c>
      <c r="M7" s="156">
        <v>0</v>
      </c>
      <c r="N7" s="156">
        <v>0</v>
      </c>
      <c r="O7" s="156">
        <v>0</v>
      </c>
      <c r="P7" s="156">
        <v>0</v>
      </c>
      <c r="Q7" s="157">
        <v>214764</v>
      </c>
    </row>
    <row r="8" spans="2:17" ht="18.75" customHeight="1" x14ac:dyDescent="0.3">
      <c r="B8" s="155" t="s">
        <v>148</v>
      </c>
      <c r="C8" s="156">
        <v>0</v>
      </c>
      <c r="D8" s="156">
        <v>0</v>
      </c>
      <c r="E8" s="156">
        <v>0</v>
      </c>
      <c r="F8" s="156">
        <v>0</v>
      </c>
      <c r="G8" s="156">
        <v>0</v>
      </c>
      <c r="H8" s="156">
        <v>0</v>
      </c>
      <c r="I8" s="156">
        <v>0</v>
      </c>
      <c r="J8" s="156">
        <v>0</v>
      </c>
      <c r="K8" s="156">
        <v>0</v>
      </c>
      <c r="L8" s="156">
        <v>0</v>
      </c>
      <c r="M8" s="156">
        <v>0</v>
      </c>
      <c r="N8" s="156">
        <v>0</v>
      </c>
      <c r="O8" s="156">
        <v>0</v>
      </c>
      <c r="P8" s="156">
        <v>0</v>
      </c>
      <c r="Q8" s="157">
        <v>0</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0</v>
      </c>
      <c r="D10" s="156">
        <v>0</v>
      </c>
      <c r="E10" s="156">
        <v>0</v>
      </c>
      <c r="F10" s="156">
        <v>0</v>
      </c>
      <c r="G10" s="156">
        <v>0</v>
      </c>
      <c r="H10" s="156">
        <v>0</v>
      </c>
      <c r="I10" s="156">
        <v>0</v>
      </c>
      <c r="J10" s="156">
        <v>0</v>
      </c>
      <c r="K10" s="156">
        <v>0</v>
      </c>
      <c r="L10" s="156">
        <v>0</v>
      </c>
      <c r="M10" s="156">
        <v>0</v>
      </c>
      <c r="N10" s="156">
        <v>0</v>
      </c>
      <c r="O10" s="156">
        <v>0</v>
      </c>
      <c r="P10" s="156">
        <v>0</v>
      </c>
      <c r="Q10" s="157">
        <v>0</v>
      </c>
    </row>
    <row r="11" spans="2:17" ht="18.75" customHeight="1" x14ac:dyDescent="0.3">
      <c r="B11" s="155" t="s">
        <v>22</v>
      </c>
      <c r="C11" s="156">
        <v>0</v>
      </c>
      <c r="D11" s="156">
        <v>0</v>
      </c>
      <c r="E11" s="156">
        <v>0</v>
      </c>
      <c r="F11" s="156">
        <v>0</v>
      </c>
      <c r="G11" s="156">
        <v>0</v>
      </c>
      <c r="H11" s="156">
        <v>0</v>
      </c>
      <c r="I11" s="156">
        <v>0</v>
      </c>
      <c r="J11" s="156">
        <v>0</v>
      </c>
      <c r="K11" s="156">
        <v>0</v>
      </c>
      <c r="L11" s="156">
        <v>0</v>
      </c>
      <c r="M11" s="156">
        <v>0</v>
      </c>
      <c r="N11" s="156">
        <v>0</v>
      </c>
      <c r="O11" s="156">
        <v>0</v>
      </c>
      <c r="P11" s="156">
        <v>0</v>
      </c>
      <c r="Q11" s="157">
        <v>0</v>
      </c>
    </row>
    <row r="12" spans="2:17" ht="18.75" customHeight="1" x14ac:dyDescent="0.3">
      <c r="B12" s="155" t="s">
        <v>55</v>
      </c>
      <c r="C12" s="156">
        <v>0</v>
      </c>
      <c r="D12" s="156">
        <v>0</v>
      </c>
      <c r="E12" s="156">
        <v>0</v>
      </c>
      <c r="F12" s="156">
        <v>0</v>
      </c>
      <c r="G12" s="156">
        <v>0</v>
      </c>
      <c r="H12" s="156">
        <v>0</v>
      </c>
      <c r="I12" s="156">
        <v>0</v>
      </c>
      <c r="J12" s="156">
        <v>0</v>
      </c>
      <c r="K12" s="156">
        <v>0</v>
      </c>
      <c r="L12" s="156">
        <v>0</v>
      </c>
      <c r="M12" s="156">
        <v>0</v>
      </c>
      <c r="N12" s="156">
        <v>0</v>
      </c>
      <c r="O12" s="156">
        <v>0</v>
      </c>
      <c r="P12" s="156">
        <v>0</v>
      </c>
      <c r="Q12" s="157">
        <v>0</v>
      </c>
    </row>
    <row r="13" spans="2:17" ht="18.75" customHeight="1" x14ac:dyDescent="0.3">
      <c r="B13" s="4" t="s">
        <v>263</v>
      </c>
      <c r="C13" s="156">
        <v>0</v>
      </c>
      <c r="D13" s="156">
        <v>0</v>
      </c>
      <c r="E13" s="156">
        <v>0</v>
      </c>
      <c r="F13" s="156">
        <v>0</v>
      </c>
      <c r="G13" s="156">
        <v>0</v>
      </c>
      <c r="H13" s="156">
        <v>0</v>
      </c>
      <c r="I13" s="156">
        <v>0</v>
      </c>
      <c r="J13" s="156">
        <v>0</v>
      </c>
      <c r="K13" s="156">
        <v>0</v>
      </c>
      <c r="L13" s="156">
        <v>0</v>
      </c>
      <c r="M13" s="156">
        <v>0</v>
      </c>
      <c r="N13" s="156">
        <v>0</v>
      </c>
      <c r="O13" s="156">
        <v>0</v>
      </c>
      <c r="P13" s="156">
        <v>0</v>
      </c>
      <c r="Q13" s="157">
        <v>0</v>
      </c>
    </row>
    <row r="14" spans="2:17" ht="18.75" customHeight="1" x14ac:dyDescent="0.3">
      <c r="B14" s="155" t="s">
        <v>56</v>
      </c>
      <c r="C14" s="156">
        <v>21017699</v>
      </c>
      <c r="D14" s="156">
        <v>2517695</v>
      </c>
      <c r="E14" s="156">
        <v>2517695</v>
      </c>
      <c r="F14" s="156">
        <v>0</v>
      </c>
      <c r="G14" s="156">
        <v>1161556</v>
      </c>
      <c r="H14" s="156">
        <v>0</v>
      </c>
      <c r="I14" s="156">
        <v>1161556</v>
      </c>
      <c r="J14" s="156">
        <v>0</v>
      </c>
      <c r="K14" s="156">
        <v>0</v>
      </c>
      <c r="L14" s="156">
        <v>29688</v>
      </c>
      <c r="M14" s="156">
        <v>81279</v>
      </c>
      <c r="N14" s="156">
        <v>1621083</v>
      </c>
      <c r="O14" s="156">
        <v>0</v>
      </c>
      <c r="P14" s="156">
        <v>0</v>
      </c>
      <c r="Q14" s="157">
        <v>23883954</v>
      </c>
    </row>
    <row r="15" spans="2:17" ht="18.75" customHeight="1" x14ac:dyDescent="0.3">
      <c r="B15" s="155" t="s">
        <v>57</v>
      </c>
      <c r="C15" s="156">
        <v>6051882</v>
      </c>
      <c r="D15" s="156">
        <v>576890</v>
      </c>
      <c r="E15" s="156">
        <v>576890</v>
      </c>
      <c r="F15" s="156">
        <v>0</v>
      </c>
      <c r="G15" s="156">
        <v>524479</v>
      </c>
      <c r="H15" s="156">
        <v>0</v>
      </c>
      <c r="I15" s="156">
        <v>0</v>
      </c>
      <c r="J15" s="156">
        <v>0</v>
      </c>
      <c r="K15" s="156">
        <v>0</v>
      </c>
      <c r="L15" s="156">
        <v>9787</v>
      </c>
      <c r="M15" s="156">
        <v>20622</v>
      </c>
      <c r="N15" s="156">
        <v>127971</v>
      </c>
      <c r="O15" s="156">
        <v>1066</v>
      </c>
      <c r="P15" s="156">
        <v>0</v>
      </c>
      <c r="Q15" s="157">
        <v>6725268</v>
      </c>
    </row>
    <row r="16" spans="2:17" ht="18.75" customHeight="1" x14ac:dyDescent="0.3">
      <c r="B16" s="155" t="s">
        <v>58</v>
      </c>
      <c r="C16" s="156">
        <v>0</v>
      </c>
      <c r="D16" s="156">
        <v>0</v>
      </c>
      <c r="E16" s="156">
        <v>0</v>
      </c>
      <c r="F16" s="156">
        <v>0</v>
      </c>
      <c r="G16" s="156">
        <v>0</v>
      </c>
      <c r="H16" s="156">
        <v>0</v>
      </c>
      <c r="I16" s="156">
        <v>0</v>
      </c>
      <c r="J16" s="156">
        <v>0</v>
      </c>
      <c r="K16" s="156">
        <v>0</v>
      </c>
      <c r="L16" s="156">
        <v>0</v>
      </c>
      <c r="M16" s="156">
        <v>0</v>
      </c>
      <c r="N16" s="156">
        <v>0</v>
      </c>
      <c r="O16" s="156">
        <v>0</v>
      </c>
      <c r="P16" s="156">
        <v>0</v>
      </c>
      <c r="Q16" s="157">
        <v>0</v>
      </c>
    </row>
    <row r="17" spans="2:19" ht="18.75" customHeight="1" x14ac:dyDescent="0.3">
      <c r="B17" s="155" t="s">
        <v>131</v>
      </c>
      <c r="C17" s="156">
        <v>0</v>
      </c>
      <c r="D17" s="156">
        <v>0</v>
      </c>
      <c r="E17" s="156">
        <v>0</v>
      </c>
      <c r="F17" s="156">
        <v>0</v>
      </c>
      <c r="G17" s="156">
        <v>0</v>
      </c>
      <c r="H17" s="156">
        <v>0</v>
      </c>
      <c r="I17" s="156">
        <v>0</v>
      </c>
      <c r="J17" s="156">
        <v>0</v>
      </c>
      <c r="K17" s="156">
        <v>0</v>
      </c>
      <c r="L17" s="156">
        <v>0</v>
      </c>
      <c r="M17" s="156">
        <v>0</v>
      </c>
      <c r="N17" s="156">
        <v>0</v>
      </c>
      <c r="O17" s="156">
        <v>0</v>
      </c>
      <c r="P17" s="156">
        <v>0</v>
      </c>
      <c r="Q17" s="157">
        <v>0</v>
      </c>
    </row>
    <row r="18" spans="2:19"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9" ht="18.75" customHeight="1" x14ac:dyDescent="0.3">
      <c r="B19" s="155" t="s">
        <v>136</v>
      </c>
      <c r="C19" s="162">
        <v>0</v>
      </c>
      <c r="D19" s="156">
        <v>0</v>
      </c>
      <c r="E19" s="156">
        <v>0</v>
      </c>
      <c r="F19" s="156">
        <v>0</v>
      </c>
      <c r="G19" s="156">
        <v>0</v>
      </c>
      <c r="H19" s="156">
        <v>0</v>
      </c>
      <c r="I19" s="156">
        <v>0</v>
      </c>
      <c r="J19" s="156">
        <v>0</v>
      </c>
      <c r="K19" s="156">
        <v>0</v>
      </c>
      <c r="L19" s="156">
        <v>0</v>
      </c>
      <c r="M19" s="156">
        <v>0</v>
      </c>
      <c r="N19" s="156">
        <v>0</v>
      </c>
      <c r="O19" s="156">
        <v>0</v>
      </c>
      <c r="P19" s="156">
        <v>0</v>
      </c>
      <c r="Q19" s="157">
        <v>0</v>
      </c>
    </row>
    <row r="20" spans="2:19" ht="18.75" customHeight="1" x14ac:dyDescent="0.3">
      <c r="B20" s="155" t="s">
        <v>35</v>
      </c>
      <c r="C20" s="162">
        <v>960728</v>
      </c>
      <c r="D20" s="156">
        <v>44709</v>
      </c>
      <c r="E20" s="156">
        <v>44709</v>
      </c>
      <c r="F20" s="156">
        <v>0</v>
      </c>
      <c r="G20" s="156">
        <v>51551</v>
      </c>
      <c r="H20" s="156">
        <v>51551</v>
      </c>
      <c r="I20" s="156">
        <v>0</v>
      </c>
      <c r="J20" s="156">
        <v>0</v>
      </c>
      <c r="K20" s="156">
        <v>0</v>
      </c>
      <c r="L20" s="156">
        <v>381</v>
      </c>
      <c r="M20" s="156">
        <v>2882</v>
      </c>
      <c r="N20" s="156">
        <v>25561</v>
      </c>
      <c r="O20" s="156">
        <v>0</v>
      </c>
      <c r="P20" s="156">
        <v>0</v>
      </c>
      <c r="Q20" s="157">
        <v>976184</v>
      </c>
    </row>
    <row r="21" spans="2:19" ht="18.75" customHeight="1" x14ac:dyDescent="0.3">
      <c r="B21" s="155" t="s">
        <v>191</v>
      </c>
      <c r="C21" s="162">
        <v>0</v>
      </c>
      <c r="D21" s="156">
        <v>0</v>
      </c>
      <c r="E21" s="156">
        <v>0</v>
      </c>
      <c r="F21" s="156">
        <v>0</v>
      </c>
      <c r="G21" s="156">
        <v>0</v>
      </c>
      <c r="H21" s="156">
        <v>0</v>
      </c>
      <c r="I21" s="156">
        <v>0</v>
      </c>
      <c r="J21" s="156">
        <v>0</v>
      </c>
      <c r="K21" s="156">
        <v>0</v>
      </c>
      <c r="L21" s="156">
        <v>0</v>
      </c>
      <c r="M21" s="156">
        <v>0</v>
      </c>
      <c r="N21" s="156">
        <v>0</v>
      </c>
      <c r="O21" s="156">
        <v>0</v>
      </c>
      <c r="P21" s="156">
        <v>0</v>
      </c>
      <c r="Q21" s="157">
        <v>0</v>
      </c>
    </row>
    <row r="22" spans="2:19" ht="18.75" customHeight="1" x14ac:dyDescent="0.3">
      <c r="B22" s="155" t="s">
        <v>59</v>
      </c>
      <c r="C22" s="162">
        <v>0</v>
      </c>
      <c r="D22" s="156">
        <v>0</v>
      </c>
      <c r="E22" s="156">
        <v>0</v>
      </c>
      <c r="F22" s="156">
        <v>0</v>
      </c>
      <c r="G22" s="156">
        <v>0</v>
      </c>
      <c r="H22" s="156">
        <v>0</v>
      </c>
      <c r="I22" s="156">
        <v>0</v>
      </c>
      <c r="J22" s="156">
        <v>0</v>
      </c>
      <c r="K22" s="156">
        <v>0</v>
      </c>
      <c r="L22" s="156">
        <v>0</v>
      </c>
      <c r="M22" s="156">
        <v>0</v>
      </c>
      <c r="N22" s="156">
        <v>0</v>
      </c>
      <c r="O22" s="156">
        <v>0</v>
      </c>
      <c r="P22" s="156">
        <v>0</v>
      </c>
      <c r="Q22" s="157">
        <v>0</v>
      </c>
    </row>
    <row r="23" spans="2:19" ht="18.75" customHeight="1" x14ac:dyDescent="0.3">
      <c r="B23" s="155" t="s">
        <v>60</v>
      </c>
      <c r="C23" s="162">
        <v>0</v>
      </c>
      <c r="D23" s="156">
        <v>0</v>
      </c>
      <c r="E23" s="156">
        <v>0</v>
      </c>
      <c r="F23" s="156">
        <v>0</v>
      </c>
      <c r="G23" s="156">
        <v>0</v>
      </c>
      <c r="H23" s="156">
        <v>0</v>
      </c>
      <c r="I23" s="156">
        <v>0</v>
      </c>
      <c r="J23" s="156">
        <v>0</v>
      </c>
      <c r="K23" s="156">
        <v>0</v>
      </c>
      <c r="L23" s="156">
        <v>0</v>
      </c>
      <c r="M23" s="156">
        <v>0</v>
      </c>
      <c r="N23" s="156">
        <v>0</v>
      </c>
      <c r="O23" s="156">
        <v>0</v>
      </c>
      <c r="P23" s="156">
        <v>0</v>
      </c>
      <c r="Q23" s="157">
        <v>0</v>
      </c>
    </row>
    <row r="24" spans="2:19" ht="18.75" customHeight="1" x14ac:dyDescent="0.3">
      <c r="B24" s="155" t="s">
        <v>134</v>
      </c>
      <c r="C24" s="162">
        <v>0</v>
      </c>
      <c r="D24" s="156">
        <v>0</v>
      </c>
      <c r="E24" s="156">
        <v>0</v>
      </c>
      <c r="F24" s="156">
        <v>0</v>
      </c>
      <c r="G24" s="156">
        <v>0</v>
      </c>
      <c r="H24" s="156">
        <v>0</v>
      </c>
      <c r="I24" s="156">
        <v>0</v>
      </c>
      <c r="J24" s="156">
        <v>0</v>
      </c>
      <c r="K24" s="156">
        <v>0</v>
      </c>
      <c r="L24" s="156">
        <v>0</v>
      </c>
      <c r="M24" s="156">
        <v>0</v>
      </c>
      <c r="N24" s="156">
        <v>0</v>
      </c>
      <c r="O24" s="156">
        <v>0</v>
      </c>
      <c r="P24" s="156">
        <v>0</v>
      </c>
      <c r="Q24" s="157">
        <v>0</v>
      </c>
    </row>
    <row r="25" spans="2:19" ht="18.75" customHeight="1" x14ac:dyDescent="0.3">
      <c r="B25" s="155" t="s">
        <v>135</v>
      </c>
      <c r="C25" s="162">
        <v>37929</v>
      </c>
      <c r="D25" s="156">
        <v>0</v>
      </c>
      <c r="E25" s="156">
        <v>0</v>
      </c>
      <c r="F25" s="156">
        <v>0</v>
      </c>
      <c r="G25" s="156">
        <v>724</v>
      </c>
      <c r="H25" s="156">
        <v>724</v>
      </c>
      <c r="I25" s="156">
        <v>0</v>
      </c>
      <c r="J25" s="156">
        <v>0</v>
      </c>
      <c r="K25" s="156">
        <v>0</v>
      </c>
      <c r="L25" s="156">
        <v>0</v>
      </c>
      <c r="M25" s="156">
        <v>240</v>
      </c>
      <c r="N25" s="156">
        <v>-71</v>
      </c>
      <c r="O25" s="156">
        <v>0</v>
      </c>
      <c r="P25" s="156">
        <v>0</v>
      </c>
      <c r="Q25" s="157">
        <v>36895</v>
      </c>
    </row>
    <row r="26" spans="2:19" ht="18.75" customHeight="1" x14ac:dyDescent="0.3">
      <c r="B26" s="155" t="s">
        <v>149</v>
      </c>
      <c r="C26" s="162">
        <v>0</v>
      </c>
      <c r="D26" s="156">
        <v>0</v>
      </c>
      <c r="E26" s="156">
        <v>0</v>
      </c>
      <c r="F26" s="156">
        <v>0</v>
      </c>
      <c r="G26" s="156">
        <v>0</v>
      </c>
      <c r="H26" s="156">
        <v>0</v>
      </c>
      <c r="I26" s="156">
        <v>0</v>
      </c>
      <c r="J26" s="156">
        <v>0</v>
      </c>
      <c r="K26" s="156">
        <v>0</v>
      </c>
      <c r="L26" s="156">
        <v>0</v>
      </c>
      <c r="M26" s="156">
        <v>0</v>
      </c>
      <c r="N26" s="156">
        <v>0</v>
      </c>
      <c r="O26" s="156">
        <v>0</v>
      </c>
      <c r="P26" s="156">
        <v>0</v>
      </c>
      <c r="Q26" s="157">
        <v>0</v>
      </c>
    </row>
    <row r="27" spans="2:19" ht="18.75" customHeight="1" x14ac:dyDescent="0.3">
      <c r="B27" s="155" t="s">
        <v>61</v>
      </c>
      <c r="C27" s="162">
        <v>314451</v>
      </c>
      <c r="D27" s="156">
        <v>212616</v>
      </c>
      <c r="E27" s="156">
        <v>212616</v>
      </c>
      <c r="F27" s="156">
        <v>0</v>
      </c>
      <c r="G27" s="156">
        <v>52206</v>
      </c>
      <c r="H27" s="156">
        <v>52206</v>
      </c>
      <c r="I27" s="156">
        <v>0</v>
      </c>
      <c r="J27" s="156">
        <v>0</v>
      </c>
      <c r="K27" s="156">
        <v>0</v>
      </c>
      <c r="L27" s="156">
        <v>4020</v>
      </c>
      <c r="M27" s="156">
        <v>15140</v>
      </c>
      <c r="N27" s="156">
        <v>12641</v>
      </c>
      <c r="O27" s="156">
        <v>0</v>
      </c>
      <c r="P27" s="156">
        <v>0</v>
      </c>
      <c r="Q27" s="157">
        <v>468342</v>
      </c>
    </row>
    <row r="28" spans="2:19" ht="18.75" customHeight="1" x14ac:dyDescent="0.3">
      <c r="B28" s="155" t="s">
        <v>62</v>
      </c>
      <c r="C28" s="162">
        <v>1144</v>
      </c>
      <c r="D28" s="156">
        <v>0</v>
      </c>
      <c r="E28" s="156">
        <v>0</v>
      </c>
      <c r="F28" s="156">
        <v>0</v>
      </c>
      <c r="G28" s="156">
        <v>0</v>
      </c>
      <c r="H28" s="156">
        <v>0</v>
      </c>
      <c r="I28" s="156">
        <v>0</v>
      </c>
      <c r="J28" s="156">
        <v>0</v>
      </c>
      <c r="K28" s="156">
        <v>0</v>
      </c>
      <c r="L28" s="156">
        <v>0</v>
      </c>
      <c r="M28" s="156">
        <v>11765</v>
      </c>
      <c r="N28" s="156">
        <v>4493</v>
      </c>
      <c r="O28" s="156">
        <v>0</v>
      </c>
      <c r="P28" s="156">
        <v>-7272</v>
      </c>
      <c r="Q28" s="157">
        <v>1144</v>
      </c>
    </row>
    <row r="29" spans="2:19" ht="18.75" customHeight="1" x14ac:dyDescent="0.3">
      <c r="B29" s="155" t="s">
        <v>63</v>
      </c>
      <c r="C29" s="162">
        <v>-697156</v>
      </c>
      <c r="D29" s="156">
        <v>0</v>
      </c>
      <c r="E29" s="156">
        <v>0</v>
      </c>
      <c r="F29" s="156">
        <v>0</v>
      </c>
      <c r="G29" s="156">
        <v>0</v>
      </c>
      <c r="H29" s="156">
        <v>104783</v>
      </c>
      <c r="I29" s="156">
        <v>0</v>
      </c>
      <c r="J29" s="156">
        <v>0</v>
      </c>
      <c r="K29" s="156">
        <v>0</v>
      </c>
      <c r="L29" s="156">
        <v>0</v>
      </c>
      <c r="M29" s="156">
        <v>0</v>
      </c>
      <c r="N29" s="156">
        <v>0</v>
      </c>
      <c r="O29" s="156">
        <v>0</v>
      </c>
      <c r="P29" s="156">
        <v>0</v>
      </c>
      <c r="Q29" s="157">
        <v>-801939</v>
      </c>
    </row>
    <row r="30" spans="2:19" ht="18.75" customHeight="1" x14ac:dyDescent="0.3">
      <c r="B30" s="158" t="s">
        <v>45</v>
      </c>
      <c r="C30" s="159">
        <f t="shared" ref="C30:Q30" si="0">SUM(C6:C29)</f>
        <v>27863572</v>
      </c>
      <c r="D30" s="159">
        <f t="shared" si="0"/>
        <v>3401557</v>
      </c>
      <c r="E30" s="159">
        <f t="shared" si="0"/>
        <v>3401557</v>
      </c>
      <c r="F30" s="159">
        <f t="shared" si="0"/>
        <v>0</v>
      </c>
      <c r="G30" s="159">
        <f t="shared" si="0"/>
        <v>1802293</v>
      </c>
      <c r="H30" s="159">
        <f t="shared" si="0"/>
        <v>221041</v>
      </c>
      <c r="I30" s="159">
        <f t="shared" si="0"/>
        <v>1161556</v>
      </c>
      <c r="J30" s="159">
        <f t="shared" si="0"/>
        <v>0</v>
      </c>
      <c r="K30" s="159">
        <f t="shared" si="0"/>
        <v>0</v>
      </c>
      <c r="L30" s="159">
        <f t="shared" si="0"/>
        <v>43876</v>
      </c>
      <c r="M30" s="159">
        <f t="shared" si="0"/>
        <v>131928</v>
      </c>
      <c r="N30" s="159">
        <f t="shared" si="0"/>
        <v>1791678</v>
      </c>
      <c r="O30" s="159">
        <f t="shared" si="0"/>
        <v>1066</v>
      </c>
      <c r="P30" s="159">
        <f t="shared" si="0"/>
        <v>-7272</v>
      </c>
      <c r="Q30" s="159">
        <f t="shared" si="0"/>
        <v>31504612</v>
      </c>
      <c r="R30" s="160"/>
      <c r="S30" s="160"/>
    </row>
    <row r="31" spans="2:19" ht="18.75" customHeight="1" x14ac:dyDescent="0.3">
      <c r="B31" s="283" t="s">
        <v>46</v>
      </c>
      <c r="C31" s="284"/>
      <c r="D31" s="284"/>
      <c r="E31" s="284"/>
      <c r="F31" s="284"/>
      <c r="G31" s="284"/>
      <c r="H31" s="284"/>
      <c r="I31" s="284"/>
      <c r="J31" s="284"/>
      <c r="K31" s="284"/>
      <c r="L31" s="284"/>
      <c r="M31" s="284"/>
      <c r="N31" s="284"/>
      <c r="O31" s="284"/>
      <c r="P31" s="284"/>
      <c r="Q31" s="285"/>
    </row>
    <row r="32" spans="2:19"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86" t="s">
        <v>50</v>
      </c>
      <c r="C36" s="286"/>
      <c r="D36" s="286"/>
      <c r="E36" s="286"/>
      <c r="F36" s="286"/>
      <c r="G36" s="286"/>
      <c r="H36" s="286"/>
      <c r="I36" s="286"/>
      <c r="J36" s="286"/>
      <c r="K36" s="286"/>
      <c r="L36" s="286"/>
      <c r="M36" s="286"/>
      <c r="N36" s="286"/>
      <c r="O36" s="286"/>
      <c r="P36" s="286"/>
      <c r="Q36" s="286"/>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row>
  </sheetData>
  <sheetProtection password="E931" sheet="1" objects="1" scenarios="1"/>
  <mergeCells count="4">
    <mergeCell ref="B3:Q3"/>
    <mergeCell ref="B5:Q5"/>
    <mergeCell ref="B31:Q31"/>
    <mergeCell ref="B36:Q3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8"/>
  <sheetViews>
    <sheetView topLeftCell="A20" zoomScale="90" zoomScaleNormal="90" workbookViewId="0">
      <selection activeCell="G35" sqref="G35"/>
    </sheetView>
  </sheetViews>
  <sheetFormatPr defaultColWidth="14.36328125" defaultRowHeight="14" x14ac:dyDescent="0.3"/>
  <cols>
    <col min="1" max="1" width="9.6328125" style="148" customWidth="1"/>
    <col min="2" max="2" width="43.54296875" style="148" customWidth="1"/>
    <col min="3" max="16" width="17.90625" style="148" customWidth="1"/>
    <col min="17" max="17" width="17.90625" style="149" customWidth="1"/>
    <col min="18" max="18" width="15.08984375" style="148" bestFit="1" customWidth="1"/>
    <col min="19" max="19" width="15.90625" style="148" bestFit="1" customWidth="1"/>
    <col min="20" max="256" width="14.36328125" style="148"/>
    <col min="257" max="257" width="9.6328125" style="148" customWidth="1"/>
    <col min="258" max="258" width="43.54296875" style="148" customWidth="1"/>
    <col min="259" max="273" width="17.90625" style="148" customWidth="1"/>
    <col min="274" max="274" width="14.36328125" style="148"/>
    <col min="275" max="275" width="15.90625" style="148" bestFit="1" customWidth="1"/>
    <col min="276" max="512" width="14.36328125" style="148"/>
    <col min="513" max="513" width="9.6328125" style="148" customWidth="1"/>
    <col min="514" max="514" width="43.54296875" style="148" customWidth="1"/>
    <col min="515" max="529" width="17.90625" style="148" customWidth="1"/>
    <col min="530" max="530" width="14.36328125" style="148"/>
    <col min="531" max="531" width="15.90625" style="148" bestFit="1" customWidth="1"/>
    <col min="532" max="768" width="14.36328125" style="148"/>
    <col min="769" max="769" width="9.6328125" style="148" customWidth="1"/>
    <col min="770" max="770" width="43.54296875" style="148" customWidth="1"/>
    <col min="771" max="785" width="17.90625" style="148" customWidth="1"/>
    <col min="786" max="786" width="14.36328125" style="148"/>
    <col min="787" max="787" width="15.90625" style="148" bestFit="1" customWidth="1"/>
    <col min="788" max="1024" width="14.36328125" style="148"/>
    <col min="1025" max="1025" width="9.6328125" style="148" customWidth="1"/>
    <col min="1026" max="1026" width="43.54296875" style="148" customWidth="1"/>
    <col min="1027" max="1041" width="17.90625" style="148" customWidth="1"/>
    <col min="1042" max="1042" width="14.36328125" style="148"/>
    <col min="1043" max="1043" width="15.90625" style="148" bestFit="1" customWidth="1"/>
    <col min="1044" max="1280" width="14.36328125" style="148"/>
    <col min="1281" max="1281" width="9.6328125" style="148" customWidth="1"/>
    <col min="1282" max="1282" width="43.54296875" style="148" customWidth="1"/>
    <col min="1283" max="1297" width="17.90625" style="148" customWidth="1"/>
    <col min="1298" max="1298" width="14.36328125" style="148"/>
    <col min="1299" max="1299" width="15.90625" style="148" bestFit="1" customWidth="1"/>
    <col min="1300" max="1536" width="14.36328125" style="148"/>
    <col min="1537" max="1537" width="9.6328125" style="148" customWidth="1"/>
    <col min="1538" max="1538" width="43.54296875" style="148" customWidth="1"/>
    <col min="1539" max="1553" width="17.90625" style="148" customWidth="1"/>
    <col min="1554" max="1554" width="14.36328125" style="148"/>
    <col min="1555" max="1555" width="15.90625" style="148" bestFit="1" customWidth="1"/>
    <col min="1556" max="1792" width="14.36328125" style="148"/>
    <col min="1793" max="1793" width="9.6328125" style="148" customWidth="1"/>
    <col min="1794" max="1794" width="43.54296875" style="148" customWidth="1"/>
    <col min="1795" max="1809" width="17.90625" style="148" customWidth="1"/>
    <col min="1810" max="1810" width="14.36328125" style="148"/>
    <col min="1811" max="1811" width="15.90625" style="148" bestFit="1" customWidth="1"/>
    <col min="1812" max="2048" width="14.36328125" style="148"/>
    <col min="2049" max="2049" width="9.6328125" style="148" customWidth="1"/>
    <col min="2050" max="2050" width="43.54296875" style="148" customWidth="1"/>
    <col min="2051" max="2065" width="17.90625" style="148" customWidth="1"/>
    <col min="2066" max="2066" width="14.36328125" style="148"/>
    <col min="2067" max="2067" width="15.90625" style="148" bestFit="1" customWidth="1"/>
    <col min="2068" max="2304" width="14.36328125" style="148"/>
    <col min="2305" max="2305" width="9.6328125" style="148" customWidth="1"/>
    <col min="2306" max="2306" width="43.54296875" style="148" customWidth="1"/>
    <col min="2307" max="2321" width="17.90625" style="148" customWidth="1"/>
    <col min="2322" max="2322" width="14.36328125" style="148"/>
    <col min="2323" max="2323" width="15.90625" style="148" bestFit="1" customWidth="1"/>
    <col min="2324" max="2560" width="14.36328125" style="148"/>
    <col min="2561" max="2561" width="9.6328125" style="148" customWidth="1"/>
    <col min="2562" max="2562" width="43.54296875" style="148" customWidth="1"/>
    <col min="2563" max="2577" width="17.90625" style="148" customWidth="1"/>
    <col min="2578" max="2578" width="14.36328125" style="148"/>
    <col min="2579" max="2579" width="15.90625" style="148" bestFit="1" customWidth="1"/>
    <col min="2580" max="2816" width="14.36328125" style="148"/>
    <col min="2817" max="2817" width="9.6328125" style="148" customWidth="1"/>
    <col min="2818" max="2818" width="43.54296875" style="148" customWidth="1"/>
    <col min="2819" max="2833" width="17.90625" style="148" customWidth="1"/>
    <col min="2834" max="2834" width="14.36328125" style="148"/>
    <col min="2835" max="2835" width="15.90625" style="148" bestFit="1" customWidth="1"/>
    <col min="2836" max="3072" width="14.36328125" style="148"/>
    <col min="3073" max="3073" width="9.6328125" style="148" customWidth="1"/>
    <col min="3074" max="3074" width="43.54296875" style="148" customWidth="1"/>
    <col min="3075" max="3089" width="17.90625" style="148" customWidth="1"/>
    <col min="3090" max="3090" width="14.36328125" style="148"/>
    <col min="3091" max="3091" width="15.90625" style="148" bestFit="1" customWidth="1"/>
    <col min="3092" max="3328" width="14.36328125" style="148"/>
    <col min="3329" max="3329" width="9.6328125" style="148" customWidth="1"/>
    <col min="3330" max="3330" width="43.54296875" style="148" customWidth="1"/>
    <col min="3331" max="3345" width="17.90625" style="148" customWidth="1"/>
    <col min="3346" max="3346" width="14.36328125" style="148"/>
    <col min="3347" max="3347" width="15.90625" style="148" bestFit="1" customWidth="1"/>
    <col min="3348" max="3584" width="14.36328125" style="148"/>
    <col min="3585" max="3585" width="9.6328125" style="148" customWidth="1"/>
    <col min="3586" max="3586" width="43.54296875" style="148" customWidth="1"/>
    <col min="3587" max="3601" width="17.90625" style="148" customWidth="1"/>
    <col min="3602" max="3602" width="14.36328125" style="148"/>
    <col min="3603" max="3603" width="15.90625" style="148" bestFit="1" customWidth="1"/>
    <col min="3604" max="3840" width="14.36328125" style="148"/>
    <col min="3841" max="3841" width="9.6328125" style="148" customWidth="1"/>
    <col min="3842" max="3842" width="43.54296875" style="148" customWidth="1"/>
    <col min="3843" max="3857" width="17.90625" style="148" customWidth="1"/>
    <col min="3858" max="3858" width="14.36328125" style="148"/>
    <col min="3859" max="3859" width="15.90625" style="148" bestFit="1" customWidth="1"/>
    <col min="3860" max="4096" width="14.36328125" style="148"/>
    <col min="4097" max="4097" width="9.6328125" style="148" customWidth="1"/>
    <col min="4098" max="4098" width="43.54296875" style="148" customWidth="1"/>
    <col min="4099" max="4113" width="17.90625" style="148" customWidth="1"/>
    <col min="4114" max="4114" width="14.36328125" style="148"/>
    <col min="4115" max="4115" width="15.90625" style="148" bestFit="1" customWidth="1"/>
    <col min="4116" max="4352" width="14.36328125" style="148"/>
    <col min="4353" max="4353" width="9.6328125" style="148" customWidth="1"/>
    <col min="4354" max="4354" width="43.54296875" style="148" customWidth="1"/>
    <col min="4355" max="4369" width="17.90625" style="148" customWidth="1"/>
    <col min="4370" max="4370" width="14.36328125" style="148"/>
    <col min="4371" max="4371" width="15.90625" style="148" bestFit="1" customWidth="1"/>
    <col min="4372" max="4608" width="14.36328125" style="148"/>
    <col min="4609" max="4609" width="9.6328125" style="148" customWidth="1"/>
    <col min="4610" max="4610" width="43.54296875" style="148" customWidth="1"/>
    <col min="4611" max="4625" width="17.90625" style="148" customWidth="1"/>
    <col min="4626" max="4626" width="14.36328125" style="148"/>
    <col min="4627" max="4627" width="15.90625" style="148" bestFit="1" customWidth="1"/>
    <col min="4628" max="4864" width="14.36328125" style="148"/>
    <col min="4865" max="4865" width="9.6328125" style="148" customWidth="1"/>
    <col min="4866" max="4866" width="43.54296875" style="148" customWidth="1"/>
    <col min="4867" max="4881" width="17.90625" style="148" customWidth="1"/>
    <col min="4882" max="4882" width="14.36328125" style="148"/>
    <col min="4883" max="4883" width="15.90625" style="148" bestFit="1" customWidth="1"/>
    <col min="4884" max="5120" width="14.36328125" style="148"/>
    <col min="5121" max="5121" width="9.6328125" style="148" customWidth="1"/>
    <col min="5122" max="5122" width="43.54296875" style="148" customWidth="1"/>
    <col min="5123" max="5137" width="17.90625" style="148" customWidth="1"/>
    <col min="5138" max="5138" width="14.36328125" style="148"/>
    <col min="5139" max="5139" width="15.90625" style="148" bestFit="1" customWidth="1"/>
    <col min="5140" max="5376" width="14.36328125" style="148"/>
    <col min="5377" max="5377" width="9.6328125" style="148" customWidth="1"/>
    <col min="5378" max="5378" width="43.54296875" style="148" customWidth="1"/>
    <col min="5379" max="5393" width="17.90625" style="148" customWidth="1"/>
    <col min="5394" max="5394" width="14.36328125" style="148"/>
    <col min="5395" max="5395" width="15.90625" style="148" bestFit="1" customWidth="1"/>
    <col min="5396" max="5632" width="14.36328125" style="148"/>
    <col min="5633" max="5633" width="9.6328125" style="148" customWidth="1"/>
    <col min="5634" max="5634" width="43.54296875" style="148" customWidth="1"/>
    <col min="5635" max="5649" width="17.90625" style="148" customWidth="1"/>
    <col min="5650" max="5650" width="14.36328125" style="148"/>
    <col min="5651" max="5651" width="15.90625" style="148" bestFit="1" customWidth="1"/>
    <col min="5652" max="5888" width="14.36328125" style="148"/>
    <col min="5889" max="5889" width="9.6328125" style="148" customWidth="1"/>
    <col min="5890" max="5890" width="43.54296875" style="148" customWidth="1"/>
    <col min="5891" max="5905" width="17.90625" style="148" customWidth="1"/>
    <col min="5906" max="5906" width="14.36328125" style="148"/>
    <col min="5907" max="5907" width="15.90625" style="148" bestFit="1" customWidth="1"/>
    <col min="5908" max="6144" width="14.36328125" style="148"/>
    <col min="6145" max="6145" width="9.6328125" style="148" customWidth="1"/>
    <col min="6146" max="6146" width="43.54296875" style="148" customWidth="1"/>
    <col min="6147" max="6161" width="17.90625" style="148" customWidth="1"/>
    <col min="6162" max="6162" width="14.36328125" style="148"/>
    <col min="6163" max="6163" width="15.90625" style="148" bestFit="1" customWidth="1"/>
    <col min="6164" max="6400" width="14.36328125" style="148"/>
    <col min="6401" max="6401" width="9.6328125" style="148" customWidth="1"/>
    <col min="6402" max="6402" width="43.54296875" style="148" customWidth="1"/>
    <col min="6403" max="6417" width="17.90625" style="148" customWidth="1"/>
    <col min="6418" max="6418" width="14.36328125" style="148"/>
    <col min="6419" max="6419" width="15.90625" style="148" bestFit="1" customWidth="1"/>
    <col min="6420" max="6656" width="14.36328125" style="148"/>
    <col min="6657" max="6657" width="9.6328125" style="148" customWidth="1"/>
    <col min="6658" max="6658" width="43.54296875" style="148" customWidth="1"/>
    <col min="6659" max="6673" width="17.90625" style="148" customWidth="1"/>
    <col min="6674" max="6674" width="14.36328125" style="148"/>
    <col min="6675" max="6675" width="15.90625" style="148" bestFit="1" customWidth="1"/>
    <col min="6676" max="6912" width="14.36328125" style="148"/>
    <col min="6913" max="6913" width="9.6328125" style="148" customWidth="1"/>
    <col min="6914" max="6914" width="43.54296875" style="148" customWidth="1"/>
    <col min="6915" max="6929" width="17.90625" style="148" customWidth="1"/>
    <col min="6930" max="6930" width="14.36328125" style="148"/>
    <col min="6931" max="6931" width="15.90625" style="148" bestFit="1" customWidth="1"/>
    <col min="6932" max="7168" width="14.36328125" style="148"/>
    <col min="7169" max="7169" width="9.6328125" style="148" customWidth="1"/>
    <col min="7170" max="7170" width="43.54296875" style="148" customWidth="1"/>
    <col min="7171" max="7185" width="17.90625" style="148" customWidth="1"/>
    <col min="7186" max="7186" width="14.36328125" style="148"/>
    <col min="7187" max="7187" width="15.90625" style="148" bestFit="1" customWidth="1"/>
    <col min="7188" max="7424" width="14.36328125" style="148"/>
    <col min="7425" max="7425" width="9.6328125" style="148" customWidth="1"/>
    <col min="7426" max="7426" width="43.54296875" style="148" customWidth="1"/>
    <col min="7427" max="7441" width="17.90625" style="148" customWidth="1"/>
    <col min="7442" max="7442" width="14.36328125" style="148"/>
    <col min="7443" max="7443" width="15.90625" style="148" bestFit="1" customWidth="1"/>
    <col min="7444" max="7680" width="14.36328125" style="148"/>
    <col min="7681" max="7681" width="9.6328125" style="148" customWidth="1"/>
    <col min="7682" max="7682" width="43.54296875" style="148" customWidth="1"/>
    <col min="7683" max="7697" width="17.90625" style="148" customWidth="1"/>
    <col min="7698" max="7698" width="14.36328125" style="148"/>
    <col min="7699" max="7699" width="15.90625" style="148" bestFit="1" customWidth="1"/>
    <col min="7700" max="7936" width="14.36328125" style="148"/>
    <col min="7937" max="7937" width="9.6328125" style="148" customWidth="1"/>
    <col min="7938" max="7938" width="43.54296875" style="148" customWidth="1"/>
    <col min="7939" max="7953" width="17.90625" style="148" customWidth="1"/>
    <col min="7954" max="7954" width="14.36328125" style="148"/>
    <col min="7955" max="7955" width="15.90625" style="148" bestFit="1" customWidth="1"/>
    <col min="7956" max="8192" width="14.36328125" style="148"/>
    <col min="8193" max="8193" width="9.6328125" style="148" customWidth="1"/>
    <col min="8194" max="8194" width="43.54296875" style="148" customWidth="1"/>
    <col min="8195" max="8209" width="17.90625" style="148" customWidth="1"/>
    <col min="8210" max="8210" width="14.36328125" style="148"/>
    <col min="8211" max="8211" width="15.90625" style="148" bestFit="1" customWidth="1"/>
    <col min="8212" max="8448" width="14.36328125" style="148"/>
    <col min="8449" max="8449" width="9.6328125" style="148" customWidth="1"/>
    <col min="8450" max="8450" width="43.54296875" style="148" customWidth="1"/>
    <col min="8451" max="8465" width="17.90625" style="148" customWidth="1"/>
    <col min="8466" max="8466" width="14.36328125" style="148"/>
    <col min="8467" max="8467" width="15.90625" style="148" bestFit="1" customWidth="1"/>
    <col min="8468" max="8704" width="14.36328125" style="148"/>
    <col min="8705" max="8705" width="9.6328125" style="148" customWidth="1"/>
    <col min="8706" max="8706" width="43.54296875" style="148" customWidth="1"/>
    <col min="8707" max="8721" width="17.90625" style="148" customWidth="1"/>
    <col min="8722" max="8722" width="14.36328125" style="148"/>
    <col min="8723" max="8723" width="15.90625" style="148" bestFit="1" customWidth="1"/>
    <col min="8724" max="8960" width="14.36328125" style="148"/>
    <col min="8961" max="8961" width="9.6328125" style="148" customWidth="1"/>
    <col min="8962" max="8962" width="43.54296875" style="148" customWidth="1"/>
    <col min="8963" max="8977" width="17.90625" style="148" customWidth="1"/>
    <col min="8978" max="8978" width="14.36328125" style="148"/>
    <col min="8979" max="8979" width="15.90625" style="148" bestFit="1" customWidth="1"/>
    <col min="8980" max="9216" width="14.36328125" style="148"/>
    <col min="9217" max="9217" width="9.6328125" style="148" customWidth="1"/>
    <col min="9218" max="9218" width="43.54296875" style="148" customWidth="1"/>
    <col min="9219" max="9233" width="17.90625" style="148" customWidth="1"/>
    <col min="9234" max="9234" width="14.36328125" style="148"/>
    <col min="9235" max="9235" width="15.90625" style="148" bestFit="1" customWidth="1"/>
    <col min="9236" max="9472" width="14.36328125" style="148"/>
    <col min="9473" max="9473" width="9.6328125" style="148" customWidth="1"/>
    <col min="9474" max="9474" width="43.54296875" style="148" customWidth="1"/>
    <col min="9475" max="9489" width="17.90625" style="148" customWidth="1"/>
    <col min="9490" max="9490" width="14.36328125" style="148"/>
    <col min="9491" max="9491" width="15.90625" style="148" bestFit="1" customWidth="1"/>
    <col min="9492" max="9728" width="14.36328125" style="148"/>
    <col min="9729" max="9729" width="9.6328125" style="148" customWidth="1"/>
    <col min="9730" max="9730" width="43.54296875" style="148" customWidth="1"/>
    <col min="9731" max="9745" width="17.90625" style="148" customWidth="1"/>
    <col min="9746" max="9746" width="14.36328125" style="148"/>
    <col min="9747" max="9747" width="15.90625" style="148" bestFit="1" customWidth="1"/>
    <col min="9748" max="9984" width="14.36328125" style="148"/>
    <col min="9985" max="9985" width="9.6328125" style="148" customWidth="1"/>
    <col min="9986" max="9986" width="43.54296875" style="148" customWidth="1"/>
    <col min="9987" max="10001" width="17.90625" style="148" customWidth="1"/>
    <col min="10002" max="10002" width="14.36328125" style="148"/>
    <col min="10003" max="10003" width="15.90625" style="148" bestFit="1" customWidth="1"/>
    <col min="10004" max="10240" width="14.36328125" style="148"/>
    <col min="10241" max="10241" width="9.6328125" style="148" customWidth="1"/>
    <col min="10242" max="10242" width="43.54296875" style="148" customWidth="1"/>
    <col min="10243" max="10257" width="17.90625" style="148" customWidth="1"/>
    <col min="10258" max="10258" width="14.36328125" style="148"/>
    <col min="10259" max="10259" width="15.90625" style="148" bestFit="1" customWidth="1"/>
    <col min="10260" max="10496" width="14.36328125" style="148"/>
    <col min="10497" max="10497" width="9.6328125" style="148" customWidth="1"/>
    <col min="10498" max="10498" width="43.54296875" style="148" customWidth="1"/>
    <col min="10499" max="10513" width="17.90625" style="148" customWidth="1"/>
    <col min="10514" max="10514" width="14.36328125" style="148"/>
    <col min="10515" max="10515" width="15.90625" style="148" bestFit="1" customWidth="1"/>
    <col min="10516" max="10752" width="14.36328125" style="148"/>
    <col min="10753" max="10753" width="9.6328125" style="148" customWidth="1"/>
    <col min="10754" max="10754" width="43.54296875" style="148" customWidth="1"/>
    <col min="10755" max="10769" width="17.90625" style="148" customWidth="1"/>
    <col min="10770" max="10770" width="14.36328125" style="148"/>
    <col min="10771" max="10771" width="15.90625" style="148" bestFit="1" customWidth="1"/>
    <col min="10772" max="11008" width="14.36328125" style="148"/>
    <col min="11009" max="11009" width="9.6328125" style="148" customWidth="1"/>
    <col min="11010" max="11010" width="43.54296875" style="148" customWidth="1"/>
    <col min="11011" max="11025" width="17.90625" style="148" customWidth="1"/>
    <col min="11026" max="11026" width="14.36328125" style="148"/>
    <col min="11027" max="11027" width="15.90625" style="148" bestFit="1" customWidth="1"/>
    <col min="11028" max="11264" width="14.36328125" style="148"/>
    <col min="11265" max="11265" width="9.6328125" style="148" customWidth="1"/>
    <col min="11266" max="11266" width="43.54296875" style="148" customWidth="1"/>
    <col min="11267" max="11281" width="17.90625" style="148" customWidth="1"/>
    <col min="11282" max="11282" width="14.36328125" style="148"/>
    <col min="11283" max="11283" width="15.90625" style="148" bestFit="1" customWidth="1"/>
    <col min="11284" max="11520" width="14.36328125" style="148"/>
    <col min="11521" max="11521" width="9.6328125" style="148" customWidth="1"/>
    <col min="11522" max="11522" width="43.54296875" style="148" customWidth="1"/>
    <col min="11523" max="11537" width="17.90625" style="148" customWidth="1"/>
    <col min="11538" max="11538" width="14.36328125" style="148"/>
    <col min="11539" max="11539" width="15.90625" style="148" bestFit="1" customWidth="1"/>
    <col min="11540" max="11776" width="14.36328125" style="148"/>
    <col min="11777" max="11777" width="9.6328125" style="148" customWidth="1"/>
    <col min="11778" max="11778" width="43.54296875" style="148" customWidth="1"/>
    <col min="11779" max="11793" width="17.90625" style="148" customWidth="1"/>
    <col min="11794" max="11794" width="14.36328125" style="148"/>
    <col min="11795" max="11795" width="15.90625" style="148" bestFit="1" customWidth="1"/>
    <col min="11796" max="12032" width="14.36328125" style="148"/>
    <col min="12033" max="12033" width="9.6328125" style="148" customWidth="1"/>
    <col min="12034" max="12034" width="43.54296875" style="148" customWidth="1"/>
    <col min="12035" max="12049" width="17.90625" style="148" customWidth="1"/>
    <col min="12050" max="12050" width="14.36328125" style="148"/>
    <col min="12051" max="12051" width="15.90625" style="148" bestFit="1" customWidth="1"/>
    <col min="12052" max="12288" width="14.36328125" style="148"/>
    <col min="12289" max="12289" width="9.6328125" style="148" customWidth="1"/>
    <col min="12290" max="12290" width="43.54296875" style="148" customWidth="1"/>
    <col min="12291" max="12305" width="17.90625" style="148" customWidth="1"/>
    <col min="12306" max="12306" width="14.36328125" style="148"/>
    <col min="12307" max="12307" width="15.90625" style="148" bestFit="1" customWidth="1"/>
    <col min="12308" max="12544" width="14.36328125" style="148"/>
    <col min="12545" max="12545" width="9.6328125" style="148" customWidth="1"/>
    <col min="12546" max="12546" width="43.54296875" style="148" customWidth="1"/>
    <col min="12547" max="12561" width="17.90625" style="148" customWidth="1"/>
    <col min="12562" max="12562" width="14.36328125" style="148"/>
    <col min="12563" max="12563" width="15.90625" style="148" bestFit="1" customWidth="1"/>
    <col min="12564" max="12800" width="14.36328125" style="148"/>
    <col min="12801" max="12801" width="9.6328125" style="148" customWidth="1"/>
    <col min="12802" max="12802" width="43.54296875" style="148" customWidth="1"/>
    <col min="12803" max="12817" width="17.90625" style="148" customWidth="1"/>
    <col min="12818" max="12818" width="14.36328125" style="148"/>
    <col min="12819" max="12819" width="15.90625" style="148" bestFit="1" customWidth="1"/>
    <col min="12820" max="13056" width="14.36328125" style="148"/>
    <col min="13057" max="13057" width="9.6328125" style="148" customWidth="1"/>
    <col min="13058" max="13058" width="43.54296875" style="148" customWidth="1"/>
    <col min="13059" max="13073" width="17.90625" style="148" customWidth="1"/>
    <col min="13074" max="13074" width="14.36328125" style="148"/>
    <col min="13075" max="13075" width="15.90625" style="148" bestFit="1" customWidth="1"/>
    <col min="13076" max="13312" width="14.36328125" style="148"/>
    <col min="13313" max="13313" width="9.6328125" style="148" customWidth="1"/>
    <col min="13314" max="13314" width="43.54296875" style="148" customWidth="1"/>
    <col min="13315" max="13329" width="17.90625" style="148" customWidth="1"/>
    <col min="13330" max="13330" width="14.36328125" style="148"/>
    <col min="13331" max="13331" width="15.90625" style="148" bestFit="1" customWidth="1"/>
    <col min="13332" max="13568" width="14.36328125" style="148"/>
    <col min="13569" max="13569" width="9.6328125" style="148" customWidth="1"/>
    <col min="13570" max="13570" width="43.54296875" style="148" customWidth="1"/>
    <col min="13571" max="13585" width="17.90625" style="148" customWidth="1"/>
    <col min="13586" max="13586" width="14.36328125" style="148"/>
    <col min="13587" max="13587" width="15.90625" style="148" bestFit="1" customWidth="1"/>
    <col min="13588" max="13824" width="14.36328125" style="148"/>
    <col min="13825" max="13825" width="9.6328125" style="148" customWidth="1"/>
    <col min="13826" max="13826" width="43.54296875" style="148" customWidth="1"/>
    <col min="13827" max="13841" width="17.90625" style="148" customWidth="1"/>
    <col min="13842" max="13842" width="14.36328125" style="148"/>
    <col min="13843" max="13843" width="15.90625" style="148" bestFit="1" customWidth="1"/>
    <col min="13844" max="14080" width="14.36328125" style="148"/>
    <col min="14081" max="14081" width="9.6328125" style="148" customWidth="1"/>
    <col min="14082" max="14082" width="43.54296875" style="148" customWidth="1"/>
    <col min="14083" max="14097" width="17.90625" style="148" customWidth="1"/>
    <col min="14098" max="14098" width="14.36328125" style="148"/>
    <col min="14099" max="14099" width="15.90625" style="148" bestFit="1" customWidth="1"/>
    <col min="14100" max="14336" width="14.36328125" style="148"/>
    <col min="14337" max="14337" width="9.6328125" style="148" customWidth="1"/>
    <col min="14338" max="14338" width="43.54296875" style="148" customWidth="1"/>
    <col min="14339" max="14353" width="17.90625" style="148" customWidth="1"/>
    <col min="14354" max="14354" width="14.36328125" style="148"/>
    <col min="14355" max="14355" width="15.90625" style="148" bestFit="1" customWidth="1"/>
    <col min="14356" max="14592" width="14.36328125" style="148"/>
    <col min="14593" max="14593" width="9.6328125" style="148" customWidth="1"/>
    <col min="14594" max="14594" width="43.54296875" style="148" customWidth="1"/>
    <col min="14595" max="14609" width="17.90625" style="148" customWidth="1"/>
    <col min="14610" max="14610" width="14.36328125" style="148"/>
    <col min="14611" max="14611" width="15.90625" style="148" bestFit="1" customWidth="1"/>
    <col min="14612" max="14848" width="14.36328125" style="148"/>
    <col min="14849" max="14849" width="9.6328125" style="148" customWidth="1"/>
    <col min="14850" max="14850" width="43.54296875" style="148" customWidth="1"/>
    <col min="14851" max="14865" width="17.90625" style="148" customWidth="1"/>
    <col min="14866" max="14866" width="14.36328125" style="148"/>
    <col min="14867" max="14867" width="15.90625" style="148" bestFit="1" customWidth="1"/>
    <col min="14868" max="15104" width="14.36328125" style="148"/>
    <col min="15105" max="15105" width="9.6328125" style="148" customWidth="1"/>
    <col min="15106" max="15106" width="43.54296875" style="148" customWidth="1"/>
    <col min="15107" max="15121" width="17.90625" style="148" customWidth="1"/>
    <col min="15122" max="15122" width="14.36328125" style="148"/>
    <col min="15123" max="15123" width="15.90625" style="148" bestFit="1" customWidth="1"/>
    <col min="15124" max="15360" width="14.36328125" style="148"/>
    <col min="15361" max="15361" width="9.6328125" style="148" customWidth="1"/>
    <col min="15362" max="15362" width="43.54296875" style="148" customWidth="1"/>
    <col min="15363" max="15377" width="17.90625" style="148" customWidth="1"/>
    <col min="15378" max="15378" width="14.36328125" style="148"/>
    <col min="15379" max="15379" width="15.90625" style="148" bestFit="1" customWidth="1"/>
    <col min="15380" max="15616" width="14.36328125" style="148"/>
    <col min="15617" max="15617" width="9.6328125" style="148" customWidth="1"/>
    <col min="15618" max="15618" width="43.54296875" style="148" customWidth="1"/>
    <col min="15619" max="15633" width="17.90625" style="148" customWidth="1"/>
    <col min="15634" max="15634" width="14.36328125" style="148"/>
    <col min="15635" max="15635" width="15.90625" style="148" bestFit="1" customWidth="1"/>
    <col min="15636" max="15872" width="14.36328125" style="148"/>
    <col min="15873" max="15873" width="9.6328125" style="148" customWidth="1"/>
    <col min="15874" max="15874" width="43.54296875" style="148" customWidth="1"/>
    <col min="15875" max="15889" width="17.90625" style="148" customWidth="1"/>
    <col min="15890" max="15890" width="14.36328125" style="148"/>
    <col min="15891" max="15891" width="15.90625" style="148" bestFit="1" customWidth="1"/>
    <col min="15892" max="16128" width="14.36328125" style="148"/>
    <col min="16129" max="16129" width="9.6328125" style="148" customWidth="1"/>
    <col min="16130" max="16130" width="43.54296875" style="148" customWidth="1"/>
    <col min="16131" max="16145" width="17.90625" style="148" customWidth="1"/>
    <col min="16146" max="16146" width="14.36328125" style="148"/>
    <col min="16147" max="16147" width="15.90625" style="148" bestFit="1" customWidth="1"/>
    <col min="16148" max="16384" width="14.36328125" style="148"/>
  </cols>
  <sheetData>
    <row r="1" spans="2:17" ht="15.75" customHeight="1" x14ac:dyDescent="0.3"/>
    <row r="2" spans="2:17" ht="15.75" customHeight="1" x14ac:dyDescent="0.3"/>
    <row r="3" spans="2:17" ht="18.75" customHeight="1" x14ac:dyDescent="0.3">
      <c r="B3" s="282" t="s">
        <v>300</v>
      </c>
      <c r="C3" s="282"/>
      <c r="D3" s="282"/>
      <c r="E3" s="282"/>
      <c r="F3" s="282"/>
      <c r="G3" s="282"/>
      <c r="H3" s="282"/>
      <c r="I3" s="282"/>
      <c r="J3" s="282"/>
      <c r="K3" s="282"/>
      <c r="L3" s="282"/>
      <c r="M3" s="282"/>
      <c r="N3" s="282"/>
      <c r="O3" s="282"/>
      <c r="P3" s="282"/>
      <c r="Q3" s="282"/>
    </row>
    <row r="4" spans="2:17" s="154" customFormat="1" ht="15.75" customHeight="1" x14ac:dyDescent="0.3">
      <c r="B4" s="150" t="s">
        <v>0</v>
      </c>
      <c r="C4" s="151" t="s">
        <v>65</v>
      </c>
      <c r="D4" s="151" t="s">
        <v>66</v>
      </c>
      <c r="E4" s="151" t="s">
        <v>67</v>
      </c>
      <c r="F4" s="151" t="s">
        <v>68</v>
      </c>
      <c r="G4" s="151" t="s">
        <v>69</v>
      </c>
      <c r="H4" s="151" t="s">
        <v>86</v>
      </c>
      <c r="I4" s="152" t="s">
        <v>70</v>
      </c>
      <c r="J4" s="151" t="s">
        <v>71</v>
      </c>
      <c r="K4" s="153" t="s">
        <v>72</v>
      </c>
      <c r="L4" s="153" t="s">
        <v>73</v>
      </c>
      <c r="M4" s="153" t="s">
        <v>74</v>
      </c>
      <c r="N4" s="153" t="s">
        <v>2</v>
      </c>
      <c r="O4" s="153" t="s">
        <v>75</v>
      </c>
      <c r="P4" s="153" t="s">
        <v>76</v>
      </c>
      <c r="Q4" s="153" t="s">
        <v>77</v>
      </c>
    </row>
    <row r="5" spans="2:17" ht="15" customHeight="1" x14ac:dyDescent="0.3">
      <c r="B5" s="283" t="s">
        <v>16</v>
      </c>
      <c r="C5" s="284"/>
      <c r="D5" s="284"/>
      <c r="E5" s="284"/>
      <c r="F5" s="284"/>
      <c r="G5" s="284"/>
      <c r="H5" s="284"/>
      <c r="I5" s="284"/>
      <c r="J5" s="284"/>
      <c r="K5" s="284"/>
      <c r="L5" s="284"/>
      <c r="M5" s="284"/>
      <c r="N5" s="284"/>
      <c r="O5" s="284"/>
      <c r="P5" s="284"/>
      <c r="Q5" s="285"/>
    </row>
    <row r="6" spans="2:17" ht="18.75" customHeight="1" x14ac:dyDescent="0.3">
      <c r="B6" s="7" t="s">
        <v>256</v>
      </c>
      <c r="C6" s="156">
        <v>0</v>
      </c>
      <c r="D6" s="156">
        <v>0</v>
      </c>
      <c r="E6" s="156">
        <v>0</v>
      </c>
      <c r="F6" s="156">
        <v>0</v>
      </c>
      <c r="G6" s="156">
        <v>0</v>
      </c>
      <c r="H6" s="156">
        <v>0</v>
      </c>
      <c r="I6" s="156">
        <v>0</v>
      </c>
      <c r="J6" s="156">
        <v>0</v>
      </c>
      <c r="K6" s="156">
        <v>0</v>
      </c>
      <c r="L6" s="156">
        <v>0</v>
      </c>
      <c r="M6" s="156">
        <v>0</v>
      </c>
      <c r="N6" s="156">
        <v>0</v>
      </c>
      <c r="O6" s="156">
        <v>0</v>
      </c>
      <c r="P6" s="156">
        <v>0</v>
      </c>
      <c r="Q6" s="157">
        <v>0</v>
      </c>
    </row>
    <row r="7" spans="2:17" ht="18.75" customHeight="1" x14ac:dyDescent="0.3">
      <c r="B7" s="155" t="s">
        <v>51</v>
      </c>
      <c r="C7" s="156">
        <v>4395173</v>
      </c>
      <c r="D7" s="156">
        <v>256742</v>
      </c>
      <c r="E7" s="156">
        <v>256742</v>
      </c>
      <c r="F7" s="156">
        <v>0</v>
      </c>
      <c r="G7" s="156">
        <v>280690</v>
      </c>
      <c r="H7" s="156">
        <v>280690</v>
      </c>
      <c r="I7" s="156">
        <v>0</v>
      </c>
      <c r="J7" s="156">
        <v>0</v>
      </c>
      <c r="K7" s="156">
        <v>0</v>
      </c>
      <c r="L7" s="156">
        <v>4035</v>
      </c>
      <c r="M7" s="156">
        <v>7424</v>
      </c>
      <c r="N7" s="156">
        <v>262501</v>
      </c>
      <c r="O7" s="156">
        <v>6638</v>
      </c>
      <c r="P7" s="156">
        <v>20130</v>
      </c>
      <c r="Q7" s="157">
        <v>4595499</v>
      </c>
    </row>
    <row r="8" spans="2:17" ht="18.75" customHeight="1" x14ac:dyDescent="0.3">
      <c r="B8" s="155" t="s">
        <v>148</v>
      </c>
      <c r="C8" s="156">
        <v>48754708</v>
      </c>
      <c r="D8" s="156">
        <v>5204198</v>
      </c>
      <c r="E8" s="156">
        <v>5204198</v>
      </c>
      <c r="F8" s="156">
        <v>0</v>
      </c>
      <c r="G8" s="156">
        <v>4987710</v>
      </c>
      <c r="H8" s="156">
        <v>4987710</v>
      </c>
      <c r="I8" s="156">
        <v>0</v>
      </c>
      <c r="J8" s="156">
        <v>0</v>
      </c>
      <c r="K8" s="156">
        <v>0</v>
      </c>
      <c r="L8" s="156">
        <v>44919</v>
      </c>
      <c r="M8" s="156">
        <v>346382</v>
      </c>
      <c r="N8" s="156">
        <v>3072426</v>
      </c>
      <c r="O8" s="156">
        <v>11464</v>
      </c>
      <c r="P8" s="156">
        <v>138634</v>
      </c>
      <c r="Q8" s="157">
        <v>51502223</v>
      </c>
    </row>
    <row r="9" spans="2:17" ht="18.75" customHeight="1" x14ac:dyDescent="0.3">
      <c r="B9" s="155" t="s">
        <v>52</v>
      </c>
      <c r="C9" s="156">
        <v>0</v>
      </c>
      <c r="D9" s="156">
        <v>0</v>
      </c>
      <c r="E9" s="156">
        <v>0</v>
      </c>
      <c r="F9" s="156">
        <v>0</v>
      </c>
      <c r="G9" s="156">
        <v>0</v>
      </c>
      <c r="H9" s="156">
        <v>0</v>
      </c>
      <c r="I9" s="156">
        <v>0</v>
      </c>
      <c r="J9" s="156">
        <v>0</v>
      </c>
      <c r="K9" s="156">
        <v>0</v>
      </c>
      <c r="L9" s="156">
        <v>0</v>
      </c>
      <c r="M9" s="156">
        <v>0</v>
      </c>
      <c r="N9" s="156">
        <v>0</v>
      </c>
      <c r="O9" s="156">
        <v>0</v>
      </c>
      <c r="P9" s="156">
        <v>0</v>
      </c>
      <c r="Q9" s="157">
        <v>0</v>
      </c>
    </row>
    <row r="10" spans="2:17" ht="18.75" customHeight="1" x14ac:dyDescent="0.3">
      <c r="B10" s="155" t="s">
        <v>53</v>
      </c>
      <c r="C10" s="156">
        <v>3657556</v>
      </c>
      <c r="D10" s="156">
        <v>409727</v>
      </c>
      <c r="E10" s="156">
        <v>409727</v>
      </c>
      <c r="F10" s="156">
        <v>0</v>
      </c>
      <c r="G10" s="156">
        <v>176871</v>
      </c>
      <c r="H10" s="156">
        <v>0</v>
      </c>
      <c r="I10" s="156">
        <v>0</v>
      </c>
      <c r="J10" s="156">
        <v>0</v>
      </c>
      <c r="K10" s="156">
        <v>0</v>
      </c>
      <c r="L10" s="156">
        <v>-35940</v>
      </c>
      <c r="M10" s="156">
        <v>15025</v>
      </c>
      <c r="N10" s="156">
        <v>634</v>
      </c>
      <c r="O10" s="156">
        <v>0</v>
      </c>
      <c r="P10" s="156">
        <v>0</v>
      </c>
      <c r="Q10" s="157">
        <v>4088832</v>
      </c>
    </row>
    <row r="11" spans="2:17" ht="18.75" customHeight="1" x14ac:dyDescent="0.3">
      <c r="B11" s="155" t="s">
        <v>22</v>
      </c>
      <c r="C11" s="156">
        <v>5968</v>
      </c>
      <c r="D11" s="156">
        <v>0</v>
      </c>
      <c r="E11" s="156">
        <v>0</v>
      </c>
      <c r="F11" s="156">
        <v>0</v>
      </c>
      <c r="G11" s="156">
        <v>0</v>
      </c>
      <c r="H11" s="156">
        <v>0</v>
      </c>
      <c r="I11" s="156">
        <v>0</v>
      </c>
      <c r="J11" s="156">
        <v>0</v>
      </c>
      <c r="K11" s="156">
        <v>0</v>
      </c>
      <c r="L11" s="156">
        <v>0</v>
      </c>
      <c r="M11" s="156">
        <v>0</v>
      </c>
      <c r="N11" s="156">
        <v>0</v>
      </c>
      <c r="O11" s="156">
        <v>0</v>
      </c>
      <c r="P11" s="156">
        <v>0</v>
      </c>
      <c r="Q11" s="157">
        <v>5968</v>
      </c>
    </row>
    <row r="12" spans="2:17" ht="18.75" customHeight="1" x14ac:dyDescent="0.3">
      <c r="B12" s="155" t="s">
        <v>55</v>
      </c>
      <c r="C12" s="156">
        <v>13848674</v>
      </c>
      <c r="D12" s="156">
        <v>1367771</v>
      </c>
      <c r="E12" s="156">
        <v>1367771</v>
      </c>
      <c r="F12" s="156">
        <v>0</v>
      </c>
      <c r="G12" s="156">
        <v>590247</v>
      </c>
      <c r="H12" s="156">
        <v>590247</v>
      </c>
      <c r="I12" s="156">
        <v>0</v>
      </c>
      <c r="J12" s="156">
        <v>0</v>
      </c>
      <c r="K12" s="156">
        <v>0</v>
      </c>
      <c r="L12" s="156">
        <v>6190</v>
      </c>
      <c r="M12" s="156">
        <v>40882</v>
      </c>
      <c r="N12" s="156">
        <v>848474</v>
      </c>
      <c r="O12" s="156">
        <v>0</v>
      </c>
      <c r="P12" s="156">
        <v>0</v>
      </c>
      <c r="Q12" s="157">
        <v>15427600</v>
      </c>
    </row>
    <row r="13" spans="2:17" ht="18.75" customHeight="1" x14ac:dyDescent="0.3">
      <c r="B13" s="4" t="s">
        <v>263</v>
      </c>
      <c r="C13" s="156">
        <v>0</v>
      </c>
      <c r="D13" s="156">
        <v>0</v>
      </c>
      <c r="E13" s="156">
        <v>0</v>
      </c>
      <c r="F13" s="156">
        <v>0</v>
      </c>
      <c r="G13" s="156">
        <v>0</v>
      </c>
      <c r="H13" s="156">
        <v>0</v>
      </c>
      <c r="I13" s="156">
        <v>0</v>
      </c>
      <c r="J13" s="156">
        <v>0</v>
      </c>
      <c r="K13" s="156">
        <v>0</v>
      </c>
      <c r="L13" s="156">
        <v>87</v>
      </c>
      <c r="M13" s="156">
        <v>725</v>
      </c>
      <c r="N13" s="156">
        <v>14200</v>
      </c>
      <c r="O13" s="156">
        <v>6127</v>
      </c>
      <c r="P13" s="156">
        <v>0</v>
      </c>
      <c r="Q13" s="157">
        <v>7261</v>
      </c>
    </row>
    <row r="14" spans="2:17" ht="18.75" customHeight="1" x14ac:dyDescent="0.3">
      <c r="B14" s="155" t="s">
        <v>56</v>
      </c>
      <c r="C14" s="156">
        <v>42499181</v>
      </c>
      <c r="D14" s="156">
        <v>3239954</v>
      </c>
      <c r="E14" s="156">
        <v>3239954</v>
      </c>
      <c r="F14" s="156">
        <v>0</v>
      </c>
      <c r="G14" s="156">
        <v>2785289</v>
      </c>
      <c r="H14" s="156">
        <v>0</v>
      </c>
      <c r="I14" s="156">
        <v>2785289</v>
      </c>
      <c r="J14" s="156">
        <v>0</v>
      </c>
      <c r="K14" s="156">
        <v>0</v>
      </c>
      <c r="L14" s="156">
        <v>45475</v>
      </c>
      <c r="M14" s="156">
        <v>120972</v>
      </c>
      <c r="N14" s="156">
        <v>3245315</v>
      </c>
      <c r="O14" s="156">
        <v>0</v>
      </c>
      <c r="P14" s="156">
        <v>136000</v>
      </c>
      <c r="Q14" s="157">
        <v>45896715</v>
      </c>
    </row>
    <row r="15" spans="2:17" ht="18.75" customHeight="1" x14ac:dyDescent="0.3">
      <c r="B15" s="155" t="s">
        <v>57</v>
      </c>
      <c r="C15" s="156">
        <v>53104564</v>
      </c>
      <c r="D15" s="156">
        <v>3157381</v>
      </c>
      <c r="E15" s="156">
        <v>3157381</v>
      </c>
      <c r="F15" s="156">
        <v>0</v>
      </c>
      <c r="G15" s="156">
        <v>4132933</v>
      </c>
      <c r="H15" s="156">
        <v>4657412</v>
      </c>
      <c r="I15" s="156">
        <v>0</v>
      </c>
      <c r="J15" s="156">
        <v>0</v>
      </c>
      <c r="K15" s="156">
        <v>0</v>
      </c>
      <c r="L15" s="156">
        <v>30955</v>
      </c>
      <c r="M15" s="156">
        <v>140251</v>
      </c>
      <c r="N15" s="156">
        <v>2980926</v>
      </c>
      <c r="O15" s="156">
        <v>26575</v>
      </c>
      <c r="P15" s="156">
        <v>283016</v>
      </c>
      <c r="Q15" s="157">
        <v>54104662</v>
      </c>
    </row>
    <row r="16" spans="2:17" ht="18.75" customHeight="1" x14ac:dyDescent="0.3">
      <c r="B16" s="155" t="s">
        <v>58</v>
      </c>
      <c r="C16" s="156">
        <v>29383511</v>
      </c>
      <c r="D16" s="156">
        <v>2850741</v>
      </c>
      <c r="E16" s="156">
        <v>2850741</v>
      </c>
      <c r="F16" s="156">
        <v>0</v>
      </c>
      <c r="G16" s="156">
        <v>1825137</v>
      </c>
      <c r="H16" s="156">
        <v>1821921</v>
      </c>
      <c r="I16" s="156">
        <v>0</v>
      </c>
      <c r="J16" s="156">
        <v>0</v>
      </c>
      <c r="K16" s="156">
        <v>0</v>
      </c>
      <c r="L16" s="156">
        <v>43607</v>
      </c>
      <c r="M16" s="156">
        <v>88523</v>
      </c>
      <c r="N16" s="156">
        <v>1790239</v>
      </c>
      <c r="O16" s="156">
        <v>0</v>
      </c>
      <c r="P16" s="156">
        <v>0</v>
      </c>
      <c r="Q16" s="157">
        <v>32070439</v>
      </c>
    </row>
    <row r="17" spans="2:19" ht="18.75" customHeight="1" x14ac:dyDescent="0.3">
      <c r="B17" s="155" t="s">
        <v>131</v>
      </c>
      <c r="C17" s="156">
        <v>604306</v>
      </c>
      <c r="D17" s="156">
        <v>235108</v>
      </c>
      <c r="E17" s="156">
        <v>235108</v>
      </c>
      <c r="F17" s="156">
        <v>0</v>
      </c>
      <c r="G17" s="156">
        <v>59105</v>
      </c>
      <c r="H17" s="156">
        <v>59105</v>
      </c>
      <c r="I17" s="156">
        <v>0</v>
      </c>
      <c r="J17" s="156">
        <v>0</v>
      </c>
      <c r="K17" s="156">
        <v>0</v>
      </c>
      <c r="L17" s="156">
        <v>0</v>
      </c>
      <c r="M17" s="156">
        <v>1156</v>
      </c>
      <c r="N17" s="156">
        <v>37385</v>
      </c>
      <c r="O17" s="156">
        <v>0</v>
      </c>
      <c r="P17" s="156">
        <v>0</v>
      </c>
      <c r="Q17" s="157">
        <v>816537</v>
      </c>
    </row>
    <row r="18" spans="2:19" ht="18.75" customHeight="1" x14ac:dyDescent="0.3">
      <c r="B18" s="155" t="s">
        <v>253</v>
      </c>
      <c r="C18" s="156">
        <v>0</v>
      </c>
      <c r="D18" s="156">
        <v>0</v>
      </c>
      <c r="E18" s="156">
        <v>0</v>
      </c>
      <c r="F18" s="156">
        <v>0</v>
      </c>
      <c r="G18" s="156">
        <v>0</v>
      </c>
      <c r="H18" s="156">
        <v>0</v>
      </c>
      <c r="I18" s="156">
        <v>0</v>
      </c>
      <c r="J18" s="156">
        <v>0</v>
      </c>
      <c r="K18" s="156">
        <v>0</v>
      </c>
      <c r="L18" s="156">
        <v>0</v>
      </c>
      <c r="M18" s="156">
        <v>0</v>
      </c>
      <c r="N18" s="156">
        <v>0</v>
      </c>
      <c r="O18" s="156">
        <v>0</v>
      </c>
      <c r="P18" s="156">
        <v>0</v>
      </c>
      <c r="Q18" s="157">
        <v>0</v>
      </c>
    </row>
    <row r="19" spans="2:19" ht="18.75" customHeight="1" x14ac:dyDescent="0.3">
      <c r="B19" s="155" t="s">
        <v>136</v>
      </c>
      <c r="C19" s="162">
        <v>8659298</v>
      </c>
      <c r="D19" s="156">
        <v>137713</v>
      </c>
      <c r="E19" s="156">
        <v>137713</v>
      </c>
      <c r="F19" s="156">
        <v>0</v>
      </c>
      <c r="G19" s="156">
        <v>302319</v>
      </c>
      <c r="H19" s="156">
        <v>302319</v>
      </c>
      <c r="I19" s="156">
        <v>0</v>
      </c>
      <c r="J19" s="156">
        <v>0</v>
      </c>
      <c r="K19" s="156">
        <v>0</v>
      </c>
      <c r="L19" s="156">
        <v>3956</v>
      </c>
      <c r="M19" s="156">
        <v>167968</v>
      </c>
      <c r="N19" s="156">
        <v>199079</v>
      </c>
      <c r="O19" s="156">
        <v>0</v>
      </c>
      <c r="P19" s="156">
        <v>0</v>
      </c>
      <c r="Q19" s="157">
        <v>8521848</v>
      </c>
    </row>
    <row r="20" spans="2:19" ht="18.75" customHeight="1" x14ac:dyDescent="0.3">
      <c r="B20" s="155" t="s">
        <v>35</v>
      </c>
      <c r="C20" s="162">
        <v>2461193</v>
      </c>
      <c r="D20" s="156">
        <v>103748</v>
      </c>
      <c r="E20" s="156">
        <v>103748</v>
      </c>
      <c r="F20" s="156">
        <v>0</v>
      </c>
      <c r="G20" s="156">
        <v>134969</v>
      </c>
      <c r="H20" s="156">
        <v>134969</v>
      </c>
      <c r="I20" s="156">
        <v>0</v>
      </c>
      <c r="J20" s="156">
        <v>0</v>
      </c>
      <c r="K20" s="156">
        <v>0</v>
      </c>
      <c r="L20" s="156">
        <v>256</v>
      </c>
      <c r="M20" s="156">
        <v>5222</v>
      </c>
      <c r="N20" s="156">
        <v>65988</v>
      </c>
      <c r="O20" s="156">
        <v>0</v>
      </c>
      <c r="P20" s="156">
        <v>0</v>
      </c>
      <c r="Q20" s="157">
        <v>2490482</v>
      </c>
    </row>
    <row r="21" spans="2:19" ht="18.75" customHeight="1" x14ac:dyDescent="0.3">
      <c r="B21" s="155" t="s">
        <v>191</v>
      </c>
      <c r="C21" s="162">
        <v>0</v>
      </c>
      <c r="D21" s="156">
        <v>0</v>
      </c>
      <c r="E21" s="156">
        <v>0</v>
      </c>
      <c r="F21" s="156">
        <v>0</v>
      </c>
      <c r="G21" s="156">
        <v>0</v>
      </c>
      <c r="H21" s="156">
        <v>0</v>
      </c>
      <c r="I21" s="156">
        <v>0</v>
      </c>
      <c r="J21" s="156">
        <v>0</v>
      </c>
      <c r="K21" s="156">
        <v>0</v>
      </c>
      <c r="L21" s="156">
        <v>0</v>
      </c>
      <c r="M21" s="156">
        <v>0</v>
      </c>
      <c r="N21" s="156">
        <v>0</v>
      </c>
      <c r="O21" s="156">
        <v>0</v>
      </c>
      <c r="P21" s="156">
        <v>0</v>
      </c>
      <c r="Q21" s="157">
        <v>0</v>
      </c>
    </row>
    <row r="22" spans="2:19" ht="18.75" customHeight="1" x14ac:dyDescent="0.3">
      <c r="B22" s="155" t="s">
        <v>59</v>
      </c>
      <c r="C22" s="162">
        <v>0</v>
      </c>
      <c r="D22" s="156">
        <v>0</v>
      </c>
      <c r="E22" s="156">
        <v>0</v>
      </c>
      <c r="F22" s="156">
        <v>0</v>
      </c>
      <c r="G22" s="156">
        <v>0</v>
      </c>
      <c r="H22" s="156">
        <v>0</v>
      </c>
      <c r="I22" s="156">
        <v>0</v>
      </c>
      <c r="J22" s="156">
        <v>0</v>
      </c>
      <c r="K22" s="156">
        <v>0</v>
      </c>
      <c r="L22" s="156">
        <v>0</v>
      </c>
      <c r="M22" s="156">
        <v>0</v>
      </c>
      <c r="N22" s="156">
        <v>0</v>
      </c>
      <c r="O22" s="156">
        <v>0</v>
      </c>
      <c r="P22" s="156">
        <v>0</v>
      </c>
      <c r="Q22" s="157">
        <v>0</v>
      </c>
    </row>
    <row r="23" spans="2:19" ht="18.75" customHeight="1" x14ac:dyDescent="0.3">
      <c r="B23" s="155" t="s">
        <v>60</v>
      </c>
      <c r="C23" s="162">
        <v>1137513</v>
      </c>
      <c r="D23" s="156">
        <v>140131</v>
      </c>
      <c r="E23" s="156">
        <v>140131</v>
      </c>
      <c r="F23" s="156">
        <v>0</v>
      </c>
      <c r="G23" s="156">
        <v>0</v>
      </c>
      <c r="H23" s="156">
        <v>85895</v>
      </c>
      <c r="I23" s="156">
        <v>0</v>
      </c>
      <c r="J23" s="156">
        <v>0</v>
      </c>
      <c r="K23" s="156">
        <v>0</v>
      </c>
      <c r="L23" s="156">
        <v>2680</v>
      </c>
      <c r="M23" s="156">
        <v>0</v>
      </c>
      <c r="N23" s="156">
        <v>65148</v>
      </c>
      <c r="O23" s="156">
        <v>0</v>
      </c>
      <c r="P23" s="156">
        <v>0</v>
      </c>
      <c r="Q23" s="157">
        <v>1254216</v>
      </c>
    </row>
    <row r="24" spans="2:19" ht="18.75" customHeight="1" x14ac:dyDescent="0.3">
      <c r="B24" s="155" t="s">
        <v>134</v>
      </c>
      <c r="C24" s="162">
        <v>129257</v>
      </c>
      <c r="D24" s="156">
        <v>34499</v>
      </c>
      <c r="E24" s="156">
        <v>34499</v>
      </c>
      <c r="F24" s="156">
        <v>0</v>
      </c>
      <c r="G24" s="156">
        <v>0</v>
      </c>
      <c r="H24" s="156">
        <v>0</v>
      </c>
      <c r="I24" s="156">
        <v>0</v>
      </c>
      <c r="J24" s="156">
        <v>0</v>
      </c>
      <c r="K24" s="156">
        <v>0</v>
      </c>
      <c r="L24" s="156">
        <v>0</v>
      </c>
      <c r="M24" s="156">
        <v>766</v>
      </c>
      <c r="N24" s="156">
        <v>7232</v>
      </c>
      <c r="O24" s="156">
        <v>163</v>
      </c>
      <c r="P24" s="156">
        <v>0</v>
      </c>
      <c r="Q24" s="157">
        <v>170058</v>
      </c>
    </row>
    <row r="25" spans="2:19" ht="18.75" customHeight="1" x14ac:dyDescent="0.3">
      <c r="B25" s="155" t="s">
        <v>135</v>
      </c>
      <c r="C25" s="162">
        <v>0</v>
      </c>
      <c r="D25" s="156">
        <v>307</v>
      </c>
      <c r="E25" s="156">
        <v>307</v>
      </c>
      <c r="F25" s="156">
        <v>0</v>
      </c>
      <c r="G25" s="156">
        <v>0</v>
      </c>
      <c r="H25" s="156">
        <v>0</v>
      </c>
      <c r="I25" s="156">
        <v>0</v>
      </c>
      <c r="J25" s="156">
        <v>0</v>
      </c>
      <c r="K25" s="156">
        <v>0</v>
      </c>
      <c r="L25" s="156">
        <v>0</v>
      </c>
      <c r="M25" s="156">
        <v>0</v>
      </c>
      <c r="N25" s="156">
        <v>0</v>
      </c>
      <c r="O25" s="156">
        <v>0</v>
      </c>
      <c r="P25" s="156">
        <v>0</v>
      </c>
      <c r="Q25" s="157">
        <v>307</v>
      </c>
    </row>
    <row r="26" spans="2:19" ht="18.75" customHeight="1" x14ac:dyDescent="0.3">
      <c r="B26" s="155" t="s">
        <v>149</v>
      </c>
      <c r="C26" s="162">
        <v>1546629</v>
      </c>
      <c r="D26" s="156">
        <v>710131</v>
      </c>
      <c r="E26" s="156">
        <v>710131</v>
      </c>
      <c r="F26" s="156">
        <v>0</v>
      </c>
      <c r="G26" s="156">
        <v>118914</v>
      </c>
      <c r="H26" s="156">
        <v>118914</v>
      </c>
      <c r="I26" s="156">
        <v>0</v>
      </c>
      <c r="J26" s="156">
        <v>0</v>
      </c>
      <c r="K26" s="156">
        <v>0</v>
      </c>
      <c r="L26" s="156">
        <v>18816</v>
      </c>
      <c r="M26" s="156">
        <v>8321</v>
      </c>
      <c r="N26" s="156">
        <v>86862</v>
      </c>
      <c r="O26" s="156">
        <v>0</v>
      </c>
      <c r="P26" s="156">
        <v>0</v>
      </c>
      <c r="Q26" s="157">
        <v>2197571</v>
      </c>
    </row>
    <row r="27" spans="2:19" ht="18.75" customHeight="1" x14ac:dyDescent="0.3">
      <c r="B27" s="155" t="s">
        <v>61</v>
      </c>
      <c r="C27" s="162">
        <v>724036</v>
      </c>
      <c r="D27" s="156">
        <v>97935</v>
      </c>
      <c r="E27" s="156">
        <v>97935</v>
      </c>
      <c r="F27" s="156">
        <v>0</v>
      </c>
      <c r="G27" s="156">
        <v>72569</v>
      </c>
      <c r="H27" s="156">
        <v>-850951</v>
      </c>
      <c r="I27" s="156">
        <v>0</v>
      </c>
      <c r="J27" s="156">
        <v>0</v>
      </c>
      <c r="K27" s="156">
        <v>0</v>
      </c>
      <c r="L27" s="156">
        <v>1143</v>
      </c>
      <c r="M27" s="156">
        <v>6974</v>
      </c>
      <c r="N27" s="156">
        <v>5823</v>
      </c>
      <c r="O27" s="156">
        <v>0</v>
      </c>
      <c r="P27" s="156">
        <v>0</v>
      </c>
      <c r="Q27" s="157">
        <v>1670628</v>
      </c>
    </row>
    <row r="28" spans="2:19" ht="18.75" customHeight="1" x14ac:dyDescent="0.3">
      <c r="B28" s="155" t="s">
        <v>62</v>
      </c>
      <c r="C28" s="162">
        <v>0</v>
      </c>
      <c r="D28" s="156">
        <v>0</v>
      </c>
      <c r="E28" s="156">
        <v>0</v>
      </c>
      <c r="F28" s="156">
        <v>0</v>
      </c>
      <c r="G28" s="156">
        <v>0</v>
      </c>
      <c r="H28" s="156">
        <v>0</v>
      </c>
      <c r="I28" s="156">
        <v>0</v>
      </c>
      <c r="J28" s="156">
        <v>0</v>
      </c>
      <c r="K28" s="156">
        <v>0</v>
      </c>
      <c r="L28" s="156">
        <v>0</v>
      </c>
      <c r="M28" s="156">
        <v>0</v>
      </c>
      <c r="N28" s="156">
        <v>0</v>
      </c>
      <c r="O28" s="156">
        <v>0</v>
      </c>
      <c r="P28" s="156">
        <v>0</v>
      </c>
      <c r="Q28" s="157">
        <v>0</v>
      </c>
    </row>
    <row r="29" spans="2:19" ht="18.75" customHeight="1" x14ac:dyDescent="0.3">
      <c r="B29" s="155" t="s">
        <v>63</v>
      </c>
      <c r="C29" s="162">
        <v>5926127</v>
      </c>
      <c r="D29" s="156">
        <v>303593</v>
      </c>
      <c r="E29" s="156">
        <v>303593</v>
      </c>
      <c r="F29" s="156">
        <v>0</v>
      </c>
      <c r="G29" s="156">
        <v>263243</v>
      </c>
      <c r="H29" s="156">
        <v>158020</v>
      </c>
      <c r="I29" s="156">
        <v>0</v>
      </c>
      <c r="J29" s="156">
        <v>0</v>
      </c>
      <c r="K29" s="156">
        <v>0</v>
      </c>
      <c r="L29" s="156">
        <v>1553</v>
      </c>
      <c r="M29" s="156">
        <v>0</v>
      </c>
      <c r="N29" s="156">
        <v>206007</v>
      </c>
      <c r="O29" s="156">
        <v>0</v>
      </c>
      <c r="P29" s="156">
        <v>0</v>
      </c>
      <c r="Q29" s="157">
        <v>6276153</v>
      </c>
    </row>
    <row r="30" spans="2:19" ht="18.75" customHeight="1" x14ac:dyDescent="0.3">
      <c r="B30" s="158" t="s">
        <v>45</v>
      </c>
      <c r="C30" s="159">
        <f t="shared" ref="C30:Q30" si="0">SUM(C6:C29)</f>
        <v>216837694</v>
      </c>
      <c r="D30" s="159">
        <f t="shared" si="0"/>
        <v>18249679</v>
      </c>
      <c r="E30" s="159">
        <f t="shared" si="0"/>
        <v>18249679</v>
      </c>
      <c r="F30" s="159">
        <f t="shared" si="0"/>
        <v>0</v>
      </c>
      <c r="G30" s="159">
        <f t="shared" si="0"/>
        <v>15729996</v>
      </c>
      <c r="H30" s="159">
        <f t="shared" si="0"/>
        <v>12346251</v>
      </c>
      <c r="I30" s="159">
        <f t="shared" si="0"/>
        <v>2785289</v>
      </c>
      <c r="J30" s="159">
        <f t="shared" si="0"/>
        <v>0</v>
      </c>
      <c r="K30" s="159">
        <f t="shared" si="0"/>
        <v>0</v>
      </c>
      <c r="L30" s="159">
        <f t="shared" si="0"/>
        <v>167732</v>
      </c>
      <c r="M30" s="159">
        <f t="shared" si="0"/>
        <v>950591</v>
      </c>
      <c r="N30" s="159">
        <f t="shared" si="0"/>
        <v>12888239</v>
      </c>
      <c r="O30" s="159">
        <f t="shared" si="0"/>
        <v>50967</v>
      </c>
      <c r="P30" s="159">
        <f t="shared" si="0"/>
        <v>577780</v>
      </c>
      <c r="Q30" s="159">
        <f t="shared" si="0"/>
        <v>231096999</v>
      </c>
      <c r="R30" s="160"/>
      <c r="S30" s="160"/>
    </row>
    <row r="31" spans="2:19" ht="18.75" customHeight="1" x14ac:dyDescent="0.3">
      <c r="B31" s="283" t="s">
        <v>46</v>
      </c>
      <c r="C31" s="284"/>
      <c r="D31" s="284"/>
      <c r="E31" s="284"/>
      <c r="F31" s="284"/>
      <c r="G31" s="284"/>
      <c r="H31" s="284"/>
      <c r="I31" s="284"/>
      <c r="J31" s="284"/>
      <c r="K31" s="284"/>
      <c r="L31" s="284"/>
      <c r="M31" s="284"/>
      <c r="N31" s="284"/>
      <c r="O31" s="284"/>
      <c r="P31" s="284"/>
      <c r="Q31" s="285"/>
    </row>
    <row r="32" spans="2:19" ht="18.75" customHeight="1" x14ac:dyDescent="0.3">
      <c r="B32" s="155" t="s">
        <v>47</v>
      </c>
      <c r="C32" s="156">
        <v>0</v>
      </c>
      <c r="D32" s="156">
        <v>0</v>
      </c>
      <c r="E32" s="156">
        <v>0</v>
      </c>
      <c r="F32" s="156">
        <v>0</v>
      </c>
      <c r="G32" s="156">
        <v>0</v>
      </c>
      <c r="H32" s="156">
        <v>0</v>
      </c>
      <c r="I32" s="156">
        <v>0</v>
      </c>
      <c r="J32" s="156">
        <v>0</v>
      </c>
      <c r="K32" s="156">
        <v>0</v>
      </c>
      <c r="L32" s="156">
        <v>0</v>
      </c>
      <c r="M32" s="156">
        <v>0</v>
      </c>
      <c r="N32" s="156">
        <v>0</v>
      </c>
      <c r="O32" s="156">
        <v>0</v>
      </c>
      <c r="P32" s="156">
        <v>0</v>
      </c>
      <c r="Q32" s="157">
        <v>0</v>
      </c>
    </row>
    <row r="33" spans="2:17" ht="18.75" customHeight="1" x14ac:dyDescent="0.3">
      <c r="B33" s="155" t="s">
        <v>78</v>
      </c>
      <c r="C33" s="156">
        <v>0</v>
      </c>
      <c r="D33" s="156">
        <v>0</v>
      </c>
      <c r="E33" s="156">
        <v>0</v>
      </c>
      <c r="F33" s="156">
        <v>0</v>
      </c>
      <c r="G33" s="156">
        <v>0</v>
      </c>
      <c r="H33" s="156">
        <v>0</v>
      </c>
      <c r="I33" s="156">
        <v>0</v>
      </c>
      <c r="J33" s="156">
        <v>0</v>
      </c>
      <c r="K33" s="156">
        <v>0</v>
      </c>
      <c r="L33" s="156">
        <v>0</v>
      </c>
      <c r="M33" s="156">
        <v>0</v>
      </c>
      <c r="N33" s="156">
        <v>0</v>
      </c>
      <c r="O33" s="156">
        <v>0</v>
      </c>
      <c r="P33" s="156">
        <v>0</v>
      </c>
      <c r="Q33" s="157">
        <v>0</v>
      </c>
    </row>
    <row r="34" spans="2:17" ht="18.75" customHeight="1" x14ac:dyDescent="0.3">
      <c r="B34" s="155" t="s">
        <v>48</v>
      </c>
      <c r="C34" s="156">
        <v>0</v>
      </c>
      <c r="D34" s="156">
        <v>0</v>
      </c>
      <c r="E34" s="156">
        <v>0</v>
      </c>
      <c r="F34" s="156">
        <v>0</v>
      </c>
      <c r="G34" s="156">
        <v>0</v>
      </c>
      <c r="H34" s="156">
        <v>0</v>
      </c>
      <c r="I34" s="156">
        <v>0</v>
      </c>
      <c r="J34" s="156">
        <v>0</v>
      </c>
      <c r="K34" s="156">
        <v>0</v>
      </c>
      <c r="L34" s="156">
        <v>0</v>
      </c>
      <c r="M34" s="156">
        <v>0</v>
      </c>
      <c r="N34" s="156">
        <v>0</v>
      </c>
      <c r="O34" s="156">
        <v>0</v>
      </c>
      <c r="P34" s="156">
        <v>0</v>
      </c>
      <c r="Q34" s="157">
        <v>0</v>
      </c>
    </row>
    <row r="35" spans="2:17" ht="18.75" customHeight="1" x14ac:dyDescent="0.3">
      <c r="B35" s="158" t="s">
        <v>45</v>
      </c>
      <c r="C35" s="159">
        <f>SUM(C32:C34)</f>
        <v>0</v>
      </c>
      <c r="D35" s="159">
        <f t="shared" ref="D35:Q35" si="1">SUM(D32:D34)</f>
        <v>0</v>
      </c>
      <c r="E35" s="159">
        <f t="shared" si="1"/>
        <v>0</v>
      </c>
      <c r="F35" s="159">
        <f t="shared" si="1"/>
        <v>0</v>
      </c>
      <c r="G35" s="159">
        <f t="shared" si="1"/>
        <v>0</v>
      </c>
      <c r="H35" s="159">
        <f t="shared" si="1"/>
        <v>0</v>
      </c>
      <c r="I35" s="159">
        <f t="shared" si="1"/>
        <v>0</v>
      </c>
      <c r="J35" s="159">
        <f t="shared" si="1"/>
        <v>0</v>
      </c>
      <c r="K35" s="159">
        <f t="shared" si="1"/>
        <v>0</v>
      </c>
      <c r="L35" s="159">
        <f t="shared" si="1"/>
        <v>0</v>
      </c>
      <c r="M35" s="159">
        <f t="shared" si="1"/>
        <v>0</v>
      </c>
      <c r="N35" s="159">
        <f t="shared" si="1"/>
        <v>0</v>
      </c>
      <c r="O35" s="159">
        <f t="shared" si="1"/>
        <v>0</v>
      </c>
      <c r="P35" s="159">
        <f t="shared" si="1"/>
        <v>0</v>
      </c>
      <c r="Q35" s="159">
        <f t="shared" si="1"/>
        <v>0</v>
      </c>
    </row>
    <row r="36" spans="2:17" ht="18.75" customHeight="1" x14ac:dyDescent="0.3">
      <c r="B36" s="286" t="s">
        <v>50</v>
      </c>
      <c r="C36" s="286"/>
      <c r="D36" s="286"/>
      <c r="E36" s="286"/>
      <c r="F36" s="286"/>
      <c r="G36" s="286"/>
      <c r="H36" s="286"/>
      <c r="I36" s="286"/>
      <c r="J36" s="286"/>
      <c r="K36" s="286"/>
      <c r="L36" s="286"/>
      <c r="M36" s="286"/>
      <c r="N36" s="286"/>
      <c r="O36" s="286"/>
      <c r="P36" s="286"/>
      <c r="Q36" s="286"/>
    </row>
    <row r="37" spans="2:17" ht="21.75" customHeight="1" x14ac:dyDescent="0.3">
      <c r="C37" s="161"/>
      <c r="D37" s="161"/>
      <c r="E37" s="161"/>
      <c r="F37" s="161"/>
      <c r="G37" s="161"/>
      <c r="H37" s="161"/>
      <c r="I37" s="161"/>
      <c r="J37" s="161"/>
      <c r="K37" s="161"/>
      <c r="L37" s="161"/>
      <c r="M37" s="161"/>
      <c r="N37" s="161"/>
      <c r="O37" s="161"/>
      <c r="P37" s="161"/>
      <c r="Q37" s="161"/>
    </row>
    <row r="38" spans="2:17" ht="21.75" customHeight="1" x14ac:dyDescent="0.3">
      <c r="D38" s="160"/>
    </row>
  </sheetData>
  <sheetProtection password="E931" sheet="1" objects="1" scenarios="1"/>
  <mergeCells count="4">
    <mergeCell ref="B3:Q3"/>
    <mergeCell ref="B5:Q5"/>
    <mergeCell ref="B31:Q31"/>
    <mergeCell ref="B36:Q3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3"/>
  <sheetViews>
    <sheetView showGridLines="0" topLeftCell="G25" zoomScale="80" zoomScaleNormal="80" workbookViewId="0">
      <selection activeCell="J30" sqref="J30"/>
    </sheetView>
  </sheetViews>
  <sheetFormatPr defaultColWidth="16.54296875" defaultRowHeight="18" customHeight="1" x14ac:dyDescent="0.35"/>
  <cols>
    <col min="1" max="1" width="16.54296875" style="122"/>
    <col min="2" max="2" width="45.453125" style="122" bestFit="1" customWidth="1"/>
    <col min="3" max="3" width="18.54296875" style="122" customWidth="1"/>
    <col min="4" max="4" width="21" style="122" customWidth="1"/>
    <col min="5" max="16" width="18.54296875" style="122" customWidth="1"/>
    <col min="17" max="17" width="18.54296875" style="1" customWidth="1"/>
    <col min="18" max="16384" width="16.54296875" style="122"/>
  </cols>
  <sheetData>
    <row r="2" spans="1:17" ht="18" customHeight="1" x14ac:dyDescent="0.35">
      <c r="B2" s="2"/>
      <c r="C2" s="2"/>
      <c r="D2" s="2"/>
      <c r="E2" s="2"/>
      <c r="F2" s="2"/>
      <c r="G2" s="2"/>
      <c r="H2" s="2"/>
      <c r="I2" s="2"/>
      <c r="J2" s="2"/>
      <c r="K2" s="2"/>
      <c r="L2" s="2"/>
      <c r="M2" s="2"/>
      <c r="N2" s="2"/>
      <c r="O2" s="2"/>
      <c r="P2" s="2"/>
      <c r="Q2" s="6"/>
    </row>
    <row r="3" spans="1:17" ht="25.5" customHeight="1" x14ac:dyDescent="0.35">
      <c r="B3" s="281" t="s">
        <v>301</v>
      </c>
      <c r="C3" s="281"/>
      <c r="D3" s="281"/>
      <c r="E3" s="281"/>
      <c r="F3" s="281"/>
      <c r="G3" s="281"/>
      <c r="H3" s="281"/>
      <c r="I3" s="281"/>
      <c r="J3" s="281"/>
      <c r="K3" s="281"/>
      <c r="L3" s="281"/>
      <c r="M3" s="281"/>
      <c r="N3" s="281"/>
      <c r="O3" s="281"/>
      <c r="P3" s="281"/>
      <c r="Q3" s="281"/>
    </row>
    <row r="4" spans="1:17" s="123" customFormat="1" ht="28.5" x14ac:dyDescent="0.35">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1:17" ht="29.25" customHeight="1" x14ac:dyDescent="0.35">
      <c r="A5" s="123"/>
      <c r="B5" s="273" t="s">
        <v>16</v>
      </c>
      <c r="C5" s="274"/>
      <c r="D5" s="274"/>
      <c r="E5" s="274"/>
      <c r="F5" s="274"/>
      <c r="G5" s="274"/>
      <c r="H5" s="274"/>
      <c r="I5" s="274"/>
      <c r="J5" s="274"/>
      <c r="K5" s="274"/>
      <c r="L5" s="274"/>
      <c r="M5" s="274"/>
      <c r="N5" s="274"/>
      <c r="O5" s="274"/>
      <c r="P5" s="274"/>
      <c r="Q5" s="275"/>
    </row>
    <row r="6" spans="1:17" ht="29.25" customHeight="1" x14ac:dyDescent="0.35">
      <c r="A6" s="123"/>
      <c r="B6" s="7" t="s">
        <v>256</v>
      </c>
      <c r="C6" s="125">
        <f>'APPENDIX 5'!C6+'APPENDIX 6'!C6+'APPENDIX 7'!C6+'APPENDIX 8'!C6+'APPENDIX 9'!C6+'APPENDIX 10'!C6+'APPENDIX 11'!C6</f>
        <v>314167</v>
      </c>
      <c r="D6" s="125">
        <f>'APPENDIX 5'!D6+'APPENDIX 6'!D6+'APPENDIX 7'!D6+'APPENDIX 8'!D6+'APPENDIX 9'!D6+'APPENDIX 10'!D6+'APPENDIX 11'!D6</f>
        <v>2149616</v>
      </c>
      <c r="E6" s="125">
        <f>'APPENDIX 5'!E6+'APPENDIX 6'!E6+'APPENDIX 7'!E6+'APPENDIX 8'!E6+'APPENDIX 9'!E6+'APPENDIX 10'!E6+'APPENDIX 11'!E6</f>
        <v>1761456</v>
      </c>
      <c r="F6" s="125">
        <f>'APPENDIX 5'!F6+'APPENDIX 6'!F6+'APPENDIX 7'!F6+'APPENDIX 8'!F6+'APPENDIX 9'!F6+'APPENDIX 10'!F6+'APPENDIX 11'!F6</f>
        <v>0</v>
      </c>
      <c r="G6" s="125">
        <f>'APPENDIX 5'!G6+'APPENDIX 6'!G6+'APPENDIX 7'!G6+'APPENDIX 8'!G6+'APPENDIX 9'!G6+'APPENDIX 10'!G6+'APPENDIX 11'!G6</f>
        <v>1761112</v>
      </c>
      <c r="H6" s="125">
        <f>'APPENDIX 5'!H6+'APPENDIX 6'!H6+'APPENDIX 7'!H6+'APPENDIX 8'!H6+'APPENDIX 9'!H6+'APPENDIX 10'!H6+'APPENDIX 11'!H6</f>
        <v>1348405</v>
      </c>
      <c r="I6" s="125">
        <f>'APPENDIX 5'!I6+'APPENDIX 6'!I6+'APPENDIX 7'!I6+'APPENDIX 8'!I6+'APPENDIX 9'!I6+'APPENDIX 10'!I6+'APPENDIX 11'!I6</f>
        <v>0</v>
      </c>
      <c r="J6" s="125">
        <f>'APPENDIX 5'!J6+'APPENDIX 6'!J6+'APPENDIX 7'!J6+'APPENDIX 8'!J6+'APPENDIX 9'!J6+'APPENDIX 10'!J6+'APPENDIX 11'!J6</f>
        <v>0</v>
      </c>
      <c r="K6" s="125">
        <f>'APPENDIX 5'!K6+'APPENDIX 6'!K6+'APPENDIX 7'!K6+'APPENDIX 8'!K6+'APPENDIX 9'!K6+'APPENDIX 10'!K6+'APPENDIX 11'!K6</f>
        <v>0</v>
      </c>
      <c r="L6" s="125">
        <f>'APPENDIX 5'!L6+'APPENDIX 6'!L6+'APPENDIX 7'!L6+'APPENDIX 8'!L6+'APPENDIX 9'!L6+'APPENDIX 10'!L6+'APPENDIX 11'!L6</f>
        <v>360035</v>
      </c>
      <c r="M6" s="125">
        <f>'APPENDIX 5'!M6+'APPENDIX 6'!M6+'APPENDIX 7'!M6+'APPENDIX 8'!M6+'APPENDIX 9'!M6+'APPENDIX 10'!M6+'APPENDIX 11'!M6</f>
        <v>262738</v>
      </c>
      <c r="N6" s="125">
        <f>'APPENDIX 5'!N6+'APPENDIX 6'!N6+'APPENDIX 7'!N6+'APPENDIX 8'!N6+'APPENDIX 9'!N6+'APPENDIX 10'!N6+'APPENDIX 11'!N6</f>
        <v>297473</v>
      </c>
      <c r="O6" s="125">
        <f>'APPENDIX 5'!O6+'APPENDIX 6'!O6+'APPENDIX 7'!O6+'APPENDIX 8'!O6+'APPENDIX 9'!O6+'APPENDIX 10'!O6+'APPENDIX 11'!O6</f>
        <v>0</v>
      </c>
      <c r="P6" s="125">
        <f>'APPENDIX 5'!P6+'APPENDIX 6'!P6+'APPENDIX 7'!P6+'APPENDIX 8'!P6+'APPENDIX 9'!P6+'APPENDIX 10'!P6+'APPENDIX 11'!P6</f>
        <v>0</v>
      </c>
      <c r="Q6" s="126">
        <f>'APPENDIX 5'!Q6+'APPENDIX 6'!Q6+'APPENDIX 7'!Q6+'APPENDIX 8'!Q6+'APPENDIX 9'!Q6+'APPENDIX 10'!Q6+'APPENDIX 11'!Q6</f>
        <v>401919</v>
      </c>
    </row>
    <row r="7" spans="1:17" ht="29.25" customHeight="1" x14ac:dyDescent="0.35">
      <c r="A7" s="123"/>
      <c r="B7" s="4" t="s">
        <v>51</v>
      </c>
      <c r="C7" s="125">
        <f>'APPENDIX 5'!C7+'APPENDIX 6'!C7+'APPENDIX 7'!C7+'APPENDIX 8'!C7+'APPENDIX 9'!C7+'APPENDIX 10'!C7+'APPENDIX 11'!C7</f>
        <v>5697847</v>
      </c>
      <c r="D7" s="125">
        <f>'APPENDIX 5'!D7+'APPENDIX 6'!D7+'APPENDIX 7'!D7+'APPENDIX 8'!D7+'APPENDIX 9'!D7+'APPENDIX 10'!D7+'APPENDIX 11'!D7</f>
        <v>1244747</v>
      </c>
      <c r="E7" s="125">
        <f>'APPENDIX 5'!E7+'APPENDIX 6'!E7+'APPENDIX 7'!E7+'APPENDIX 8'!E7+'APPENDIX 9'!E7+'APPENDIX 10'!E7+'APPENDIX 11'!E7</f>
        <v>962347</v>
      </c>
      <c r="F7" s="125">
        <f>'APPENDIX 5'!F7+'APPENDIX 6'!F7+'APPENDIX 7'!F7+'APPENDIX 8'!F7+'APPENDIX 9'!F7+'APPENDIX 10'!F7+'APPENDIX 11'!F7</f>
        <v>0</v>
      </c>
      <c r="G7" s="125">
        <f>'APPENDIX 5'!G7+'APPENDIX 6'!G7+'APPENDIX 7'!G7+'APPENDIX 8'!G7+'APPENDIX 9'!G7+'APPENDIX 10'!G7+'APPENDIX 11'!G7</f>
        <v>570203</v>
      </c>
      <c r="H7" s="125">
        <f>'APPENDIX 5'!H7+'APPENDIX 6'!H7+'APPENDIX 7'!H7+'APPENDIX 8'!H7+'APPENDIX 9'!H7+'APPENDIX 10'!H7+'APPENDIX 11'!H7</f>
        <v>607318</v>
      </c>
      <c r="I7" s="125">
        <f>'APPENDIX 5'!I7+'APPENDIX 6'!I7+'APPENDIX 7'!I7+'APPENDIX 8'!I7+'APPENDIX 9'!I7+'APPENDIX 10'!I7+'APPENDIX 11'!I7</f>
        <v>0</v>
      </c>
      <c r="J7" s="125">
        <f>'APPENDIX 5'!J7+'APPENDIX 6'!J7+'APPENDIX 7'!J7+'APPENDIX 8'!J7+'APPENDIX 9'!J7+'APPENDIX 10'!J7+'APPENDIX 11'!J7</f>
        <v>0</v>
      </c>
      <c r="K7" s="125">
        <f>'APPENDIX 5'!K7+'APPENDIX 6'!K7+'APPENDIX 7'!K7+'APPENDIX 8'!K7+'APPENDIX 9'!K7+'APPENDIX 10'!K7+'APPENDIX 11'!K7</f>
        <v>39192</v>
      </c>
      <c r="L7" s="125">
        <f>'APPENDIX 5'!L7+'APPENDIX 6'!L7+'APPENDIX 7'!L7+'APPENDIX 8'!L7+'APPENDIX 9'!L7+'APPENDIX 10'!L7+'APPENDIX 11'!L7</f>
        <v>92207</v>
      </c>
      <c r="M7" s="125">
        <f>'APPENDIX 5'!M7+'APPENDIX 6'!M7+'APPENDIX 7'!M7+'APPENDIX 8'!M7+'APPENDIX 9'!M7+'APPENDIX 10'!M7+'APPENDIX 11'!M7</f>
        <v>133360</v>
      </c>
      <c r="N7" s="125">
        <f>'APPENDIX 5'!N7+'APPENDIX 6'!N7+'APPENDIX 7'!N7+'APPENDIX 8'!N7+'APPENDIX 9'!N7+'APPENDIX 10'!N7+'APPENDIX 11'!N7</f>
        <v>329093</v>
      </c>
      <c r="O7" s="125">
        <f>'APPENDIX 5'!O7+'APPENDIX 6'!O7+'APPENDIX 7'!O7+'APPENDIX 8'!O7+'APPENDIX 9'!O7+'APPENDIX 10'!O7+'APPENDIX 11'!O7</f>
        <v>11721</v>
      </c>
      <c r="P7" s="125">
        <f>'APPENDIX 5'!P7+'APPENDIX 6'!P7+'APPENDIX 7'!P7+'APPENDIX 8'!P7+'APPENDIX 9'!P7+'APPENDIX 10'!P7+'APPENDIX 11'!P7</f>
        <v>-1972</v>
      </c>
      <c r="Q7" s="126">
        <f>'APPENDIX 5'!Q7+'APPENDIX 6'!Q7+'APPENDIX 7'!Q7+'APPENDIX 8'!Q7+'APPENDIX 9'!Q7+'APPENDIX 10'!Q7+'APPENDIX 11'!Q7</f>
        <v>6107461</v>
      </c>
    </row>
    <row r="8" spans="1:17" ht="29.25" customHeight="1" x14ac:dyDescent="0.35">
      <c r="A8" s="123"/>
      <c r="B8" s="4" t="s">
        <v>148</v>
      </c>
      <c r="C8" s="125">
        <f>'APPENDIX 5'!C8+'APPENDIX 6'!C8+'APPENDIX 7'!C8+'APPENDIX 8'!C8+'APPENDIX 9'!C8+'APPENDIX 10'!C8+'APPENDIX 11'!C8</f>
        <v>92510455</v>
      </c>
      <c r="D8" s="125">
        <f>'APPENDIX 5'!D8+'APPENDIX 6'!D8+'APPENDIX 7'!D8+'APPENDIX 8'!D8+'APPENDIX 9'!D8+'APPENDIX 10'!D8+'APPENDIX 11'!D8</f>
        <v>12505520</v>
      </c>
      <c r="E8" s="125">
        <f>'APPENDIX 5'!E8+'APPENDIX 6'!E8+'APPENDIX 7'!E8+'APPENDIX 8'!E8+'APPENDIX 9'!E8+'APPENDIX 10'!E8+'APPENDIX 11'!E8</f>
        <v>12225920</v>
      </c>
      <c r="F8" s="125">
        <f>'APPENDIX 5'!F8+'APPENDIX 6'!F8+'APPENDIX 7'!F8+'APPENDIX 8'!F8+'APPENDIX 9'!F8+'APPENDIX 10'!F8+'APPENDIX 11'!F8</f>
        <v>-611</v>
      </c>
      <c r="G8" s="125">
        <f>'APPENDIX 5'!G8+'APPENDIX 6'!G8+'APPENDIX 7'!G8+'APPENDIX 8'!G8+'APPENDIX 9'!G8+'APPENDIX 10'!G8+'APPENDIX 11'!G8</f>
        <v>8548477</v>
      </c>
      <c r="H8" s="125">
        <f>'APPENDIX 5'!H8+'APPENDIX 6'!H8+'APPENDIX 7'!H8+'APPENDIX 8'!H8+'APPENDIX 9'!H8+'APPENDIX 10'!H8+'APPENDIX 11'!H8</f>
        <v>6236433</v>
      </c>
      <c r="I8" s="125">
        <f>'APPENDIX 5'!I8+'APPENDIX 6'!I8+'APPENDIX 7'!I8+'APPENDIX 8'!I8+'APPENDIX 9'!I8+'APPENDIX 10'!I8+'APPENDIX 11'!I8</f>
        <v>891468</v>
      </c>
      <c r="J8" s="125">
        <f>'APPENDIX 5'!J8+'APPENDIX 6'!J8+'APPENDIX 7'!J8+'APPENDIX 8'!J8+'APPENDIX 9'!J8+'APPENDIX 10'!J8+'APPENDIX 11'!J8</f>
        <v>1167424</v>
      </c>
      <c r="K8" s="125">
        <f>'APPENDIX 5'!K8+'APPENDIX 6'!K8+'APPENDIX 7'!K8+'APPENDIX 8'!K8+'APPENDIX 9'!K8+'APPENDIX 10'!K8+'APPENDIX 11'!K8</f>
        <v>591279</v>
      </c>
      <c r="L8" s="125">
        <f>'APPENDIX 5'!L8+'APPENDIX 6'!L8+'APPENDIX 7'!L8+'APPENDIX 8'!L8+'APPENDIX 9'!L8+'APPENDIX 10'!L8+'APPENDIX 11'!L8</f>
        <v>611318</v>
      </c>
      <c r="M8" s="125">
        <f>'APPENDIX 5'!M8+'APPENDIX 6'!M8+'APPENDIX 7'!M8+'APPENDIX 8'!M8+'APPENDIX 9'!M8+'APPENDIX 10'!M8+'APPENDIX 11'!M8</f>
        <v>1735856</v>
      </c>
      <c r="N8" s="125">
        <f>'APPENDIX 5'!N8+'APPENDIX 6'!N8+'APPENDIX 7'!N8+'APPENDIX 8'!N8+'APPENDIX 9'!N8+'APPENDIX 10'!N8+'APPENDIX 11'!N8</f>
        <v>5204077</v>
      </c>
      <c r="O8" s="125">
        <f>'APPENDIX 5'!O8+'APPENDIX 6'!O8+'APPENDIX 7'!O8+'APPENDIX 8'!O8+'APPENDIX 9'!O8+'APPENDIX 10'!O8+'APPENDIX 11'!O8</f>
        <v>72397</v>
      </c>
      <c r="P8" s="125">
        <f>'APPENDIX 5'!P8+'APPENDIX 6'!P8+'APPENDIX 7'!P8+'APPENDIX 8'!P8+'APPENDIX 9'!P8+'APPENDIX 10'!P8+'APPENDIX 11'!P8</f>
        <v>1050435</v>
      </c>
      <c r="Q8" s="126">
        <f>'APPENDIX 5'!Q8+'APPENDIX 6'!Q8+'APPENDIX 7'!Q8+'APPENDIX 8'!Q8+'APPENDIX 9'!Q8+'APPENDIX 10'!Q8+'APPENDIX 11'!Q8</f>
        <v>97583229</v>
      </c>
    </row>
    <row r="9" spans="1:17" ht="29.25" customHeight="1" x14ac:dyDescent="0.35">
      <c r="A9" s="123"/>
      <c r="B9" s="4" t="s">
        <v>52</v>
      </c>
      <c r="C9" s="125">
        <f>'APPENDIX 5'!C9+'APPENDIX 6'!C9+'APPENDIX 7'!C9+'APPENDIX 8'!C9+'APPENDIX 9'!C9+'APPENDIX 10'!C9+'APPENDIX 11'!C9</f>
        <v>536741</v>
      </c>
      <c r="D9" s="125">
        <f>'APPENDIX 5'!D9+'APPENDIX 6'!D9+'APPENDIX 7'!D9+'APPENDIX 8'!D9+'APPENDIX 9'!D9+'APPENDIX 10'!D9+'APPENDIX 11'!D9</f>
        <v>232136</v>
      </c>
      <c r="E9" s="125">
        <f>'APPENDIX 5'!E9+'APPENDIX 6'!E9+'APPENDIX 7'!E9+'APPENDIX 8'!E9+'APPENDIX 9'!E9+'APPENDIX 10'!E9+'APPENDIX 11'!E9</f>
        <v>208297</v>
      </c>
      <c r="F9" s="125">
        <f>'APPENDIX 5'!F9+'APPENDIX 6'!F9+'APPENDIX 7'!F9+'APPENDIX 8'!F9+'APPENDIX 9'!F9+'APPENDIX 10'!F9+'APPENDIX 11'!F9</f>
        <v>0</v>
      </c>
      <c r="G9" s="125">
        <f>'APPENDIX 5'!G9+'APPENDIX 6'!G9+'APPENDIX 7'!G9+'APPENDIX 8'!G9+'APPENDIX 9'!G9+'APPENDIX 10'!G9+'APPENDIX 11'!G9</f>
        <v>99394</v>
      </c>
      <c r="H9" s="125">
        <f>'APPENDIX 5'!H9+'APPENDIX 6'!H9+'APPENDIX 7'!H9+'APPENDIX 8'!H9+'APPENDIX 9'!H9+'APPENDIX 10'!H9+'APPENDIX 11'!H9</f>
        <v>48531</v>
      </c>
      <c r="I9" s="125">
        <f>'APPENDIX 5'!I9+'APPENDIX 6'!I9+'APPENDIX 7'!I9+'APPENDIX 8'!I9+'APPENDIX 9'!I9+'APPENDIX 10'!I9+'APPENDIX 11'!I9</f>
        <v>0</v>
      </c>
      <c r="J9" s="125">
        <f>'APPENDIX 5'!J9+'APPENDIX 6'!J9+'APPENDIX 7'!J9+'APPENDIX 8'!J9+'APPENDIX 9'!J9+'APPENDIX 10'!J9+'APPENDIX 11'!J9</f>
        <v>0</v>
      </c>
      <c r="K9" s="125">
        <f>'APPENDIX 5'!K9+'APPENDIX 6'!K9+'APPENDIX 7'!K9+'APPENDIX 8'!K9+'APPENDIX 9'!K9+'APPENDIX 10'!K9+'APPENDIX 11'!K9</f>
        <v>58173</v>
      </c>
      <c r="L9" s="125">
        <f>'APPENDIX 5'!L9+'APPENDIX 6'!L9+'APPENDIX 7'!L9+'APPENDIX 8'!L9+'APPENDIX 9'!L9+'APPENDIX 10'!L9+'APPENDIX 11'!L9</f>
        <v>20773</v>
      </c>
      <c r="M9" s="125">
        <f>'APPENDIX 5'!M9+'APPENDIX 6'!M9+'APPENDIX 7'!M9+'APPENDIX 8'!M9+'APPENDIX 9'!M9+'APPENDIX 10'!M9+'APPENDIX 11'!M9</f>
        <v>88105</v>
      </c>
      <c r="N9" s="125">
        <f>'APPENDIX 5'!N9+'APPENDIX 6'!N9+'APPENDIX 7'!N9+'APPENDIX 8'!N9+'APPENDIX 9'!N9+'APPENDIX 10'!N9+'APPENDIX 11'!N9</f>
        <v>61185</v>
      </c>
      <c r="O9" s="125">
        <f>'APPENDIX 5'!O9+'APPENDIX 6'!O9+'APPENDIX 7'!O9+'APPENDIX 8'!O9+'APPENDIX 9'!O9+'APPENDIX 10'!O9+'APPENDIX 11'!O9</f>
        <v>0</v>
      </c>
      <c r="P9" s="125">
        <f>'APPENDIX 5'!P9+'APPENDIX 6'!P9+'APPENDIX 7'!P9+'APPENDIX 8'!P9+'APPENDIX 9'!P9+'APPENDIX 10'!P9+'APPENDIX 11'!P9</f>
        <v>0</v>
      </c>
      <c r="Q9" s="126">
        <f>'APPENDIX 5'!Q9+'APPENDIX 6'!Q9+'APPENDIX 7'!Q9+'APPENDIX 8'!Q9+'APPENDIX 9'!Q9+'APPENDIX 10'!Q9+'APPENDIX 11'!Q9</f>
        <v>590641</v>
      </c>
    </row>
    <row r="10" spans="1:17" ht="29.25" customHeight="1" x14ac:dyDescent="0.35">
      <c r="A10" s="123"/>
      <c r="B10" s="4" t="s">
        <v>53</v>
      </c>
      <c r="C10" s="125">
        <f>'APPENDIX 5'!C10+'APPENDIX 6'!C10+'APPENDIX 7'!C10+'APPENDIX 8'!C10+'APPENDIX 9'!C10+'APPENDIX 10'!C10+'APPENDIX 11'!C10</f>
        <v>4965556</v>
      </c>
      <c r="D10" s="125">
        <f>'APPENDIX 5'!D10+'APPENDIX 6'!D10+'APPENDIX 7'!D10+'APPENDIX 8'!D10+'APPENDIX 9'!D10+'APPENDIX 10'!D10+'APPENDIX 11'!D10</f>
        <v>3300814</v>
      </c>
      <c r="E10" s="125">
        <f>'APPENDIX 5'!E10+'APPENDIX 6'!E10+'APPENDIX 7'!E10+'APPENDIX 8'!E10+'APPENDIX 9'!E10+'APPENDIX 10'!E10+'APPENDIX 11'!E10</f>
        <v>2544561</v>
      </c>
      <c r="F10" s="125">
        <f>'APPENDIX 5'!F10+'APPENDIX 6'!F10+'APPENDIX 7'!F10+'APPENDIX 8'!F10+'APPENDIX 9'!F10+'APPENDIX 10'!F10+'APPENDIX 11'!F10</f>
        <v>0</v>
      </c>
      <c r="G10" s="125">
        <f>'APPENDIX 5'!G10+'APPENDIX 6'!G10+'APPENDIX 7'!G10+'APPENDIX 8'!G10+'APPENDIX 9'!G10+'APPENDIX 10'!G10+'APPENDIX 11'!G10</f>
        <v>1587118</v>
      </c>
      <c r="H10" s="125">
        <f>'APPENDIX 5'!H10+'APPENDIX 6'!H10+'APPENDIX 7'!H10+'APPENDIX 8'!H10+'APPENDIX 9'!H10+'APPENDIX 10'!H10+'APPENDIX 11'!H10</f>
        <v>2241077</v>
      </c>
      <c r="I10" s="125">
        <f>'APPENDIX 5'!I10+'APPENDIX 6'!I10+'APPENDIX 7'!I10+'APPENDIX 8'!I10+'APPENDIX 9'!I10+'APPENDIX 10'!I10+'APPENDIX 11'!I10</f>
        <v>0</v>
      </c>
      <c r="J10" s="125">
        <f>'APPENDIX 5'!J10+'APPENDIX 6'!J10+'APPENDIX 7'!J10+'APPENDIX 8'!J10+'APPENDIX 9'!J10+'APPENDIX 10'!J10+'APPENDIX 11'!J10</f>
        <v>0</v>
      </c>
      <c r="K10" s="125">
        <f>'APPENDIX 5'!K10+'APPENDIX 6'!K10+'APPENDIX 7'!K10+'APPENDIX 8'!K10+'APPENDIX 9'!K10+'APPENDIX 10'!K10+'APPENDIX 11'!K10</f>
        <v>0</v>
      </c>
      <c r="L10" s="125">
        <f>'APPENDIX 5'!L10+'APPENDIX 6'!L10+'APPENDIX 7'!L10+'APPENDIX 8'!L10+'APPENDIX 9'!L10+'APPENDIX 10'!L10+'APPENDIX 11'!L10</f>
        <v>16486</v>
      </c>
      <c r="M10" s="125">
        <f>'APPENDIX 5'!M10+'APPENDIX 6'!M10+'APPENDIX 7'!M10+'APPENDIX 8'!M10+'APPENDIX 9'!M10+'APPENDIX 10'!M10+'APPENDIX 11'!M10</f>
        <v>577728</v>
      </c>
      <c r="N10" s="125">
        <f>'APPENDIX 5'!N10+'APPENDIX 6'!N10+'APPENDIX 7'!N10+'APPENDIX 8'!N10+'APPENDIX 9'!N10+'APPENDIX 10'!N10+'APPENDIX 11'!N10</f>
        <v>429989</v>
      </c>
      <c r="O10" s="125">
        <f>'APPENDIX 5'!O10+'APPENDIX 6'!O10+'APPENDIX 7'!O10+'APPENDIX 8'!O10+'APPENDIX 9'!O10+'APPENDIX 10'!O10+'APPENDIX 11'!O10</f>
        <v>0</v>
      </c>
      <c r="P10" s="125">
        <f>'APPENDIX 5'!P10+'APPENDIX 6'!P10+'APPENDIX 7'!P10+'APPENDIX 8'!P10+'APPENDIX 9'!P10+'APPENDIX 10'!P10+'APPENDIX 11'!P10</f>
        <v>0</v>
      </c>
      <c r="Q10" s="126">
        <f>'APPENDIX 5'!Q10+'APPENDIX 6'!Q10+'APPENDIX 7'!Q10+'APPENDIX 8'!Q10+'APPENDIX 9'!Q10+'APPENDIX 10'!Q10+'APPENDIX 11'!Q10</f>
        <v>5104812</v>
      </c>
    </row>
    <row r="11" spans="1:17" ht="29.25" customHeight="1" x14ac:dyDescent="0.35">
      <c r="A11" s="123"/>
      <c r="B11" s="4" t="s">
        <v>22</v>
      </c>
      <c r="C11" s="125">
        <f>'APPENDIX 5'!C11+'APPENDIX 6'!C11+'APPENDIX 7'!C11+'APPENDIX 8'!C11+'APPENDIX 9'!C11+'APPENDIX 10'!C11+'APPENDIX 11'!C11</f>
        <v>421490</v>
      </c>
      <c r="D11" s="125">
        <f>'APPENDIX 5'!D11+'APPENDIX 6'!D11+'APPENDIX 7'!D11+'APPENDIX 8'!D11+'APPENDIX 9'!D11+'APPENDIX 10'!D11+'APPENDIX 11'!D11</f>
        <v>96640</v>
      </c>
      <c r="E11" s="125">
        <f>'APPENDIX 5'!E11+'APPENDIX 6'!E11+'APPENDIX 7'!E11+'APPENDIX 8'!E11+'APPENDIX 9'!E11+'APPENDIX 10'!E11+'APPENDIX 11'!E11</f>
        <v>91529</v>
      </c>
      <c r="F11" s="125">
        <f>'APPENDIX 5'!F11+'APPENDIX 6'!F11+'APPENDIX 7'!F11+'APPENDIX 8'!F11+'APPENDIX 9'!F11+'APPENDIX 10'!F11+'APPENDIX 11'!F11</f>
        <v>0</v>
      </c>
      <c r="G11" s="125">
        <f>'APPENDIX 5'!G11+'APPENDIX 6'!G11+'APPENDIX 7'!G11+'APPENDIX 8'!G11+'APPENDIX 9'!G11+'APPENDIX 10'!G11+'APPENDIX 11'!G11</f>
        <v>157101</v>
      </c>
      <c r="H11" s="125">
        <f>'APPENDIX 5'!H11+'APPENDIX 6'!H11+'APPENDIX 7'!H11+'APPENDIX 8'!H11+'APPENDIX 9'!H11+'APPENDIX 10'!H11+'APPENDIX 11'!H11</f>
        <v>157101</v>
      </c>
      <c r="I11" s="125">
        <f>'APPENDIX 5'!I11+'APPENDIX 6'!I11+'APPENDIX 7'!I11+'APPENDIX 8'!I11+'APPENDIX 9'!I11+'APPENDIX 10'!I11+'APPENDIX 11'!I11</f>
        <v>0</v>
      </c>
      <c r="J11" s="125">
        <f>'APPENDIX 5'!J11+'APPENDIX 6'!J11+'APPENDIX 7'!J11+'APPENDIX 8'!J11+'APPENDIX 9'!J11+'APPENDIX 10'!J11+'APPENDIX 11'!J11</f>
        <v>0</v>
      </c>
      <c r="K11" s="125">
        <f>'APPENDIX 5'!K11+'APPENDIX 6'!K11+'APPENDIX 7'!K11+'APPENDIX 8'!K11+'APPENDIX 9'!K11+'APPENDIX 10'!K11+'APPENDIX 11'!K11</f>
        <v>0</v>
      </c>
      <c r="L11" s="125">
        <f>'APPENDIX 5'!L11+'APPENDIX 6'!L11+'APPENDIX 7'!L11+'APPENDIX 8'!L11+'APPENDIX 9'!L11+'APPENDIX 10'!L11+'APPENDIX 11'!L11</f>
        <v>9124</v>
      </c>
      <c r="M11" s="125">
        <f>'APPENDIX 5'!M11+'APPENDIX 6'!M11+'APPENDIX 7'!M11+'APPENDIX 8'!M11+'APPENDIX 9'!M11+'APPENDIX 10'!M11+'APPENDIX 11'!M11</f>
        <v>16885</v>
      </c>
      <c r="N11" s="125">
        <f>'APPENDIX 5'!N11+'APPENDIX 6'!N11+'APPENDIX 7'!N11+'APPENDIX 8'!N11+'APPENDIX 9'!N11+'APPENDIX 10'!N11+'APPENDIX 11'!N11</f>
        <v>14593</v>
      </c>
      <c r="O11" s="125">
        <f>'APPENDIX 5'!O11+'APPENDIX 6'!O11+'APPENDIX 7'!O11+'APPENDIX 8'!O11+'APPENDIX 9'!O11+'APPENDIX 10'!O11+'APPENDIX 11'!O11</f>
        <v>0</v>
      </c>
      <c r="P11" s="125">
        <f>'APPENDIX 5'!P11+'APPENDIX 6'!P11+'APPENDIX 7'!P11+'APPENDIX 8'!P11+'APPENDIX 9'!P11+'APPENDIX 10'!P11+'APPENDIX 11'!P11</f>
        <v>0</v>
      </c>
      <c r="Q11" s="126">
        <f>'APPENDIX 5'!Q11+'APPENDIX 6'!Q11+'APPENDIX 7'!Q11+'APPENDIX 8'!Q11+'APPENDIX 9'!Q11+'APPENDIX 10'!Q11+'APPENDIX 11'!Q11</f>
        <v>344502</v>
      </c>
    </row>
    <row r="12" spans="1:17" ht="29.25" customHeight="1" x14ac:dyDescent="0.35">
      <c r="A12" s="123"/>
      <c r="B12" s="4" t="s">
        <v>55</v>
      </c>
      <c r="C12" s="125">
        <f>'APPENDIX 5'!C12+'APPENDIX 6'!C12+'APPENDIX 7'!C12+'APPENDIX 8'!C12+'APPENDIX 9'!C12+'APPENDIX 10'!C12+'APPENDIX 11'!C12</f>
        <v>14657718</v>
      </c>
      <c r="D12" s="125">
        <f>'APPENDIX 5'!D12+'APPENDIX 6'!D12+'APPENDIX 7'!D12+'APPENDIX 8'!D12+'APPENDIX 9'!D12+'APPENDIX 10'!D12+'APPENDIX 11'!D12</f>
        <v>2097688</v>
      </c>
      <c r="E12" s="125">
        <f>'APPENDIX 5'!E12+'APPENDIX 6'!E12+'APPENDIX 7'!E12+'APPENDIX 8'!E12+'APPENDIX 9'!E12+'APPENDIX 10'!E12+'APPENDIX 11'!E12</f>
        <v>2069947</v>
      </c>
      <c r="F12" s="125">
        <f>'APPENDIX 5'!F12+'APPENDIX 6'!F12+'APPENDIX 7'!F12+'APPENDIX 8'!F12+'APPENDIX 9'!F12+'APPENDIX 10'!F12+'APPENDIX 11'!F12</f>
        <v>0</v>
      </c>
      <c r="G12" s="125">
        <f>'APPENDIX 5'!G12+'APPENDIX 6'!G12+'APPENDIX 7'!G12+'APPENDIX 8'!G12+'APPENDIX 9'!G12+'APPENDIX 10'!G12+'APPENDIX 11'!G12</f>
        <v>626229</v>
      </c>
      <c r="H12" s="125">
        <f>'APPENDIX 5'!H12+'APPENDIX 6'!H12+'APPENDIX 7'!H12+'APPENDIX 8'!H12+'APPENDIX 9'!H12+'APPENDIX 10'!H12+'APPENDIX 11'!H12</f>
        <v>626529</v>
      </c>
      <c r="I12" s="125">
        <f>'APPENDIX 5'!I12+'APPENDIX 6'!I12+'APPENDIX 7'!I12+'APPENDIX 8'!I12+'APPENDIX 9'!I12+'APPENDIX 10'!I12+'APPENDIX 11'!I12</f>
        <v>0</v>
      </c>
      <c r="J12" s="125">
        <f>'APPENDIX 5'!J12+'APPENDIX 6'!J12+'APPENDIX 7'!J12+'APPENDIX 8'!J12+'APPENDIX 9'!J12+'APPENDIX 10'!J12+'APPENDIX 11'!J12</f>
        <v>0</v>
      </c>
      <c r="K12" s="125">
        <f>'APPENDIX 5'!K12+'APPENDIX 6'!K12+'APPENDIX 7'!K12+'APPENDIX 8'!K12+'APPENDIX 9'!K12+'APPENDIX 10'!K12+'APPENDIX 11'!K12</f>
        <v>0</v>
      </c>
      <c r="L12" s="125">
        <f>'APPENDIX 5'!L12+'APPENDIX 6'!L12+'APPENDIX 7'!L12+'APPENDIX 8'!L12+'APPENDIX 9'!L12+'APPENDIX 10'!L12+'APPENDIX 11'!L12</f>
        <v>13483</v>
      </c>
      <c r="M12" s="125">
        <f>'APPENDIX 5'!M12+'APPENDIX 6'!M12+'APPENDIX 7'!M12+'APPENDIX 8'!M12+'APPENDIX 9'!M12+'APPENDIX 10'!M12+'APPENDIX 11'!M12</f>
        <v>46989</v>
      </c>
      <c r="N12" s="125">
        <f>'APPENDIX 5'!N12+'APPENDIX 6'!N12+'APPENDIX 7'!N12+'APPENDIX 8'!N12+'APPENDIX 9'!N12+'APPENDIX 10'!N12+'APPENDIX 11'!N12</f>
        <v>970692</v>
      </c>
      <c r="O12" s="125">
        <f>'APPENDIX 5'!O12+'APPENDIX 6'!O12+'APPENDIX 7'!O12+'APPENDIX 8'!O12+'APPENDIX 9'!O12+'APPENDIX 10'!O12+'APPENDIX 11'!O12</f>
        <v>0</v>
      </c>
      <c r="P12" s="125">
        <f>'APPENDIX 5'!P12+'APPENDIX 6'!P12+'APPENDIX 7'!P12+'APPENDIX 8'!P12+'APPENDIX 9'!P12+'APPENDIX 10'!P12+'APPENDIX 11'!P12</f>
        <v>0</v>
      </c>
      <c r="Q12" s="126">
        <f>'APPENDIX 5'!Q12+'APPENDIX 6'!Q12+'APPENDIX 7'!Q12+'APPENDIX 8'!Q12+'APPENDIX 9'!Q12+'APPENDIX 10'!Q12+'APPENDIX 11'!Q12</f>
        <v>17011357</v>
      </c>
    </row>
    <row r="13" spans="1:17" ht="29.25" customHeight="1" x14ac:dyDescent="0.35">
      <c r="A13" s="123"/>
      <c r="B13" s="4" t="s">
        <v>263</v>
      </c>
      <c r="C13" s="125">
        <f>'APPENDIX 5'!C13+'APPENDIX 6'!C13+'APPENDIX 7'!C13+'APPENDIX 8'!C13+'APPENDIX 9'!C13+'APPENDIX 10'!C13+'APPENDIX 11'!C13</f>
        <v>1356346</v>
      </c>
      <c r="D13" s="125">
        <f>'APPENDIX 5'!D13+'APPENDIX 6'!D13+'APPENDIX 7'!D13+'APPENDIX 8'!D13+'APPENDIX 9'!D13+'APPENDIX 10'!D13+'APPENDIX 11'!D13</f>
        <v>363218</v>
      </c>
      <c r="E13" s="125">
        <f>'APPENDIX 5'!E13+'APPENDIX 6'!E13+'APPENDIX 7'!E13+'APPENDIX 8'!E13+'APPENDIX 9'!E13+'APPENDIX 10'!E13+'APPENDIX 11'!E13</f>
        <v>301881</v>
      </c>
      <c r="F13" s="125">
        <f>'APPENDIX 5'!F13+'APPENDIX 6'!F13+'APPENDIX 7'!F13+'APPENDIX 8'!F13+'APPENDIX 9'!F13+'APPENDIX 10'!F13+'APPENDIX 11'!F13</f>
        <v>0</v>
      </c>
      <c r="G13" s="125">
        <f>'APPENDIX 5'!G13+'APPENDIX 6'!G13+'APPENDIX 7'!G13+'APPENDIX 8'!G13+'APPENDIX 9'!G13+'APPENDIX 10'!G13+'APPENDIX 11'!G13</f>
        <v>254912</v>
      </c>
      <c r="H13" s="125">
        <f>'APPENDIX 5'!H13+'APPENDIX 6'!H13+'APPENDIX 7'!H13+'APPENDIX 8'!H13+'APPENDIX 9'!H13+'APPENDIX 10'!H13+'APPENDIX 11'!H13</f>
        <v>254912</v>
      </c>
      <c r="I13" s="125">
        <f>'APPENDIX 5'!I13+'APPENDIX 6'!I13+'APPENDIX 7'!I13+'APPENDIX 8'!I13+'APPENDIX 9'!I13+'APPENDIX 10'!I13+'APPENDIX 11'!I13</f>
        <v>0</v>
      </c>
      <c r="J13" s="125">
        <f>'APPENDIX 5'!J13+'APPENDIX 6'!J13+'APPENDIX 7'!J13+'APPENDIX 8'!J13+'APPENDIX 9'!J13+'APPENDIX 10'!J13+'APPENDIX 11'!J13</f>
        <v>0</v>
      </c>
      <c r="K13" s="125">
        <f>'APPENDIX 5'!K13+'APPENDIX 6'!K13+'APPENDIX 7'!K13+'APPENDIX 8'!K13+'APPENDIX 9'!K13+'APPENDIX 10'!K13+'APPENDIX 11'!K13</f>
        <v>0</v>
      </c>
      <c r="L13" s="125">
        <f>'APPENDIX 5'!L13+'APPENDIX 6'!L13+'APPENDIX 7'!L13+'APPENDIX 8'!L13+'APPENDIX 9'!L13+'APPENDIX 10'!L13+'APPENDIX 11'!L13</f>
        <v>-1341</v>
      </c>
      <c r="M13" s="125">
        <f>'APPENDIX 5'!M13+'APPENDIX 6'!M13+'APPENDIX 7'!M13+'APPENDIX 8'!M13+'APPENDIX 9'!M13+'APPENDIX 10'!M13+'APPENDIX 11'!M13</f>
        <v>91856</v>
      </c>
      <c r="N13" s="125">
        <f>'APPENDIX 5'!N13+'APPENDIX 6'!N13+'APPENDIX 7'!N13+'APPENDIX 8'!N13+'APPENDIX 9'!N13+'APPENDIX 10'!N13+'APPENDIX 11'!N13</f>
        <v>71082</v>
      </c>
      <c r="O13" s="125">
        <f>'APPENDIX 5'!O13+'APPENDIX 6'!O13+'APPENDIX 7'!O13+'APPENDIX 8'!O13+'APPENDIX 9'!O13+'APPENDIX 10'!O13+'APPENDIX 11'!O13</f>
        <v>9334</v>
      </c>
      <c r="P13" s="125">
        <f>'APPENDIX 5'!P13+'APPENDIX 6'!P13+'APPENDIX 7'!P13+'APPENDIX 8'!P13+'APPENDIX 9'!P13+'APPENDIX 10'!P13+'APPENDIX 11'!P13</f>
        <v>0</v>
      </c>
      <c r="Q13" s="126">
        <f>'APPENDIX 5'!Q13+'APPENDIX 6'!Q13+'APPENDIX 7'!Q13+'APPENDIX 8'!Q13+'APPENDIX 9'!Q13+'APPENDIX 10'!Q13+'APPENDIX 11'!Q13</f>
        <v>1374547</v>
      </c>
    </row>
    <row r="14" spans="1:17" ht="29.25" customHeight="1" x14ac:dyDescent="0.35">
      <c r="A14" s="123"/>
      <c r="B14" s="4" t="s">
        <v>56</v>
      </c>
      <c r="C14" s="125">
        <f>'APPENDIX 5'!C14+'APPENDIX 6'!C14+'APPENDIX 7'!C14+'APPENDIX 8'!C14+'APPENDIX 9'!C14+'APPENDIX 10'!C14+'APPENDIX 11'!C14</f>
        <v>87322587</v>
      </c>
      <c r="D14" s="65">
        <f>'APPENDIX 5'!D14+'APPENDIX 6'!D14+'APPENDIX 7'!D14+'APPENDIX 8'!D14+'APPENDIX 9'!D14+'APPENDIX 10'!D14+'APPENDIX 11'!D14</f>
        <v>9508094</v>
      </c>
      <c r="E14" s="125">
        <f>'APPENDIX 5'!E14+'APPENDIX 6'!E14+'APPENDIX 7'!E14+'APPENDIX 8'!E14+'APPENDIX 9'!E14+'APPENDIX 10'!E14+'APPENDIX 11'!E14</f>
        <v>9303769</v>
      </c>
      <c r="F14" s="125">
        <f>'APPENDIX 5'!F14+'APPENDIX 6'!F14+'APPENDIX 7'!F14+'APPENDIX 8'!F14+'APPENDIX 9'!F14+'APPENDIX 10'!F14+'APPENDIX 11'!F14</f>
        <v>0</v>
      </c>
      <c r="G14" s="125">
        <f>'APPENDIX 5'!G14+'APPENDIX 6'!G14+'APPENDIX 7'!G14+'APPENDIX 8'!G14+'APPENDIX 9'!G14+'APPENDIX 10'!G14+'APPENDIX 11'!G14</f>
        <v>5634843</v>
      </c>
      <c r="H14" s="125">
        <f>'APPENDIX 5'!H14+'APPENDIX 6'!H14+'APPENDIX 7'!H14+'APPENDIX 8'!H14+'APPENDIX 9'!H14+'APPENDIX 10'!H14+'APPENDIX 11'!H14</f>
        <v>993358</v>
      </c>
      <c r="I14" s="125">
        <f>'APPENDIX 5'!I14+'APPENDIX 6'!I14+'APPENDIX 7'!I14+'APPENDIX 8'!I14+'APPENDIX 9'!I14+'APPENDIX 10'!I14+'APPENDIX 11'!I14</f>
        <v>3946845</v>
      </c>
      <c r="J14" s="125">
        <f>'APPENDIX 5'!J14+'APPENDIX 6'!J14+'APPENDIX 7'!J14+'APPENDIX 8'!J14+'APPENDIX 9'!J14+'APPENDIX 10'!J14+'APPENDIX 11'!J14</f>
        <v>0</v>
      </c>
      <c r="K14" s="125">
        <f>'APPENDIX 5'!K14+'APPENDIX 6'!K14+'APPENDIX 7'!K14+'APPENDIX 8'!K14+'APPENDIX 9'!K14+'APPENDIX 10'!K14+'APPENDIX 11'!K14</f>
        <v>735900</v>
      </c>
      <c r="L14" s="125">
        <f>'APPENDIX 5'!L14+'APPENDIX 6'!L14+'APPENDIX 7'!L14+'APPENDIX 8'!L14+'APPENDIX 9'!L14+'APPENDIX 10'!L14+'APPENDIX 11'!L14</f>
        <v>453500</v>
      </c>
      <c r="M14" s="125">
        <f>'APPENDIX 5'!M14+'APPENDIX 6'!M14+'APPENDIX 7'!M14+'APPENDIX 8'!M14+'APPENDIX 9'!M14+'APPENDIX 10'!M14+'APPENDIX 11'!M14</f>
        <v>688502</v>
      </c>
      <c r="N14" s="125">
        <f>'APPENDIX 5'!N14+'APPENDIX 6'!N14+'APPENDIX 7'!N14+'APPENDIX 8'!N14+'APPENDIX 9'!N14+'APPENDIX 10'!N14+'APPENDIX 11'!N14</f>
        <v>6658192</v>
      </c>
      <c r="O14" s="125">
        <f>'APPENDIX 5'!O14+'APPENDIX 6'!O14+'APPENDIX 7'!O14+'APPENDIX 8'!O14+'APPENDIX 9'!O14+'APPENDIX 10'!O14+'APPENDIX 11'!O14</f>
        <v>0</v>
      </c>
      <c r="P14" s="125">
        <f>'APPENDIX 5'!P14+'APPENDIX 6'!P14+'APPENDIX 7'!P14+'APPENDIX 8'!P14+'APPENDIX 9'!P14+'APPENDIX 10'!P14+'APPENDIX 11'!P14</f>
        <v>340000</v>
      </c>
      <c r="Q14" s="126">
        <f>'APPENDIX 5'!Q14+'APPENDIX 6'!Q14+'APPENDIX 7'!Q14+'APPENDIX 8'!Q14+'APPENDIX 9'!Q14+'APPENDIX 10'!Q14+'APPENDIX 11'!Q14</f>
        <v>96126447</v>
      </c>
    </row>
    <row r="15" spans="1:17" ht="29.25" customHeight="1" x14ac:dyDescent="0.35">
      <c r="A15" s="123"/>
      <c r="B15" s="4" t="s">
        <v>57</v>
      </c>
      <c r="C15" s="125">
        <f>'APPENDIX 5'!C15+'APPENDIX 6'!C15+'APPENDIX 7'!C15+'APPENDIX 8'!C15+'APPENDIX 9'!C15+'APPENDIX 10'!C15+'APPENDIX 11'!C15</f>
        <v>80793465</v>
      </c>
      <c r="D15" s="65">
        <f>'APPENDIX 5'!D15+'APPENDIX 6'!D15+'APPENDIX 7'!D15+'APPENDIX 8'!D15+'APPENDIX 9'!D15+'APPENDIX 10'!D15+'APPENDIX 11'!D15</f>
        <v>6747186</v>
      </c>
      <c r="E15" s="125">
        <f>'APPENDIX 5'!E15+'APPENDIX 6'!E15+'APPENDIX 7'!E15+'APPENDIX 8'!E15+'APPENDIX 9'!E15+'APPENDIX 10'!E15+'APPENDIX 11'!E15</f>
        <v>6617303</v>
      </c>
      <c r="F15" s="125">
        <f>'APPENDIX 5'!F15+'APPENDIX 6'!F15+'APPENDIX 7'!F15+'APPENDIX 8'!F15+'APPENDIX 9'!F15+'APPENDIX 10'!F15+'APPENDIX 11'!F15</f>
        <v>0</v>
      </c>
      <c r="G15" s="125">
        <f>'APPENDIX 5'!G15+'APPENDIX 6'!G15+'APPENDIX 7'!G15+'APPENDIX 8'!G15+'APPENDIX 9'!G15+'APPENDIX 10'!G15+'APPENDIX 11'!G15</f>
        <v>6835576</v>
      </c>
      <c r="H15" s="125">
        <f>'APPENDIX 5'!H15+'APPENDIX 6'!H15+'APPENDIX 7'!H15+'APPENDIX 8'!H15+'APPENDIX 9'!H15+'APPENDIX 10'!H15+'APPENDIX 11'!H15</f>
        <v>6636518</v>
      </c>
      <c r="I15" s="125">
        <f>'APPENDIX 5'!I15+'APPENDIX 6'!I15+'APPENDIX 7'!I15+'APPENDIX 8'!I15+'APPENDIX 9'!I15+'APPENDIX 10'!I15+'APPENDIX 11'!I15</f>
        <v>389368</v>
      </c>
      <c r="J15" s="125">
        <f>'APPENDIX 5'!J15+'APPENDIX 6'!J15+'APPENDIX 7'!J15+'APPENDIX 8'!J15+'APPENDIX 9'!J15+'APPENDIX 10'!J15+'APPENDIX 11'!J15</f>
        <v>0</v>
      </c>
      <c r="K15" s="125">
        <f>'APPENDIX 5'!K15+'APPENDIX 6'!K15+'APPENDIX 7'!K15+'APPENDIX 8'!K15+'APPENDIX 9'!K15+'APPENDIX 10'!K15+'APPENDIX 11'!K15</f>
        <v>0</v>
      </c>
      <c r="L15" s="125">
        <f>'APPENDIX 5'!L15+'APPENDIX 6'!L15+'APPENDIX 7'!L15+'APPENDIX 8'!L15+'APPENDIX 9'!L15+'APPENDIX 10'!L15+'APPENDIX 11'!L15</f>
        <v>413292</v>
      </c>
      <c r="M15" s="125">
        <f>'APPENDIX 5'!M15+'APPENDIX 6'!M15+'APPENDIX 7'!M15+'APPENDIX 8'!M15+'APPENDIX 9'!M15+'APPENDIX 10'!M15+'APPENDIX 11'!M15</f>
        <v>480821</v>
      </c>
      <c r="N15" s="125">
        <f>'APPENDIX 5'!N15+'APPENDIX 6'!N15+'APPENDIX 7'!N15+'APPENDIX 8'!N15+'APPENDIX 9'!N15+'APPENDIX 10'!N15+'APPENDIX 11'!N15</f>
        <v>4450404</v>
      </c>
      <c r="O15" s="125">
        <f>'APPENDIX 5'!O15+'APPENDIX 6'!O15+'APPENDIX 7'!O15+'APPENDIX 8'!O15+'APPENDIX 9'!O15+'APPENDIX 10'!O15+'APPENDIX 11'!O15</f>
        <v>36422</v>
      </c>
      <c r="P15" s="125">
        <f>'APPENDIX 5'!P15+'APPENDIX 6'!P15+'APPENDIX 7'!P15+'APPENDIX 8'!P15+'APPENDIX 9'!P15+'APPENDIX 10'!P15+'APPENDIX 11'!P15</f>
        <v>635629</v>
      </c>
      <c r="Q15" s="126">
        <f>'APPENDIX 5'!Q15+'APPENDIX 6'!Q15+'APPENDIX 7'!Q15+'APPENDIX 8'!Q15+'APPENDIX 9'!Q15+'APPENDIX 10'!Q15+'APPENDIX 11'!Q15</f>
        <v>83269122</v>
      </c>
    </row>
    <row r="16" spans="1:17" ht="29.25" customHeight="1" x14ac:dyDescent="0.35">
      <c r="A16" s="123"/>
      <c r="B16" s="4" t="s">
        <v>58</v>
      </c>
      <c r="C16" s="125">
        <f>'APPENDIX 5'!C16+'APPENDIX 6'!C16+'APPENDIX 7'!C16+'APPENDIX 8'!C16+'APPENDIX 9'!C16+'APPENDIX 10'!C16+'APPENDIX 11'!C16</f>
        <v>43963183</v>
      </c>
      <c r="D16" s="65">
        <f>'APPENDIX 5'!D16+'APPENDIX 6'!D16+'APPENDIX 7'!D16+'APPENDIX 8'!D16+'APPENDIX 9'!D16+'APPENDIX 10'!D16+'APPENDIX 11'!D16</f>
        <v>4776724</v>
      </c>
      <c r="E16" s="125">
        <f>'APPENDIX 5'!E16+'APPENDIX 6'!E16+'APPENDIX 7'!E16+'APPENDIX 8'!E16+'APPENDIX 9'!E16+'APPENDIX 10'!E16+'APPENDIX 11'!E16</f>
        <v>4746036</v>
      </c>
      <c r="F16" s="125">
        <f>'APPENDIX 5'!F16+'APPENDIX 6'!F16+'APPENDIX 7'!F16+'APPENDIX 8'!F16+'APPENDIX 9'!F16+'APPENDIX 10'!F16+'APPENDIX 11'!F16</f>
        <v>0</v>
      </c>
      <c r="G16" s="125">
        <f>'APPENDIX 5'!G16+'APPENDIX 6'!G16+'APPENDIX 7'!G16+'APPENDIX 8'!G16+'APPENDIX 9'!G16+'APPENDIX 10'!G16+'APPENDIX 11'!G16</f>
        <v>2386541</v>
      </c>
      <c r="H16" s="125">
        <f>'APPENDIX 5'!H16+'APPENDIX 6'!H16+'APPENDIX 7'!H16+'APPENDIX 8'!H16+'APPENDIX 9'!H16+'APPENDIX 10'!H16+'APPENDIX 11'!H16</f>
        <v>2410751</v>
      </c>
      <c r="I16" s="125">
        <f>'APPENDIX 5'!I16+'APPENDIX 6'!I16+'APPENDIX 7'!I16+'APPENDIX 8'!I16+'APPENDIX 9'!I16+'APPENDIX 10'!I16+'APPENDIX 11'!I16</f>
        <v>0</v>
      </c>
      <c r="J16" s="125">
        <f>'APPENDIX 5'!J16+'APPENDIX 6'!J16+'APPENDIX 7'!J16+'APPENDIX 8'!J16+'APPENDIX 9'!J16+'APPENDIX 10'!J16+'APPENDIX 11'!J16</f>
        <v>0</v>
      </c>
      <c r="K16" s="125">
        <f>'APPENDIX 5'!K16+'APPENDIX 6'!K16+'APPENDIX 7'!K16+'APPENDIX 8'!K16+'APPENDIX 9'!K16+'APPENDIX 10'!K16+'APPENDIX 11'!K16</f>
        <v>0</v>
      </c>
      <c r="L16" s="125">
        <f>'APPENDIX 5'!L16+'APPENDIX 6'!L16+'APPENDIX 7'!L16+'APPENDIX 8'!L16+'APPENDIX 9'!L16+'APPENDIX 10'!L16+'APPENDIX 11'!L16</f>
        <v>126610</v>
      </c>
      <c r="M16" s="65">
        <f>'APPENDIX 5'!M16+'APPENDIX 6'!M16+'APPENDIX 7'!M16+'APPENDIX 8'!M16+'APPENDIX 9'!M16+'APPENDIX 10'!M16+'APPENDIX 11'!M16</f>
        <v>271557</v>
      </c>
      <c r="N16" s="65">
        <f>'APPENDIX 5'!N16+'APPENDIX 6'!N16+'APPENDIX 7'!N16+'APPENDIX 8'!N16+'APPENDIX 9'!N16+'APPENDIX 10'!N16+'APPENDIX 11'!N16</f>
        <v>2825914</v>
      </c>
      <c r="O16" s="125">
        <f>'APPENDIX 5'!O16+'APPENDIX 6'!O16+'APPENDIX 7'!O16+'APPENDIX 8'!O16+'APPENDIX 9'!O16+'APPENDIX 10'!O16+'APPENDIX 11'!O16</f>
        <v>0</v>
      </c>
      <c r="P16" s="125">
        <f>'APPENDIX 5'!P16+'APPENDIX 6'!P16+'APPENDIX 7'!P16+'APPENDIX 8'!P16+'APPENDIX 9'!P16+'APPENDIX 10'!P16+'APPENDIX 11'!P16</f>
        <v>153500</v>
      </c>
      <c r="Q16" s="126">
        <f>'APPENDIX 5'!Q16+'APPENDIX 6'!Q16+'APPENDIX 7'!Q16+'APPENDIX 8'!Q16+'APPENDIX 9'!Q16+'APPENDIX 10'!Q16+'APPENDIX 11'!Q16</f>
        <v>48572713</v>
      </c>
    </row>
    <row r="17" spans="1:19" ht="29.25" customHeight="1" x14ac:dyDescent="0.35">
      <c r="A17" s="123"/>
      <c r="B17" s="4" t="s">
        <v>131</v>
      </c>
      <c r="C17" s="125">
        <f>'APPENDIX 5'!C17+'APPENDIX 6'!C17+'APPENDIX 7'!C17+'APPENDIX 8'!C17+'APPENDIX 9'!C17+'APPENDIX 10'!C17+'APPENDIX 11'!C17</f>
        <v>1764746</v>
      </c>
      <c r="D17" s="65">
        <f>'APPENDIX 5'!D17+'APPENDIX 6'!D17+'APPENDIX 7'!D17+'APPENDIX 8'!D17+'APPENDIX 9'!D17+'APPENDIX 10'!D17+'APPENDIX 11'!D17</f>
        <v>565524</v>
      </c>
      <c r="E17" s="125">
        <f>'APPENDIX 5'!E17+'APPENDIX 6'!E17+'APPENDIX 7'!E17+'APPENDIX 8'!E17+'APPENDIX 9'!E17+'APPENDIX 10'!E17+'APPENDIX 11'!E17</f>
        <v>535450</v>
      </c>
      <c r="F17" s="125">
        <f>'APPENDIX 5'!F17+'APPENDIX 6'!F17+'APPENDIX 7'!F17+'APPENDIX 8'!F17+'APPENDIX 9'!F17+'APPENDIX 10'!F17+'APPENDIX 11'!F17</f>
        <v>0</v>
      </c>
      <c r="G17" s="125">
        <f>'APPENDIX 5'!G17+'APPENDIX 6'!G17+'APPENDIX 7'!G17+'APPENDIX 8'!G17+'APPENDIX 9'!G17+'APPENDIX 10'!G17+'APPENDIX 11'!G17</f>
        <v>155456</v>
      </c>
      <c r="H17" s="125">
        <f>'APPENDIX 5'!H17+'APPENDIX 6'!H17+'APPENDIX 7'!H17+'APPENDIX 8'!H17+'APPENDIX 9'!H17+'APPENDIX 10'!H17+'APPENDIX 11'!H17</f>
        <v>112446</v>
      </c>
      <c r="I17" s="125">
        <f>'APPENDIX 5'!I17+'APPENDIX 6'!I17+'APPENDIX 7'!I17+'APPENDIX 8'!I17+'APPENDIX 9'!I17+'APPENDIX 10'!I17+'APPENDIX 11'!I17</f>
        <v>836</v>
      </c>
      <c r="J17" s="125">
        <f>'APPENDIX 5'!J17+'APPENDIX 6'!J17+'APPENDIX 7'!J17+'APPENDIX 8'!J17+'APPENDIX 9'!J17+'APPENDIX 10'!J17+'APPENDIX 11'!J17</f>
        <v>0</v>
      </c>
      <c r="K17" s="125">
        <f>'APPENDIX 5'!K17+'APPENDIX 6'!K17+'APPENDIX 7'!K17+'APPENDIX 8'!K17+'APPENDIX 9'!K17+'APPENDIX 10'!K17+'APPENDIX 11'!K17</f>
        <v>46708</v>
      </c>
      <c r="L17" s="125">
        <f>'APPENDIX 5'!L17+'APPENDIX 6'!L17+'APPENDIX 7'!L17+'APPENDIX 8'!L17+'APPENDIX 9'!L17+'APPENDIX 10'!L17+'APPENDIX 11'!L17</f>
        <v>16836</v>
      </c>
      <c r="M17" s="125">
        <f>'APPENDIX 5'!M17+'APPENDIX 6'!M17+'APPENDIX 7'!M17+'APPENDIX 8'!M17+'APPENDIX 9'!M17+'APPENDIX 10'!M17+'APPENDIX 11'!M17</f>
        <v>129049</v>
      </c>
      <c r="N17" s="125">
        <f>'APPENDIX 5'!N17+'APPENDIX 6'!N17+'APPENDIX 7'!N17+'APPENDIX 8'!N17+'APPENDIX 9'!N17+'APPENDIX 10'!N17+'APPENDIX 11'!N17</f>
        <v>96644</v>
      </c>
      <c r="O17" s="125">
        <f>'APPENDIX 5'!O17+'APPENDIX 6'!O17+'APPENDIX 7'!O17+'APPENDIX 8'!O17+'APPENDIX 9'!O17+'APPENDIX 10'!O17+'APPENDIX 11'!O17</f>
        <v>0</v>
      </c>
      <c r="P17" s="125">
        <f>'APPENDIX 5'!P17+'APPENDIX 6'!P17+'APPENDIX 7'!P17+'APPENDIX 8'!P17+'APPENDIX 9'!P17+'APPENDIX 10'!P17+'APPENDIX 11'!P17</f>
        <v>0</v>
      </c>
      <c r="Q17" s="126">
        <f>'APPENDIX 5'!Q17+'APPENDIX 6'!Q17+'APPENDIX 7'!Q17+'APPENDIX 8'!Q17+'APPENDIX 9'!Q17+'APPENDIX 10'!Q17+'APPENDIX 11'!Q17</f>
        <v>2090968</v>
      </c>
    </row>
    <row r="18" spans="1:19" ht="29.25" customHeight="1" x14ac:dyDescent="0.35">
      <c r="A18" s="123"/>
      <c r="B18" s="4" t="s">
        <v>253</v>
      </c>
      <c r="C18" s="125">
        <f>'APPENDIX 5'!C18+'APPENDIX 6'!C18+'APPENDIX 7'!C18+'APPENDIX 8'!C18+'APPENDIX 9'!C18+'APPENDIX 10'!C18+'APPENDIX 11'!C18</f>
        <v>0</v>
      </c>
      <c r="D18" s="65">
        <f>'APPENDIX 5'!D18+'APPENDIX 6'!D18+'APPENDIX 7'!D18+'APPENDIX 8'!D18+'APPENDIX 9'!D18+'APPENDIX 10'!D18+'APPENDIX 11'!D18</f>
        <v>937910</v>
      </c>
      <c r="E18" s="125">
        <f>'APPENDIX 5'!E18+'APPENDIX 6'!E18+'APPENDIX 7'!E18+'APPENDIX 8'!E18+'APPENDIX 9'!E18+'APPENDIX 10'!E18+'APPENDIX 11'!E18</f>
        <v>687686</v>
      </c>
      <c r="F18" s="125">
        <f>'APPENDIX 5'!F18+'APPENDIX 6'!F18+'APPENDIX 7'!F18+'APPENDIX 8'!F18+'APPENDIX 9'!F18+'APPENDIX 10'!F18+'APPENDIX 11'!F18</f>
        <v>0</v>
      </c>
      <c r="G18" s="125">
        <f>'APPENDIX 5'!G18+'APPENDIX 6'!G18+'APPENDIX 7'!G18+'APPENDIX 8'!G18+'APPENDIX 9'!G18+'APPENDIX 10'!G18+'APPENDIX 11'!G18</f>
        <v>321465</v>
      </c>
      <c r="H18" s="125">
        <f>'APPENDIX 5'!H18+'APPENDIX 6'!H18+'APPENDIX 7'!H18+'APPENDIX 8'!H18+'APPENDIX 9'!H18+'APPENDIX 10'!H18+'APPENDIX 11'!H18</f>
        <v>418070</v>
      </c>
      <c r="I18" s="125">
        <f>'APPENDIX 5'!I18+'APPENDIX 6'!I18+'APPENDIX 7'!I18+'APPENDIX 8'!I18+'APPENDIX 9'!I18+'APPENDIX 10'!I18+'APPENDIX 11'!I18</f>
        <v>0</v>
      </c>
      <c r="J18" s="125">
        <f>'APPENDIX 5'!J18+'APPENDIX 6'!J18+'APPENDIX 7'!J18+'APPENDIX 8'!J18+'APPENDIX 9'!J18+'APPENDIX 10'!J18+'APPENDIX 11'!J18</f>
        <v>0</v>
      </c>
      <c r="K18" s="125">
        <f>'APPENDIX 5'!K18+'APPENDIX 6'!K18+'APPENDIX 7'!K18+'APPENDIX 8'!K18+'APPENDIX 9'!K18+'APPENDIX 10'!K18+'APPENDIX 11'!K18</f>
        <v>0</v>
      </c>
      <c r="L18" s="125">
        <f>'APPENDIX 5'!L18+'APPENDIX 6'!L18+'APPENDIX 7'!L18+'APPENDIX 8'!L18+'APPENDIX 9'!L18+'APPENDIX 10'!L18+'APPENDIX 11'!L18</f>
        <v>75099</v>
      </c>
      <c r="M18" s="125">
        <f>'APPENDIX 5'!M18+'APPENDIX 6'!M18+'APPENDIX 7'!M18+'APPENDIX 8'!M18+'APPENDIX 9'!M18+'APPENDIX 10'!M18+'APPENDIX 11'!M18</f>
        <v>0</v>
      </c>
      <c r="N18" s="125">
        <f>'APPENDIX 5'!N18+'APPENDIX 6'!N18+'APPENDIX 7'!N18+'APPENDIX 8'!N18+'APPENDIX 9'!N18+'APPENDIX 10'!N18+'APPENDIX 11'!N18</f>
        <v>0</v>
      </c>
      <c r="O18" s="125">
        <f>'APPENDIX 5'!O18+'APPENDIX 6'!O18+'APPENDIX 7'!O18+'APPENDIX 8'!O18+'APPENDIX 9'!O18+'APPENDIX 10'!O18+'APPENDIX 11'!O18</f>
        <v>0</v>
      </c>
      <c r="P18" s="125">
        <f>'APPENDIX 5'!P18+'APPENDIX 6'!P18+'APPENDIX 7'!P18+'APPENDIX 8'!P18+'APPENDIX 9'!P18+'APPENDIX 10'!P18+'APPENDIX 11'!P18</f>
        <v>0</v>
      </c>
      <c r="Q18" s="126">
        <f>'APPENDIX 5'!Q18+'APPENDIX 6'!Q18+'APPENDIX 7'!Q18+'APPENDIX 8'!Q18+'APPENDIX 9'!Q18+'APPENDIX 10'!Q18+'APPENDIX 11'!Q18</f>
        <v>194516</v>
      </c>
    </row>
    <row r="19" spans="1:19" ht="29.25" customHeight="1" x14ac:dyDescent="0.35">
      <c r="A19" s="123"/>
      <c r="B19" s="4" t="s">
        <v>136</v>
      </c>
      <c r="C19" s="125">
        <f>'APPENDIX 5'!C19+'APPENDIX 6'!C19+'APPENDIX 7'!C19+'APPENDIX 8'!C19+'APPENDIX 9'!C19+'APPENDIX 10'!C19+'APPENDIX 11'!C19</f>
        <v>22301470</v>
      </c>
      <c r="D19" s="65">
        <f>'APPENDIX 5'!D19+'APPENDIX 6'!D19+'APPENDIX 7'!D19+'APPENDIX 8'!D19+'APPENDIX 9'!D19+'APPENDIX 10'!D19+'APPENDIX 11'!D19</f>
        <v>2322525</v>
      </c>
      <c r="E19" s="125">
        <f>'APPENDIX 5'!E19+'APPENDIX 6'!E19+'APPENDIX 7'!E19+'APPENDIX 8'!E19+'APPENDIX 9'!E19+'APPENDIX 10'!E19+'APPENDIX 11'!E19</f>
        <v>2218774</v>
      </c>
      <c r="F19" s="125">
        <f>'APPENDIX 5'!F19+'APPENDIX 6'!F19+'APPENDIX 7'!F19+'APPENDIX 8'!F19+'APPENDIX 9'!F19+'APPENDIX 10'!F19+'APPENDIX 11'!F19</f>
        <v>0</v>
      </c>
      <c r="G19" s="125">
        <f>'APPENDIX 5'!G19+'APPENDIX 6'!G19+'APPENDIX 7'!G19+'APPENDIX 8'!G19+'APPENDIX 9'!G19+'APPENDIX 10'!G19+'APPENDIX 11'!G19</f>
        <v>2234005</v>
      </c>
      <c r="H19" s="125">
        <f>'APPENDIX 5'!H19+'APPENDIX 6'!H19+'APPENDIX 7'!H19+'APPENDIX 8'!H19+'APPENDIX 9'!H19+'APPENDIX 10'!H19+'APPENDIX 11'!H19</f>
        <v>2315093</v>
      </c>
      <c r="I19" s="125">
        <f>'APPENDIX 5'!I19+'APPENDIX 6'!I19+'APPENDIX 7'!I19+'APPENDIX 8'!I19+'APPENDIX 9'!I19+'APPENDIX 10'!I19+'APPENDIX 11'!I19</f>
        <v>0</v>
      </c>
      <c r="J19" s="125">
        <f>'APPENDIX 5'!J19+'APPENDIX 6'!J19+'APPENDIX 7'!J19+'APPENDIX 8'!J19+'APPENDIX 9'!J19+'APPENDIX 10'!J19+'APPENDIX 11'!J19</f>
        <v>0</v>
      </c>
      <c r="K19" s="125">
        <f>'APPENDIX 5'!K19+'APPENDIX 6'!K19+'APPENDIX 7'!K19+'APPENDIX 8'!K19+'APPENDIX 9'!K19+'APPENDIX 10'!K19+'APPENDIX 11'!K19</f>
        <v>0</v>
      </c>
      <c r="L19" s="125">
        <f>'APPENDIX 5'!L19+'APPENDIX 6'!L19+'APPENDIX 7'!L19+'APPENDIX 8'!L19+'APPENDIX 9'!L19+'APPENDIX 10'!L19+'APPENDIX 11'!L19</f>
        <v>111703</v>
      </c>
      <c r="M19" s="125">
        <f>'APPENDIX 5'!M19+'APPENDIX 6'!M19+'APPENDIX 7'!M19+'APPENDIX 8'!M19+'APPENDIX 9'!M19+'APPENDIX 10'!M19+'APPENDIX 11'!M19</f>
        <v>612118</v>
      </c>
      <c r="N19" s="125">
        <f>'APPENDIX 5'!N19+'APPENDIX 6'!N19+'APPENDIX 7'!N19+'APPENDIX 8'!N19+'APPENDIX 9'!N19+'APPENDIX 10'!N19+'APPENDIX 11'!N19</f>
        <v>1380993</v>
      </c>
      <c r="O19" s="125">
        <f>'APPENDIX 5'!O19+'APPENDIX 6'!O19+'APPENDIX 7'!O19+'APPENDIX 8'!O19+'APPENDIX 9'!O19+'APPENDIX 10'!O19+'APPENDIX 11'!O19</f>
        <v>0</v>
      </c>
      <c r="P19" s="125">
        <f>'APPENDIX 5'!P19+'APPENDIX 6'!P19+'APPENDIX 7'!P19+'APPENDIX 8'!P19+'APPENDIX 9'!P19+'APPENDIX 10'!P19+'APPENDIX 11'!P19</f>
        <v>0</v>
      </c>
      <c r="Q19" s="126">
        <f>'APPENDIX 5'!Q19+'APPENDIX 6'!Q19+'APPENDIX 7'!Q19+'APPENDIX 8'!Q19+'APPENDIX 9'!Q19+'APPENDIX 10'!Q19+'APPENDIX 11'!Q19</f>
        <v>22862324</v>
      </c>
    </row>
    <row r="20" spans="1:19" ht="29.25" customHeight="1" x14ac:dyDescent="0.35">
      <c r="A20" s="123"/>
      <c r="B20" s="4" t="s">
        <v>35</v>
      </c>
      <c r="C20" s="125">
        <f>'APPENDIX 5'!C20+'APPENDIX 6'!C20+'APPENDIX 7'!C20+'APPENDIX 8'!C20+'APPENDIX 9'!C20+'APPENDIX 10'!C20+'APPENDIX 11'!C20</f>
        <v>15070883</v>
      </c>
      <c r="D20" s="65">
        <f>'APPENDIX 5'!D20+'APPENDIX 6'!D20+'APPENDIX 7'!D20+'APPENDIX 8'!D20+'APPENDIX 9'!D20+'APPENDIX 10'!D20+'APPENDIX 11'!D20</f>
        <v>1870270</v>
      </c>
      <c r="E20" s="125">
        <f>'APPENDIX 5'!E20+'APPENDIX 6'!E20+'APPENDIX 7'!E20+'APPENDIX 8'!E20+'APPENDIX 9'!E20+'APPENDIX 10'!E20+'APPENDIX 11'!E20</f>
        <v>1794847</v>
      </c>
      <c r="F20" s="125">
        <f>'APPENDIX 5'!F20+'APPENDIX 6'!F20+'APPENDIX 7'!F20+'APPENDIX 8'!F20+'APPENDIX 9'!F20+'APPENDIX 10'!F20+'APPENDIX 11'!F20</f>
        <v>0</v>
      </c>
      <c r="G20" s="125">
        <f>'APPENDIX 5'!G20+'APPENDIX 6'!G20+'APPENDIX 7'!G20+'APPENDIX 8'!G20+'APPENDIX 9'!G20+'APPENDIX 10'!G20+'APPENDIX 11'!G20</f>
        <v>1141122</v>
      </c>
      <c r="H20" s="125">
        <f>'APPENDIX 5'!H20+'APPENDIX 6'!H20+'APPENDIX 7'!H20+'APPENDIX 8'!H20+'APPENDIX 9'!H20+'APPENDIX 10'!H20+'APPENDIX 11'!H20</f>
        <v>618965</v>
      </c>
      <c r="I20" s="125">
        <f>'APPENDIX 5'!I20+'APPENDIX 6'!I20+'APPENDIX 7'!I20+'APPENDIX 8'!I20+'APPENDIX 9'!I20+'APPENDIX 10'!I20+'APPENDIX 11'!I20</f>
        <v>48452</v>
      </c>
      <c r="J20" s="125">
        <f>'APPENDIX 5'!J20+'APPENDIX 6'!J20+'APPENDIX 7'!J20+'APPENDIX 8'!J20+'APPENDIX 9'!J20+'APPENDIX 10'!J20+'APPENDIX 11'!J20</f>
        <v>0</v>
      </c>
      <c r="K20" s="125">
        <f>'APPENDIX 5'!K20+'APPENDIX 6'!K20+'APPENDIX 7'!K20+'APPENDIX 8'!K20+'APPENDIX 9'!K20+'APPENDIX 10'!K20+'APPENDIX 11'!K20</f>
        <v>473704</v>
      </c>
      <c r="L20" s="125">
        <f>'APPENDIX 5'!L20+'APPENDIX 6'!L20+'APPENDIX 7'!L20+'APPENDIX 8'!L20+'APPENDIX 9'!L20+'APPENDIX 10'!L20+'APPENDIX 11'!L20</f>
        <v>111709</v>
      </c>
      <c r="M20" s="125">
        <f>'APPENDIX 5'!M20+'APPENDIX 6'!M20+'APPENDIX 7'!M20+'APPENDIX 8'!M20+'APPENDIX 9'!M20+'APPENDIX 10'!M20+'APPENDIX 11'!M20</f>
        <v>346830</v>
      </c>
      <c r="N20" s="125">
        <f>'APPENDIX 5'!N20+'APPENDIX 6'!N20+'APPENDIX 7'!N20+'APPENDIX 8'!N20+'APPENDIX 9'!N20+'APPENDIX 10'!N20+'APPENDIX 11'!N20</f>
        <v>406187</v>
      </c>
      <c r="O20" s="125">
        <f>'APPENDIX 5'!O20+'APPENDIX 6'!O20+'APPENDIX 7'!O20+'APPENDIX 8'!O20+'APPENDIX 9'!O20+'APPENDIX 10'!O20+'APPENDIX 11'!O20</f>
        <v>0</v>
      </c>
      <c r="P20" s="125">
        <f>'APPENDIX 5'!P20+'APPENDIX 6'!P20+'APPENDIX 7'!P20+'APPENDIX 8'!P20+'APPENDIX 9'!P20+'APPENDIX 10'!P20+'APPENDIX 11'!P20</f>
        <v>0</v>
      </c>
      <c r="Q20" s="126">
        <f>'APPENDIX 5'!Q20+'APPENDIX 6'!Q20+'APPENDIX 7'!Q20+'APPENDIX 8'!Q20+'APPENDIX 9'!Q20+'APPENDIX 10'!Q20+'APPENDIX 11'!Q20</f>
        <v>15672254</v>
      </c>
    </row>
    <row r="21" spans="1:19" ht="29.25" customHeight="1" x14ac:dyDescent="0.35">
      <c r="A21" s="123"/>
      <c r="B21" s="118" t="s">
        <v>191</v>
      </c>
      <c r="C21" s="125">
        <f>'APPENDIX 5'!C21+'APPENDIX 6'!C21+'APPENDIX 7'!C21+'APPENDIX 8'!C21+'APPENDIX 9'!C21+'APPENDIX 10'!C21+'APPENDIX 11'!C21</f>
        <v>1302915</v>
      </c>
      <c r="D21" s="65">
        <f>'APPENDIX 5'!D21+'APPENDIX 6'!D21+'APPENDIX 7'!D21+'APPENDIX 8'!D21+'APPENDIX 9'!D21+'APPENDIX 10'!D21+'APPENDIX 11'!D21</f>
        <v>200203</v>
      </c>
      <c r="E21" s="125">
        <f>'APPENDIX 5'!E21+'APPENDIX 6'!E21+'APPENDIX 7'!E21+'APPENDIX 8'!E21+'APPENDIX 9'!E21+'APPENDIX 10'!E21+'APPENDIX 11'!E21</f>
        <v>110609</v>
      </c>
      <c r="F21" s="125">
        <f>'APPENDIX 5'!F21+'APPENDIX 6'!F21+'APPENDIX 7'!F21+'APPENDIX 8'!F21+'APPENDIX 9'!F21+'APPENDIX 10'!F21+'APPENDIX 11'!F21</f>
        <v>42503</v>
      </c>
      <c r="G21" s="125">
        <f>'APPENDIX 5'!G21+'APPENDIX 6'!G21+'APPENDIX 7'!G21+'APPENDIX 8'!G21+'APPENDIX 9'!G21+'APPENDIX 10'!G21+'APPENDIX 11'!G21</f>
        <v>126243</v>
      </c>
      <c r="H21" s="125">
        <f>'APPENDIX 5'!H21+'APPENDIX 6'!H21+'APPENDIX 7'!H21+'APPENDIX 8'!H21+'APPENDIX 9'!H21+'APPENDIX 10'!H21+'APPENDIX 11'!H21</f>
        <v>126243</v>
      </c>
      <c r="I21" s="125">
        <f>'APPENDIX 5'!I21+'APPENDIX 6'!I21+'APPENDIX 7'!I21+'APPENDIX 8'!I21+'APPENDIX 9'!I21+'APPENDIX 10'!I21+'APPENDIX 11'!I21</f>
        <v>31993</v>
      </c>
      <c r="J21" s="125">
        <f>'APPENDIX 5'!J21+'APPENDIX 6'!J21+'APPENDIX 7'!J21+'APPENDIX 8'!J21+'APPENDIX 9'!J21+'APPENDIX 10'!J21+'APPENDIX 11'!J21</f>
        <v>0</v>
      </c>
      <c r="K21" s="125">
        <f>'APPENDIX 5'!K21+'APPENDIX 6'!K21+'APPENDIX 7'!K21+'APPENDIX 8'!K21+'APPENDIX 9'!K21+'APPENDIX 10'!K21+'APPENDIX 11'!K21</f>
        <v>0</v>
      </c>
      <c r="L21" s="125">
        <f>'APPENDIX 5'!L21+'APPENDIX 6'!L21+'APPENDIX 7'!L21+'APPENDIX 8'!L21+'APPENDIX 9'!L21+'APPENDIX 10'!L21+'APPENDIX 11'!L21</f>
        <v>-4422</v>
      </c>
      <c r="M21" s="125">
        <f>'APPENDIX 5'!M21+'APPENDIX 6'!M21+'APPENDIX 7'!M21+'APPENDIX 8'!M21+'APPENDIX 9'!M21+'APPENDIX 10'!M21+'APPENDIX 11'!M21</f>
        <v>88282</v>
      </c>
      <c r="N21" s="125">
        <f>'APPENDIX 5'!N21+'APPENDIX 6'!N21+'APPENDIX 7'!N21+'APPENDIX 8'!N21+'APPENDIX 9'!N21+'APPENDIX 10'!N21+'APPENDIX 11'!N21</f>
        <v>56394</v>
      </c>
      <c r="O21" s="125">
        <f>'APPENDIX 5'!O21+'APPENDIX 6'!O21+'APPENDIX 7'!O21+'APPENDIX 8'!O21+'APPENDIX 9'!O21+'APPENDIX 10'!O21+'APPENDIX 11'!O21</f>
        <v>0</v>
      </c>
      <c r="P21" s="125">
        <f>'APPENDIX 5'!P21+'APPENDIX 6'!P21+'APPENDIX 7'!P21+'APPENDIX 8'!P21+'APPENDIX 9'!P21+'APPENDIX 10'!P21+'APPENDIX 11'!P21</f>
        <v>-5666</v>
      </c>
      <c r="Q21" s="126">
        <f>'APPENDIX 5'!Q21+'APPENDIX 6'!Q21+'APPENDIX 7'!Q21+'APPENDIX 8'!Q21+'APPENDIX 9'!Q21+'APPENDIX 10'!Q21+'APPENDIX 11'!Q21</f>
        <v>1275989</v>
      </c>
    </row>
    <row r="22" spans="1:19" ht="29.25" customHeight="1" x14ac:dyDescent="0.35">
      <c r="A22" s="123"/>
      <c r="B22" s="4" t="s">
        <v>59</v>
      </c>
      <c r="C22" s="125">
        <f>'APPENDIX 5'!C22+'APPENDIX 6'!C22+'APPENDIX 7'!C22+'APPENDIX 8'!C22+'APPENDIX 9'!C22+'APPENDIX 10'!C22+'APPENDIX 11'!C22</f>
        <v>11087982</v>
      </c>
      <c r="D22" s="65">
        <f>'APPENDIX 5'!D22+'APPENDIX 6'!D22+'APPENDIX 7'!D22+'APPENDIX 8'!D22+'APPENDIX 9'!D22+'APPENDIX 10'!D22+'APPENDIX 11'!D22</f>
        <v>1165762</v>
      </c>
      <c r="E22" s="125">
        <f>'APPENDIX 5'!E22+'APPENDIX 6'!E22+'APPENDIX 7'!E22+'APPENDIX 8'!E22+'APPENDIX 9'!E22+'APPENDIX 10'!E22+'APPENDIX 11'!E22</f>
        <v>1040548</v>
      </c>
      <c r="F22" s="125">
        <f>'APPENDIX 5'!F22+'APPENDIX 6'!F22+'APPENDIX 7'!F22+'APPENDIX 8'!F22+'APPENDIX 9'!F22+'APPENDIX 10'!F22+'APPENDIX 11'!F22</f>
        <v>188171</v>
      </c>
      <c r="G22" s="125">
        <f>'APPENDIX 5'!G22+'APPENDIX 6'!G22+'APPENDIX 7'!G22+'APPENDIX 8'!G22+'APPENDIX 9'!G22+'APPENDIX 10'!G22+'APPENDIX 11'!G22</f>
        <v>1387309</v>
      </c>
      <c r="H22" s="125">
        <f>'APPENDIX 5'!H22+'APPENDIX 6'!H22+'APPENDIX 7'!H22+'APPENDIX 8'!H22+'APPENDIX 9'!H22+'APPENDIX 10'!H22+'APPENDIX 11'!H22</f>
        <v>551685</v>
      </c>
      <c r="I22" s="125">
        <f>'APPENDIX 5'!I22+'APPENDIX 6'!I22+'APPENDIX 7'!I22+'APPENDIX 8'!I22+'APPENDIX 9'!I22+'APPENDIX 10'!I22+'APPENDIX 11'!I22</f>
        <v>923813</v>
      </c>
      <c r="J22" s="125">
        <f>'APPENDIX 5'!J22+'APPENDIX 6'!J22+'APPENDIX 7'!J22+'APPENDIX 8'!J22+'APPENDIX 9'!J22+'APPENDIX 10'!J22+'APPENDIX 11'!J22</f>
        <v>0</v>
      </c>
      <c r="K22" s="125">
        <f>'APPENDIX 5'!K22+'APPENDIX 6'!K22+'APPENDIX 7'!K22+'APPENDIX 8'!K22+'APPENDIX 9'!K22+'APPENDIX 10'!K22+'APPENDIX 11'!K22</f>
        <v>612</v>
      </c>
      <c r="L22" s="125">
        <f>'APPENDIX 5'!L22+'APPENDIX 6'!L22+'APPENDIX 7'!L22+'APPENDIX 8'!L22+'APPENDIX 9'!L22+'APPENDIX 10'!L22+'APPENDIX 11'!L22</f>
        <v>132102</v>
      </c>
      <c r="M22" s="125">
        <f>'APPENDIX 5'!M22+'APPENDIX 6'!M22+'APPENDIX 7'!M22+'APPENDIX 8'!M22+'APPENDIX 9'!M22+'APPENDIX 10'!M22+'APPENDIX 11'!M22</f>
        <v>239954</v>
      </c>
      <c r="N22" s="125">
        <f>'APPENDIX 5'!N22+'APPENDIX 6'!N22+'APPENDIX 7'!N22+'APPENDIX 8'!N22+'APPENDIX 9'!N22+'APPENDIX 10'!N22+'APPENDIX 11'!N22</f>
        <v>600256</v>
      </c>
      <c r="O22" s="125">
        <f>'APPENDIX 5'!O22+'APPENDIX 6'!O22+'APPENDIX 7'!O22+'APPENDIX 8'!O22+'APPENDIX 9'!O22+'APPENDIX 10'!O22+'APPENDIX 11'!O22</f>
        <v>20702</v>
      </c>
      <c r="P22" s="125">
        <f>'APPENDIX 5'!P22+'APPENDIX 6'!P22+'APPENDIX 7'!P22+'APPENDIX 8'!P22+'APPENDIX 9'!P22+'APPENDIX 10'!P22+'APPENDIX 11'!P22</f>
        <v>-15689</v>
      </c>
      <c r="Q22" s="126">
        <f>'APPENDIX 5'!Q22+'APPENDIX 6'!Q22+'APPENDIX 7'!Q22+'APPENDIX 8'!Q22+'APPENDIX 9'!Q22+'APPENDIX 10'!Q22+'APPENDIX 11'!Q22</f>
        <v>11063778</v>
      </c>
    </row>
    <row r="23" spans="1:19" ht="29.25" customHeight="1" x14ac:dyDescent="0.35">
      <c r="A23" s="123"/>
      <c r="B23" s="4" t="s">
        <v>60</v>
      </c>
      <c r="C23" s="125">
        <f>'APPENDIX 5'!C23+'APPENDIX 6'!C23+'APPENDIX 7'!C23+'APPENDIX 8'!C23+'APPENDIX 9'!C23+'APPENDIX 10'!C23+'APPENDIX 11'!C23</f>
        <v>3883290</v>
      </c>
      <c r="D23" s="125">
        <f>'APPENDIX 5'!D23+'APPENDIX 6'!D23+'APPENDIX 7'!D23+'APPENDIX 8'!D23+'APPENDIX 9'!D23+'APPENDIX 10'!D23+'APPENDIX 11'!D23</f>
        <v>1956486</v>
      </c>
      <c r="E23" s="125">
        <f>'APPENDIX 5'!E23+'APPENDIX 6'!E23+'APPENDIX 7'!E23+'APPENDIX 8'!E23+'APPENDIX 9'!E23+'APPENDIX 10'!E23+'APPENDIX 11'!E23</f>
        <v>1555723</v>
      </c>
      <c r="F23" s="125">
        <f>'APPENDIX 5'!F23+'APPENDIX 6'!F23+'APPENDIX 7'!F23+'APPENDIX 8'!F23+'APPENDIX 9'!F23+'APPENDIX 10'!F23+'APPENDIX 11'!F23</f>
        <v>0</v>
      </c>
      <c r="G23" s="125">
        <f>'APPENDIX 5'!G23+'APPENDIX 6'!G23+'APPENDIX 7'!G23+'APPENDIX 8'!G23+'APPENDIX 9'!G23+'APPENDIX 10'!G23+'APPENDIX 11'!G23</f>
        <v>390703</v>
      </c>
      <c r="H23" s="125">
        <f>'APPENDIX 5'!H23+'APPENDIX 6'!H23+'APPENDIX 7'!H23+'APPENDIX 8'!H23+'APPENDIX 9'!H23+'APPENDIX 10'!H23+'APPENDIX 11'!H23</f>
        <v>983084</v>
      </c>
      <c r="I23" s="125">
        <f>'APPENDIX 5'!I23+'APPENDIX 6'!I23+'APPENDIX 7'!I23+'APPENDIX 8'!I23+'APPENDIX 9'!I23+'APPENDIX 10'!I23+'APPENDIX 11'!I23</f>
        <v>61706</v>
      </c>
      <c r="J23" s="125">
        <f>'APPENDIX 5'!J23+'APPENDIX 6'!J23+'APPENDIX 7'!J23+'APPENDIX 8'!J23+'APPENDIX 9'!J23+'APPENDIX 10'!J23+'APPENDIX 11'!J23</f>
        <v>12689</v>
      </c>
      <c r="K23" s="125">
        <f>'APPENDIX 5'!K23+'APPENDIX 6'!K23+'APPENDIX 7'!K23+'APPENDIX 8'!K23+'APPENDIX 9'!K23+'APPENDIX 10'!K23+'APPENDIX 11'!K23</f>
        <v>0</v>
      </c>
      <c r="L23" s="125">
        <f>'APPENDIX 5'!L23+'APPENDIX 6'!L23+'APPENDIX 7'!L23+'APPENDIX 8'!L23+'APPENDIX 9'!L23+'APPENDIX 10'!L23+'APPENDIX 11'!L23</f>
        <v>307111</v>
      </c>
      <c r="M23" s="125">
        <f>'APPENDIX 5'!M23+'APPENDIX 6'!M23+'APPENDIX 7'!M23+'APPENDIX 8'!M23+'APPENDIX 9'!M23+'APPENDIX 10'!M23+'APPENDIX 11'!M23</f>
        <v>232726</v>
      </c>
      <c r="N23" s="125">
        <f>'APPENDIX 5'!N23+'APPENDIX 6'!N23+'APPENDIX 7'!N23+'APPENDIX 8'!N23+'APPENDIX 9'!N23+'APPENDIX 10'!N23+'APPENDIX 11'!N23</f>
        <v>91994</v>
      </c>
      <c r="O23" s="125">
        <f>'APPENDIX 5'!O23+'APPENDIX 6'!O23+'APPENDIX 7'!O23+'APPENDIX 8'!O23+'APPENDIX 9'!O23+'APPENDIX 10'!O23+'APPENDIX 11'!O23</f>
        <v>0</v>
      </c>
      <c r="P23" s="125">
        <f>'APPENDIX 5'!P23+'APPENDIX 6'!P23+'APPENDIX 7'!P23+'APPENDIX 8'!P23+'APPENDIX 9'!P23+'APPENDIX 10'!P23+'APPENDIX 11'!P23</f>
        <v>-20199</v>
      </c>
      <c r="Q23" s="126">
        <f>'APPENDIX 5'!Q23+'APPENDIX 6'!Q23+'APPENDIX 7'!Q23+'APPENDIX 8'!Q23+'APPENDIX 9'!Q23+'APPENDIX 10'!Q23+'APPENDIX 11'!Q23</f>
        <v>3953886</v>
      </c>
    </row>
    <row r="24" spans="1:19" ht="29.25" customHeight="1" x14ac:dyDescent="0.35">
      <c r="A24" s="123"/>
      <c r="B24" s="4" t="s">
        <v>134</v>
      </c>
      <c r="C24" s="125">
        <f>'APPENDIX 5'!C24+'APPENDIX 6'!C24+'APPENDIX 7'!C24+'APPENDIX 8'!C24+'APPENDIX 9'!C24+'APPENDIX 10'!C24+'APPENDIX 11'!C24</f>
        <v>729302</v>
      </c>
      <c r="D24" s="125">
        <f>'APPENDIX 5'!D24+'APPENDIX 6'!D24+'APPENDIX 7'!D24+'APPENDIX 8'!D24+'APPENDIX 9'!D24+'APPENDIX 10'!D24+'APPENDIX 11'!D24</f>
        <v>532354</v>
      </c>
      <c r="E24" s="125">
        <f>'APPENDIX 5'!E24+'APPENDIX 6'!E24+'APPENDIX 7'!E24+'APPENDIX 8'!E24+'APPENDIX 9'!E24+'APPENDIX 10'!E24+'APPENDIX 11'!E24</f>
        <v>438760</v>
      </c>
      <c r="F24" s="125">
        <f>'APPENDIX 5'!F24+'APPENDIX 6'!F24+'APPENDIX 7'!F24+'APPENDIX 8'!F24+'APPENDIX 9'!F24+'APPENDIX 10'!F24+'APPENDIX 11'!F24</f>
        <v>24997</v>
      </c>
      <c r="G24" s="125">
        <f>'APPENDIX 5'!G24+'APPENDIX 6'!G24+'APPENDIX 7'!G24+'APPENDIX 8'!G24+'APPENDIX 9'!G24+'APPENDIX 10'!G24+'APPENDIX 11'!G24</f>
        <v>161934</v>
      </c>
      <c r="H24" s="125">
        <f>'APPENDIX 5'!H24+'APPENDIX 6'!H24+'APPENDIX 7'!H24+'APPENDIX 8'!H24+'APPENDIX 9'!H24+'APPENDIX 10'!H24+'APPENDIX 11'!H24</f>
        <v>157547</v>
      </c>
      <c r="I24" s="125">
        <f>'APPENDIX 5'!I24+'APPENDIX 6'!I24+'APPENDIX 7'!I24+'APPENDIX 8'!I24+'APPENDIX 9'!I24+'APPENDIX 10'!I24+'APPENDIX 11'!I24</f>
        <v>6269</v>
      </c>
      <c r="J24" s="125">
        <f>'APPENDIX 5'!J24+'APPENDIX 6'!J24+'APPENDIX 7'!J24+'APPENDIX 8'!J24+'APPENDIX 9'!J24+'APPENDIX 10'!J24+'APPENDIX 11'!J24</f>
        <v>0</v>
      </c>
      <c r="K24" s="125">
        <f>'APPENDIX 5'!K24+'APPENDIX 6'!K24+'APPENDIX 7'!K24+'APPENDIX 8'!K24+'APPENDIX 9'!K24+'APPENDIX 10'!K24+'APPENDIX 11'!K24</f>
        <v>0</v>
      </c>
      <c r="L24" s="125">
        <f>'APPENDIX 5'!L24+'APPENDIX 6'!L24+'APPENDIX 7'!L24+'APPENDIX 8'!L24+'APPENDIX 9'!L24+'APPENDIX 10'!L24+'APPENDIX 11'!L24</f>
        <v>68388</v>
      </c>
      <c r="M24" s="125">
        <f>'APPENDIX 5'!M24+'APPENDIX 6'!M24+'APPENDIX 7'!M24+'APPENDIX 8'!M24+'APPENDIX 9'!M24+'APPENDIX 10'!M24+'APPENDIX 11'!M24</f>
        <v>188582</v>
      </c>
      <c r="N24" s="125">
        <f>'APPENDIX 5'!N24+'APPENDIX 6'!N24+'APPENDIX 7'!N24+'APPENDIX 8'!N24+'APPENDIX 9'!N24+'APPENDIX 10'!N24+'APPENDIX 11'!N24</f>
        <v>47086</v>
      </c>
      <c r="O24" s="125">
        <f>'APPENDIX 5'!O24+'APPENDIX 6'!O24+'APPENDIX 7'!O24+'APPENDIX 8'!O24+'APPENDIX 9'!O24+'APPENDIX 10'!O24+'APPENDIX 11'!O24</f>
        <v>1058</v>
      </c>
      <c r="P24" s="125">
        <f>'APPENDIX 5'!P24+'APPENDIX 6'!P24+'APPENDIX 7'!P24+'APPENDIX 8'!P24+'APPENDIX 9'!P24+'APPENDIX 10'!P24+'APPENDIX 11'!P24</f>
        <v>0</v>
      </c>
      <c r="Q24" s="126">
        <f>'APPENDIX 5'!Q24+'APPENDIX 6'!Q24+'APPENDIX 7'!Q24+'APPENDIX 8'!Q24+'APPENDIX 9'!Q24+'APPENDIX 10'!Q24+'APPENDIX 11'!Q24</f>
        <v>818301</v>
      </c>
    </row>
    <row r="25" spans="1:19" ht="29.25" customHeight="1" x14ac:dyDescent="0.35">
      <c r="A25" s="123"/>
      <c r="B25" s="4" t="s">
        <v>135</v>
      </c>
      <c r="C25" s="125">
        <f>'APPENDIX 5'!C25+'APPENDIX 6'!C25+'APPENDIX 7'!C25+'APPENDIX 8'!C25+'APPENDIX 9'!C25+'APPENDIX 10'!C25+'APPENDIX 11'!C25</f>
        <v>292201</v>
      </c>
      <c r="D25" s="125">
        <f>'APPENDIX 5'!D25+'APPENDIX 6'!D25+'APPENDIX 7'!D25+'APPENDIX 8'!D25+'APPENDIX 9'!D25+'APPENDIX 10'!D25+'APPENDIX 11'!D25</f>
        <v>11787</v>
      </c>
      <c r="E25" s="125">
        <f>'APPENDIX 5'!E25+'APPENDIX 6'!E25+'APPENDIX 7'!E25+'APPENDIX 8'!E25+'APPENDIX 9'!E25+'APPENDIX 10'!E25+'APPENDIX 11'!E25</f>
        <v>10065</v>
      </c>
      <c r="F25" s="125">
        <f>'APPENDIX 5'!F25+'APPENDIX 6'!F25+'APPENDIX 7'!F25+'APPENDIX 8'!F25+'APPENDIX 9'!F25+'APPENDIX 10'!F25+'APPENDIX 11'!F25</f>
        <v>0</v>
      </c>
      <c r="G25" s="125">
        <f>'APPENDIX 5'!G25+'APPENDIX 6'!G25+'APPENDIX 7'!G25+'APPENDIX 8'!G25+'APPENDIX 9'!G25+'APPENDIX 10'!G25+'APPENDIX 11'!G25</f>
        <v>24716</v>
      </c>
      <c r="H25" s="125">
        <f>'APPENDIX 5'!H25+'APPENDIX 6'!H25+'APPENDIX 7'!H25+'APPENDIX 8'!H25+'APPENDIX 9'!H25+'APPENDIX 10'!H25+'APPENDIX 11'!H25</f>
        <v>20939</v>
      </c>
      <c r="I25" s="125">
        <f>'APPENDIX 5'!I25+'APPENDIX 6'!I25+'APPENDIX 7'!I25+'APPENDIX 8'!I25+'APPENDIX 9'!I25+'APPENDIX 10'!I25+'APPENDIX 11'!I25</f>
        <v>0</v>
      </c>
      <c r="J25" s="125">
        <f>'APPENDIX 5'!J25+'APPENDIX 6'!J25+'APPENDIX 7'!J25+'APPENDIX 8'!J25+'APPENDIX 9'!J25+'APPENDIX 10'!J25+'APPENDIX 11'!J25</f>
        <v>0</v>
      </c>
      <c r="K25" s="125">
        <f>'APPENDIX 5'!K25+'APPENDIX 6'!K25+'APPENDIX 7'!K25+'APPENDIX 8'!K25+'APPENDIX 9'!K25+'APPENDIX 10'!K25+'APPENDIX 11'!K25</f>
        <v>0</v>
      </c>
      <c r="L25" s="125">
        <f>'APPENDIX 5'!L25+'APPENDIX 6'!L25+'APPENDIX 7'!L25+'APPENDIX 8'!L25+'APPENDIX 9'!L25+'APPENDIX 10'!L25+'APPENDIX 11'!L25</f>
        <v>-817</v>
      </c>
      <c r="M25" s="125">
        <f>'APPENDIX 5'!M25+'APPENDIX 6'!M25+'APPENDIX 7'!M25+'APPENDIX 8'!M25+'APPENDIX 9'!M25+'APPENDIX 10'!M25+'APPENDIX 11'!M25</f>
        <v>9221</v>
      </c>
      <c r="N25" s="125">
        <f>'APPENDIX 5'!N25+'APPENDIX 6'!N25+'APPENDIX 7'!N25+'APPENDIX 8'!N25+'APPENDIX 9'!N25+'APPENDIX 10'!N25+'APPENDIX 11'!N25</f>
        <v>24746</v>
      </c>
      <c r="O25" s="125">
        <f>'APPENDIX 5'!O25+'APPENDIX 6'!O25+'APPENDIX 7'!O25+'APPENDIX 8'!O25+'APPENDIX 9'!O25+'APPENDIX 10'!O25+'APPENDIX 11'!O25</f>
        <v>0</v>
      </c>
      <c r="P25" s="125">
        <f>'APPENDIX 5'!P25+'APPENDIX 6'!P25+'APPENDIX 7'!P25+'APPENDIX 8'!P25+'APPENDIX 9'!P25+'APPENDIX 10'!P25+'APPENDIX 11'!P25</f>
        <v>0</v>
      </c>
      <c r="Q25" s="126">
        <f>'APPENDIX 5'!Q25+'APPENDIX 6'!Q25+'APPENDIX 7'!Q25+'APPENDIX 8'!Q25+'APPENDIX 9'!Q25+'APPENDIX 10'!Q25+'APPENDIX 11'!Q25</f>
        <v>297670</v>
      </c>
    </row>
    <row r="26" spans="1:19" ht="29.25" customHeight="1" x14ac:dyDescent="0.35">
      <c r="A26" s="123"/>
      <c r="B26" s="4" t="s">
        <v>149</v>
      </c>
      <c r="C26" s="125">
        <f>'APPENDIX 5'!C26+'APPENDIX 6'!C26+'APPENDIX 7'!C26+'APPENDIX 8'!C26+'APPENDIX 9'!C26+'APPENDIX 10'!C26+'APPENDIX 11'!C26</f>
        <v>22659479</v>
      </c>
      <c r="D26" s="125">
        <f>'APPENDIX 5'!D26+'APPENDIX 6'!D26+'APPENDIX 7'!D26+'APPENDIX 8'!D26+'APPENDIX 9'!D26+'APPENDIX 10'!D26+'APPENDIX 11'!D26</f>
        <v>4019317</v>
      </c>
      <c r="E26" s="125">
        <f>'APPENDIX 5'!E26+'APPENDIX 6'!E26+'APPENDIX 7'!E26+'APPENDIX 8'!E26+'APPENDIX 9'!E26+'APPENDIX 10'!E26+'APPENDIX 11'!E26</f>
        <v>3743079</v>
      </c>
      <c r="F26" s="125">
        <f>'APPENDIX 5'!F26+'APPENDIX 6'!F26+'APPENDIX 7'!F26+'APPENDIX 8'!F26+'APPENDIX 9'!F26+'APPENDIX 10'!F26+'APPENDIX 11'!F26</f>
        <v>0</v>
      </c>
      <c r="G26" s="125">
        <f>'APPENDIX 5'!G26+'APPENDIX 6'!G26+'APPENDIX 7'!G26+'APPENDIX 8'!G26+'APPENDIX 9'!G26+'APPENDIX 10'!G26+'APPENDIX 11'!G26</f>
        <v>2351869</v>
      </c>
      <c r="H26" s="125">
        <f>'APPENDIX 5'!H26+'APPENDIX 6'!H26+'APPENDIX 7'!H26+'APPENDIX 8'!H26+'APPENDIX 9'!H26+'APPENDIX 10'!H26+'APPENDIX 11'!H26</f>
        <v>1495009</v>
      </c>
      <c r="I26" s="125">
        <f>'APPENDIX 5'!I26+'APPENDIX 6'!I26+'APPENDIX 7'!I26+'APPENDIX 8'!I26+'APPENDIX 9'!I26+'APPENDIX 10'!I26+'APPENDIX 11'!I26</f>
        <v>0</v>
      </c>
      <c r="J26" s="125">
        <f>'APPENDIX 5'!J26+'APPENDIX 6'!J26+'APPENDIX 7'!J26+'APPENDIX 8'!J26+'APPENDIX 9'!J26+'APPENDIX 10'!J26+'APPENDIX 11'!J26</f>
        <v>0</v>
      </c>
      <c r="K26" s="125">
        <f>'APPENDIX 5'!K26+'APPENDIX 6'!K26+'APPENDIX 7'!K26+'APPENDIX 8'!K26+'APPENDIX 9'!K26+'APPENDIX 10'!K26+'APPENDIX 11'!K26</f>
        <v>669794</v>
      </c>
      <c r="L26" s="125">
        <f>'APPENDIX 5'!L26+'APPENDIX 6'!L26+'APPENDIX 7'!L26+'APPENDIX 8'!L26+'APPENDIX 9'!L26+'APPENDIX 10'!L26+'APPENDIX 11'!L26</f>
        <v>326903</v>
      </c>
      <c r="M26" s="125">
        <f>'APPENDIX 5'!M26+'APPENDIX 6'!M26+'APPENDIX 7'!M26+'APPENDIX 8'!M26+'APPENDIX 9'!M26+'APPENDIX 10'!M26+'APPENDIX 11'!M26</f>
        <v>615970</v>
      </c>
      <c r="N26" s="125">
        <f>'APPENDIX 5'!N26+'APPENDIX 6'!N26+'APPENDIX 7'!N26+'APPENDIX 8'!N26+'APPENDIX 9'!N26+'APPENDIX 10'!N26+'APPENDIX 11'!N26</f>
        <v>1262103</v>
      </c>
      <c r="O26" s="125">
        <f>'APPENDIX 5'!O26+'APPENDIX 6'!O26+'APPENDIX 7'!O26+'APPENDIX 8'!O26+'APPENDIX 9'!O26+'APPENDIX 10'!O26+'APPENDIX 11'!O26</f>
        <v>0</v>
      </c>
      <c r="P26" s="125">
        <f>'APPENDIX 5'!P26+'APPENDIX 6'!P26+'APPENDIX 7'!P26+'APPENDIX 8'!P26+'APPENDIX 9'!P26+'APPENDIX 10'!P26+'APPENDIX 11'!P26</f>
        <v>567249</v>
      </c>
      <c r="Q26" s="126">
        <f>'APPENDIX 5'!Q26+'APPENDIX 6'!Q26+'APPENDIX 7'!Q26+'APPENDIX 8'!Q26+'APPENDIX 9'!Q26+'APPENDIX 10'!Q26+'APPENDIX 11'!Q26</f>
        <v>23989735</v>
      </c>
    </row>
    <row r="27" spans="1:19" ht="29.25" customHeight="1" x14ac:dyDescent="0.35">
      <c r="A27" s="123"/>
      <c r="B27" s="4" t="s">
        <v>61</v>
      </c>
      <c r="C27" s="125">
        <f>'APPENDIX 5'!C27+'APPENDIX 6'!C27+'APPENDIX 7'!C27+'APPENDIX 8'!C27+'APPENDIX 9'!C27+'APPENDIX 10'!C27+'APPENDIX 11'!C27</f>
        <v>3334581</v>
      </c>
      <c r="D27" s="125">
        <f>'APPENDIX 5'!D27+'APPENDIX 6'!D27+'APPENDIX 7'!D27+'APPENDIX 8'!D27+'APPENDIX 9'!D27+'APPENDIX 10'!D27+'APPENDIX 11'!D27</f>
        <v>583840</v>
      </c>
      <c r="E27" s="125">
        <f>'APPENDIX 5'!E27+'APPENDIX 6'!E27+'APPENDIX 7'!E27+'APPENDIX 8'!E27+'APPENDIX 9'!E27+'APPENDIX 10'!E27+'APPENDIX 11'!E27</f>
        <v>520756</v>
      </c>
      <c r="F27" s="125">
        <f>'APPENDIX 5'!F27+'APPENDIX 6'!F27+'APPENDIX 7'!F27+'APPENDIX 8'!F27+'APPENDIX 9'!F27+'APPENDIX 10'!F27+'APPENDIX 11'!F27</f>
        <v>0</v>
      </c>
      <c r="G27" s="125">
        <f>'APPENDIX 5'!G27+'APPENDIX 6'!G27+'APPENDIX 7'!G27+'APPENDIX 8'!G27+'APPENDIX 9'!G27+'APPENDIX 10'!G27+'APPENDIX 11'!G27</f>
        <v>336347</v>
      </c>
      <c r="H27" s="125">
        <f>'APPENDIX 5'!H27+'APPENDIX 6'!H27+'APPENDIX 7'!H27+'APPENDIX 8'!H27+'APPENDIX 9'!H27+'APPENDIX 10'!H27+'APPENDIX 11'!H27</f>
        <v>-112950</v>
      </c>
      <c r="I27" s="125">
        <f>'APPENDIX 5'!I27+'APPENDIX 6'!I27+'APPENDIX 7'!I27+'APPENDIX 8'!I27+'APPENDIX 9'!I27+'APPENDIX 10'!I27+'APPENDIX 11'!I27</f>
        <v>0</v>
      </c>
      <c r="J27" s="125">
        <f>'APPENDIX 5'!J27+'APPENDIX 6'!J27+'APPENDIX 7'!J27+'APPENDIX 8'!J27+'APPENDIX 9'!J27+'APPENDIX 10'!J27+'APPENDIX 11'!J27</f>
        <v>105432</v>
      </c>
      <c r="K27" s="125">
        <f>'APPENDIX 5'!K27+'APPENDIX 6'!K27+'APPENDIX 7'!K27+'APPENDIX 8'!K27+'APPENDIX 9'!K27+'APPENDIX 10'!K27+'APPENDIX 11'!K27</f>
        <v>58738</v>
      </c>
      <c r="L27" s="125">
        <f>'APPENDIX 5'!L27+'APPENDIX 6'!L27+'APPENDIX 7'!L27+'APPENDIX 8'!L27+'APPENDIX 9'!L27+'APPENDIX 10'!L27+'APPENDIX 11'!L27</f>
        <v>1776</v>
      </c>
      <c r="M27" s="125">
        <f>'APPENDIX 5'!M27+'APPENDIX 6'!M27+'APPENDIX 7'!M27+'APPENDIX 8'!M27+'APPENDIX 9'!M27+'APPENDIX 10'!M27+'APPENDIX 11'!M27</f>
        <v>41575</v>
      </c>
      <c r="N27" s="125">
        <f>'APPENDIX 5'!N27+'APPENDIX 6'!N27+'APPENDIX 7'!N27+'APPENDIX 8'!N27+'APPENDIX 9'!N27+'APPENDIX 10'!N27+'APPENDIX 11'!N27</f>
        <v>34713</v>
      </c>
      <c r="O27" s="125">
        <f>'APPENDIX 5'!O27+'APPENDIX 6'!O27+'APPENDIX 7'!O27+'APPENDIX 8'!O27+'APPENDIX 9'!O27+'APPENDIX 10'!O27+'APPENDIX 11'!O27</f>
        <v>0</v>
      </c>
      <c r="P27" s="125">
        <f>'APPENDIX 5'!P27+'APPENDIX 6'!P27+'APPENDIX 7'!P27+'APPENDIX 8'!P27+'APPENDIX 9'!P27+'APPENDIX 10'!P27+'APPENDIX 11'!P27</f>
        <v>0</v>
      </c>
      <c r="Q27" s="126">
        <f>'APPENDIX 5'!Q27+'APPENDIX 6'!Q27+'APPENDIX 7'!Q27+'APPENDIX 8'!Q27+'APPENDIX 9'!Q27+'APPENDIX 10'!Q27+'APPENDIX 11'!Q27</f>
        <v>3795480</v>
      </c>
    </row>
    <row r="28" spans="1:19" ht="29.25" customHeight="1" x14ac:dyDescent="0.35">
      <c r="A28" s="123"/>
      <c r="B28" s="4" t="s">
        <v>62</v>
      </c>
      <c r="C28" s="125">
        <f>'APPENDIX 5'!C28+'APPENDIX 6'!C28+'APPENDIX 7'!C28+'APPENDIX 8'!C28+'APPENDIX 9'!C28+'APPENDIX 10'!C28+'APPENDIX 11'!C28</f>
        <v>49785</v>
      </c>
      <c r="D28" s="125">
        <f>'APPENDIX 5'!D28+'APPENDIX 6'!D28+'APPENDIX 7'!D28+'APPENDIX 8'!D28+'APPENDIX 9'!D28+'APPENDIX 10'!D28+'APPENDIX 11'!D28</f>
        <v>54166</v>
      </c>
      <c r="E28" s="125">
        <f>'APPENDIX 5'!E28+'APPENDIX 6'!E28+'APPENDIX 7'!E28+'APPENDIX 8'!E28+'APPENDIX 9'!E28+'APPENDIX 10'!E28+'APPENDIX 11'!E28</f>
        <v>30293</v>
      </c>
      <c r="F28" s="125">
        <f>'APPENDIX 5'!F28+'APPENDIX 6'!F28+'APPENDIX 7'!F28+'APPENDIX 8'!F28+'APPENDIX 9'!F28+'APPENDIX 10'!F28+'APPENDIX 11'!F28</f>
        <v>0</v>
      </c>
      <c r="G28" s="125">
        <f>'APPENDIX 5'!G28+'APPENDIX 6'!G28+'APPENDIX 7'!G28+'APPENDIX 8'!G28+'APPENDIX 9'!G28+'APPENDIX 10'!G28+'APPENDIX 11'!G28</f>
        <v>29328</v>
      </c>
      <c r="H28" s="125">
        <f>'APPENDIX 5'!H28+'APPENDIX 6'!H28+'APPENDIX 7'!H28+'APPENDIX 8'!H28+'APPENDIX 9'!H28+'APPENDIX 10'!H28+'APPENDIX 11'!H28</f>
        <v>17838</v>
      </c>
      <c r="I28" s="125">
        <f>'APPENDIX 5'!I28+'APPENDIX 6'!I28+'APPENDIX 7'!I28+'APPENDIX 8'!I28+'APPENDIX 9'!I28+'APPENDIX 10'!I28+'APPENDIX 11'!I28</f>
        <v>0</v>
      </c>
      <c r="J28" s="125">
        <f>'APPENDIX 5'!J28+'APPENDIX 6'!J28+'APPENDIX 7'!J28+'APPENDIX 8'!J28+'APPENDIX 9'!J28+'APPENDIX 10'!J28+'APPENDIX 11'!J28</f>
        <v>0</v>
      </c>
      <c r="K28" s="125">
        <f>'APPENDIX 5'!K28+'APPENDIX 6'!K28+'APPENDIX 7'!K28+'APPENDIX 8'!K28+'APPENDIX 9'!K28+'APPENDIX 10'!K28+'APPENDIX 11'!K28</f>
        <v>0</v>
      </c>
      <c r="L28" s="125">
        <f>'APPENDIX 5'!L28+'APPENDIX 6'!L28+'APPENDIX 7'!L28+'APPENDIX 8'!L28+'APPENDIX 9'!L28+'APPENDIX 10'!L28+'APPENDIX 11'!L28</f>
        <v>-1473</v>
      </c>
      <c r="M28" s="125">
        <f>'APPENDIX 5'!M28+'APPENDIX 6'!M28+'APPENDIX 7'!M28+'APPENDIX 8'!M28+'APPENDIX 9'!M28+'APPENDIX 10'!M28+'APPENDIX 11'!M28</f>
        <v>34819</v>
      </c>
      <c r="N28" s="125">
        <f>'APPENDIX 5'!N28+'APPENDIX 6'!N28+'APPENDIX 7'!N28+'APPENDIX 8'!N28+'APPENDIX 9'!N28+'APPENDIX 10'!N28+'APPENDIX 11'!N28</f>
        <v>13298</v>
      </c>
      <c r="O28" s="125">
        <f>'APPENDIX 5'!O28+'APPENDIX 6'!O28+'APPENDIX 7'!O28+'APPENDIX 8'!O28+'APPENDIX 9'!O28+'APPENDIX 10'!O28+'APPENDIX 11'!O28</f>
        <v>0</v>
      </c>
      <c r="P28" s="125">
        <f>'APPENDIX 5'!P28+'APPENDIX 6'!P28+'APPENDIX 7'!P28+'APPENDIX 8'!P28+'APPENDIX 9'!P28+'APPENDIX 10'!P28+'APPENDIX 11'!P28</f>
        <v>-7594</v>
      </c>
      <c r="Q28" s="126">
        <f>'APPENDIX 5'!Q28+'APPENDIX 6'!Q28+'APPENDIX 7'!Q28+'APPENDIX 8'!Q28+'APPENDIX 9'!Q28+'APPENDIX 10'!Q28+'APPENDIX 11'!Q28</f>
        <v>49785</v>
      </c>
    </row>
    <row r="29" spans="1:19" ht="29.25" customHeight="1" x14ac:dyDescent="0.35">
      <c r="A29" s="123"/>
      <c r="B29" s="4" t="s">
        <v>63</v>
      </c>
      <c r="C29" s="125">
        <f>'APPENDIX 5'!C29+'APPENDIX 6'!C29+'APPENDIX 7'!C29+'APPENDIX 8'!C29+'APPENDIX 9'!C29+'APPENDIX 10'!C29+'APPENDIX 11'!C29</f>
        <v>11393198</v>
      </c>
      <c r="D29" s="125">
        <f>'APPENDIX 5'!D29+'APPENDIX 6'!D29+'APPENDIX 7'!D29+'APPENDIX 8'!D29+'APPENDIX 9'!D29+'APPENDIX 10'!D29+'APPENDIX 11'!D29</f>
        <v>1418689</v>
      </c>
      <c r="E29" s="125">
        <f>'APPENDIX 5'!E29+'APPENDIX 6'!E29+'APPENDIX 7'!E29+'APPENDIX 8'!E29+'APPENDIX 9'!E29+'APPENDIX 10'!E29+'APPENDIX 11'!E29</f>
        <v>1045745</v>
      </c>
      <c r="F29" s="125">
        <f>'APPENDIX 5'!F29+'APPENDIX 6'!F29+'APPENDIX 7'!F29+'APPENDIX 8'!F29+'APPENDIX 9'!F29+'APPENDIX 10'!F29+'APPENDIX 11'!F29</f>
        <v>0</v>
      </c>
      <c r="G29" s="125">
        <f>'APPENDIX 5'!G29+'APPENDIX 6'!G29+'APPENDIX 7'!G29+'APPENDIX 8'!G29+'APPENDIX 9'!G29+'APPENDIX 10'!G29+'APPENDIX 11'!G29</f>
        <v>1043457</v>
      </c>
      <c r="H29" s="125">
        <f>'APPENDIX 5'!H29+'APPENDIX 6'!H29+'APPENDIX 7'!H29+'APPENDIX 8'!H29+'APPENDIX 9'!H29+'APPENDIX 10'!H29+'APPENDIX 11'!H29</f>
        <v>688643</v>
      </c>
      <c r="I29" s="125">
        <f>'APPENDIX 5'!I29+'APPENDIX 6'!I29+'APPENDIX 7'!I29+'APPENDIX 8'!I29+'APPENDIX 9'!I29+'APPENDIX 10'!I29+'APPENDIX 11'!I29</f>
        <v>134513</v>
      </c>
      <c r="J29" s="125">
        <f>'APPENDIX 5'!J29+'APPENDIX 6'!J29+'APPENDIX 7'!J29+'APPENDIX 8'!J29+'APPENDIX 9'!J29+'APPENDIX 10'!J29+'APPENDIX 11'!J29</f>
        <v>0</v>
      </c>
      <c r="K29" s="125">
        <f>'APPENDIX 5'!K29+'APPENDIX 6'!K29+'APPENDIX 7'!K29+'APPENDIX 8'!K29+'APPENDIX 9'!K29+'APPENDIX 10'!K29+'APPENDIX 11'!K29</f>
        <v>71640</v>
      </c>
      <c r="L29" s="125">
        <f>'APPENDIX 5'!L29+'APPENDIX 6'!L29+'APPENDIX 7'!L29+'APPENDIX 8'!L29+'APPENDIX 9'!L29+'APPENDIX 10'!L29+'APPENDIX 11'!L29</f>
        <v>82474</v>
      </c>
      <c r="M29" s="125">
        <f>'APPENDIX 5'!M29+'APPENDIX 6'!M29+'APPENDIX 7'!M29+'APPENDIX 8'!M29+'APPENDIX 9'!M29+'APPENDIX 10'!M29+'APPENDIX 11'!M29</f>
        <v>336253</v>
      </c>
      <c r="N29" s="125">
        <f>'APPENDIX 5'!N29+'APPENDIX 6'!N29+'APPENDIX 7'!N29+'APPENDIX 8'!N29+'APPENDIX 9'!N29+'APPENDIX 10'!N29+'APPENDIX 11'!N29</f>
        <v>560159</v>
      </c>
      <c r="O29" s="125">
        <f>'APPENDIX 5'!O29+'APPENDIX 6'!O29+'APPENDIX 7'!O29+'APPENDIX 8'!O29+'APPENDIX 9'!O29+'APPENDIX 10'!O29+'APPENDIX 11'!O29</f>
        <v>0</v>
      </c>
      <c r="P29" s="125">
        <f>'APPENDIX 5'!P29+'APPENDIX 6'!P29+'APPENDIX 7'!P29+'APPENDIX 8'!P29+'APPENDIX 9'!P29+'APPENDIX 10'!P29+'APPENDIX 11'!P29</f>
        <v>0</v>
      </c>
      <c r="Q29" s="126">
        <f>'APPENDIX 5'!Q29+'APPENDIX 6'!Q29+'APPENDIX 7'!Q29+'APPENDIX 8'!Q29+'APPENDIX 9'!Q29+'APPENDIX 10'!Q29+'APPENDIX 11'!Q29</f>
        <v>11685579</v>
      </c>
    </row>
    <row r="30" spans="1:19" ht="29.25" customHeight="1" x14ac:dyDescent="0.35">
      <c r="A30" s="123"/>
      <c r="B30" s="56" t="s">
        <v>45</v>
      </c>
      <c r="C30" s="127">
        <f t="shared" ref="C30:Q30" si="0">SUM(C6:C29)</f>
        <v>426409387</v>
      </c>
      <c r="D30" s="127">
        <f t="shared" si="0"/>
        <v>58661216</v>
      </c>
      <c r="E30" s="127">
        <f t="shared" si="0"/>
        <v>54565381</v>
      </c>
      <c r="F30" s="127">
        <f t="shared" si="0"/>
        <v>255060</v>
      </c>
      <c r="G30" s="127">
        <f t="shared" si="0"/>
        <v>38165460</v>
      </c>
      <c r="H30" s="127">
        <f t="shared" si="0"/>
        <v>28953545</v>
      </c>
      <c r="I30" s="127">
        <f t="shared" si="0"/>
        <v>6435263</v>
      </c>
      <c r="J30" s="127">
        <f t="shared" si="0"/>
        <v>1285545</v>
      </c>
      <c r="K30" s="127">
        <f t="shared" si="0"/>
        <v>2745740</v>
      </c>
      <c r="L30" s="127">
        <f t="shared" si="0"/>
        <v>3342876</v>
      </c>
      <c r="M30" s="127">
        <f t="shared" si="0"/>
        <v>7269776</v>
      </c>
      <c r="N30" s="127">
        <f t="shared" si="0"/>
        <v>25887267</v>
      </c>
      <c r="O30" s="127">
        <f t="shared" si="0"/>
        <v>151634</v>
      </c>
      <c r="P30" s="127">
        <f t="shared" si="0"/>
        <v>2695693</v>
      </c>
      <c r="Q30" s="127">
        <f t="shared" si="0"/>
        <v>454237015</v>
      </c>
      <c r="S30" s="128"/>
    </row>
    <row r="31" spans="1:19" ht="29.25" customHeight="1" x14ac:dyDescent="0.35">
      <c r="A31" s="123"/>
      <c r="B31" s="273" t="s">
        <v>46</v>
      </c>
      <c r="C31" s="274"/>
      <c r="D31" s="274"/>
      <c r="E31" s="274"/>
      <c r="F31" s="274"/>
      <c r="G31" s="274"/>
      <c r="H31" s="274"/>
      <c r="I31" s="274"/>
      <c r="J31" s="274"/>
      <c r="K31" s="274"/>
      <c r="L31" s="274"/>
      <c r="M31" s="274"/>
      <c r="N31" s="274"/>
      <c r="O31" s="274"/>
      <c r="P31" s="274"/>
      <c r="Q31" s="275"/>
    </row>
    <row r="32" spans="1:19" ht="29.25" customHeight="1" x14ac:dyDescent="0.35">
      <c r="A32" s="123"/>
      <c r="B32" s="4" t="s">
        <v>47</v>
      </c>
      <c r="C32" s="19">
        <f>'APPENDIX 5'!C32+'APPENDIX 6'!C32+'APPENDIX 7'!C32+'APPENDIX 8'!C32+'APPENDIX 9'!C32+'APPENDIX 10'!C32+'APPENDIX 11'!C32</f>
        <v>0</v>
      </c>
      <c r="D32" s="19">
        <f>'APPENDIX 5'!D32+'APPENDIX 6'!D32+'APPENDIX 7'!D32+'APPENDIX 8'!D32+'APPENDIX 9'!D32+'APPENDIX 10'!D32+'APPENDIX 11'!D32</f>
        <v>102545</v>
      </c>
      <c r="E32" s="19">
        <f>'APPENDIX 5'!E32+'APPENDIX 6'!E32+'APPENDIX 7'!E32+'APPENDIX 8'!E32+'APPENDIX 9'!E32+'APPENDIX 10'!E32+'APPENDIX 11'!E32</f>
        <v>89214</v>
      </c>
      <c r="F32" s="19">
        <f>'APPENDIX 5'!F32+'APPENDIX 6'!F32+'APPENDIX 7'!F32+'APPENDIX 8'!F32+'APPENDIX 9'!F32+'APPENDIX 10'!F32+'APPENDIX 11'!F32</f>
        <v>0</v>
      </c>
      <c r="G32" s="19">
        <f>'APPENDIX 5'!G32+'APPENDIX 6'!G32+'APPENDIX 7'!G32+'APPENDIX 8'!G32+'APPENDIX 9'!G32+'APPENDIX 10'!G32+'APPENDIX 11'!G32</f>
        <v>101662</v>
      </c>
      <c r="H32" s="19">
        <f>'APPENDIX 5'!H32+'APPENDIX 6'!H32+'APPENDIX 7'!H32+'APPENDIX 8'!H32+'APPENDIX 9'!H32+'APPENDIX 10'!H32+'APPENDIX 11'!H32</f>
        <v>232792</v>
      </c>
      <c r="I32" s="19">
        <f>'APPENDIX 5'!I32+'APPENDIX 6'!I32+'APPENDIX 7'!I32+'APPENDIX 8'!I32+'APPENDIX 9'!I32+'APPENDIX 10'!I32+'APPENDIX 11'!I32</f>
        <v>0</v>
      </c>
      <c r="J32" s="19">
        <f>'APPENDIX 5'!J32+'APPENDIX 6'!J32+'APPENDIX 7'!J32+'APPENDIX 8'!J32+'APPENDIX 9'!J32+'APPENDIX 10'!J32+'APPENDIX 11'!J32</f>
        <v>0</v>
      </c>
      <c r="K32" s="19">
        <f>'APPENDIX 5'!K32+'APPENDIX 6'!K32+'APPENDIX 7'!K32+'APPENDIX 8'!K32+'APPENDIX 9'!K32+'APPENDIX 10'!K32+'APPENDIX 11'!K32</f>
        <v>0</v>
      </c>
      <c r="L32" s="19">
        <f>'APPENDIX 5'!L32+'APPENDIX 6'!L32+'APPENDIX 7'!L32+'APPENDIX 8'!L32+'APPENDIX 9'!L32+'APPENDIX 10'!L32+'APPENDIX 11'!L32</f>
        <v>12125</v>
      </c>
      <c r="M32" s="19">
        <f>'APPENDIX 5'!M32+'APPENDIX 6'!M32+'APPENDIX 7'!M32+'APPENDIX 8'!M32+'APPENDIX 9'!M32+'APPENDIX 10'!M32+'APPENDIX 11'!M32</f>
        <v>11511</v>
      </c>
      <c r="N32" s="19">
        <f>'APPENDIX 5'!N32+'APPENDIX 6'!N32+'APPENDIX 7'!N32+'APPENDIX 8'!N32+'APPENDIX 9'!N32+'APPENDIX 10'!N32+'APPENDIX 11'!N32</f>
        <v>82326</v>
      </c>
      <c r="O32" s="19">
        <f>'APPENDIX 5'!O32+'APPENDIX 6'!O32+'APPENDIX 7'!O32+'APPENDIX 8'!O32+'APPENDIX 9'!O32+'APPENDIX 10'!O32+'APPENDIX 11'!O32</f>
        <v>0</v>
      </c>
      <c r="P32" s="19">
        <f>'APPENDIX 5'!P32+'APPENDIX 6'!P32+'APPENDIX 7'!P32+'APPENDIX 8'!P32+'APPENDIX 9'!P32+'APPENDIX 10'!P32+'APPENDIX 11'!P32</f>
        <v>0</v>
      </c>
      <c r="Q32" s="20">
        <f>'APPENDIX 5'!Q32+'APPENDIX 6'!Q32+'APPENDIX 7'!Q32+'APPENDIX 8'!Q32+'APPENDIX 9'!Q32+'APPENDIX 10'!Q32+'APPENDIX 11'!Q32</f>
        <v>-84889</v>
      </c>
    </row>
    <row r="33" spans="2:19" ht="29.25" customHeight="1" x14ac:dyDescent="0.35">
      <c r="B33" s="4" t="s">
        <v>78</v>
      </c>
      <c r="C33" s="19">
        <f>'APPENDIX 5'!C33+'APPENDIX 6'!C33+'APPENDIX 7'!C33+'APPENDIX 8'!C33+'APPENDIX 9'!C33+'APPENDIX 10'!C33+'APPENDIX 11'!C33</f>
        <v>0</v>
      </c>
      <c r="D33" s="19">
        <f>'APPENDIX 5'!D33+'APPENDIX 6'!D33+'APPENDIX 7'!D33+'APPENDIX 8'!D33+'APPENDIX 9'!D33+'APPENDIX 10'!D33+'APPENDIX 11'!D33</f>
        <v>658518</v>
      </c>
      <c r="E33" s="19">
        <f>'APPENDIX 5'!E33+'APPENDIX 6'!E33+'APPENDIX 7'!E33+'APPENDIX 8'!E33+'APPENDIX 9'!E33+'APPENDIX 10'!E33+'APPENDIX 11'!E33</f>
        <v>492692</v>
      </c>
      <c r="F33" s="19">
        <f>'APPENDIX 5'!F33+'APPENDIX 6'!F33+'APPENDIX 7'!F33+'APPENDIX 8'!F33+'APPENDIX 9'!F33+'APPENDIX 10'!F33+'APPENDIX 11'!F33</f>
        <v>-11369</v>
      </c>
      <c r="G33" s="19">
        <f>'APPENDIX 5'!G33+'APPENDIX 6'!G33+'APPENDIX 7'!G33+'APPENDIX 8'!G33+'APPENDIX 9'!G33+'APPENDIX 10'!G33+'APPENDIX 11'!G33</f>
        <v>509020</v>
      </c>
      <c r="H33" s="19">
        <f>'APPENDIX 5'!H33+'APPENDIX 6'!H33+'APPENDIX 7'!H33+'APPENDIX 8'!H33+'APPENDIX 9'!H33+'APPENDIX 10'!H33+'APPENDIX 11'!H33</f>
        <v>519180</v>
      </c>
      <c r="I33" s="19">
        <f>'APPENDIX 5'!I33+'APPENDIX 6'!I33+'APPENDIX 7'!I33+'APPENDIX 8'!I33+'APPENDIX 9'!I33+'APPENDIX 10'!I33+'APPENDIX 11'!I33</f>
        <v>0</v>
      </c>
      <c r="J33" s="19">
        <f>'APPENDIX 5'!J33+'APPENDIX 6'!J33+'APPENDIX 7'!J33+'APPENDIX 8'!J33+'APPENDIX 9'!J33+'APPENDIX 10'!J33+'APPENDIX 11'!J33</f>
        <v>0</v>
      </c>
      <c r="K33" s="19">
        <f>'APPENDIX 5'!K33+'APPENDIX 6'!K33+'APPENDIX 7'!K33+'APPENDIX 8'!K33+'APPENDIX 9'!K33+'APPENDIX 10'!K33+'APPENDIX 11'!K33</f>
        <v>0</v>
      </c>
      <c r="L33" s="19">
        <f>'APPENDIX 5'!L33+'APPENDIX 6'!L33+'APPENDIX 7'!L33+'APPENDIX 8'!L33+'APPENDIX 9'!L33+'APPENDIX 10'!L33+'APPENDIX 11'!L33</f>
        <v>127439</v>
      </c>
      <c r="M33" s="19">
        <f>'APPENDIX 5'!M33+'APPENDIX 6'!M33+'APPENDIX 7'!M33+'APPENDIX 8'!M33+'APPENDIX 9'!M33+'APPENDIX 10'!M33+'APPENDIX 11'!M33</f>
        <v>23383</v>
      </c>
      <c r="N33" s="19">
        <f>'APPENDIX 5'!N33+'APPENDIX 6'!N33+'APPENDIX 7'!N33+'APPENDIX 8'!N33+'APPENDIX 9'!N33+'APPENDIX 10'!N33+'APPENDIX 11'!N33</f>
        <v>0</v>
      </c>
      <c r="O33" s="19">
        <f>'APPENDIX 5'!O33+'APPENDIX 6'!O33+'APPENDIX 7'!O33+'APPENDIX 8'!O33+'APPENDIX 9'!O33+'APPENDIX 10'!O33+'APPENDIX 11'!O33</f>
        <v>0</v>
      </c>
      <c r="P33" s="19">
        <f>'APPENDIX 5'!P33+'APPENDIX 6'!P33+'APPENDIX 7'!P33+'APPENDIX 8'!P33+'APPENDIX 9'!P33+'APPENDIX 10'!P33+'APPENDIX 11'!P33</f>
        <v>0</v>
      </c>
      <c r="Q33" s="20">
        <f>'APPENDIX 5'!Q33+'APPENDIX 6'!Q33+'APPENDIX 7'!Q33+'APPENDIX 8'!Q33+'APPENDIX 9'!Q33+'APPENDIX 10'!Q33+'APPENDIX 11'!Q33</f>
        <v>-188678</v>
      </c>
    </row>
    <row r="34" spans="2:19" ht="29.25" customHeight="1" x14ac:dyDescent="0.35">
      <c r="B34" s="4" t="s">
        <v>48</v>
      </c>
      <c r="C34" s="19">
        <f>'APPENDIX 5'!C34+'APPENDIX 6'!C34+'APPENDIX 7'!C34+'APPENDIX 8'!C34+'APPENDIX 9'!C34+'APPENDIX 10'!C34+'APPENDIX 11'!C34</f>
        <v>9517167</v>
      </c>
      <c r="D34" s="19">
        <f>'APPENDIX 5'!D34+'APPENDIX 6'!D34+'APPENDIX 7'!D34+'APPENDIX 8'!D34+'APPENDIX 9'!D34+'APPENDIX 10'!D34+'APPENDIX 11'!D34</f>
        <v>919389</v>
      </c>
      <c r="E34" s="19">
        <f>'APPENDIX 5'!E34+'APPENDIX 6'!E34+'APPENDIX 7'!E34+'APPENDIX 8'!E34+'APPENDIX 9'!E34+'APPENDIX 10'!E34+'APPENDIX 11'!E34</f>
        <v>919389</v>
      </c>
      <c r="F34" s="19">
        <f>'APPENDIX 5'!F34+'APPENDIX 6'!F34+'APPENDIX 7'!F34+'APPENDIX 8'!F34+'APPENDIX 9'!F34+'APPENDIX 10'!F34+'APPENDIX 11'!F34</f>
        <v>0</v>
      </c>
      <c r="G34" s="19">
        <f>'APPENDIX 5'!G34+'APPENDIX 6'!G34+'APPENDIX 7'!G34+'APPENDIX 8'!G34+'APPENDIX 9'!G34+'APPENDIX 10'!G34+'APPENDIX 11'!G34</f>
        <v>735897</v>
      </c>
      <c r="H34" s="19">
        <f>'APPENDIX 5'!H34+'APPENDIX 6'!H34+'APPENDIX 7'!H34+'APPENDIX 8'!H34+'APPENDIX 9'!H34+'APPENDIX 10'!H34+'APPENDIX 11'!H34</f>
        <v>735897</v>
      </c>
      <c r="I34" s="19">
        <f>'APPENDIX 5'!I34+'APPENDIX 6'!I34+'APPENDIX 7'!I34+'APPENDIX 8'!I34+'APPENDIX 9'!I34+'APPENDIX 10'!I34+'APPENDIX 11'!I34</f>
        <v>0</v>
      </c>
      <c r="J34" s="19">
        <f>'APPENDIX 5'!J34+'APPENDIX 6'!J34+'APPENDIX 7'!J34+'APPENDIX 8'!J34+'APPENDIX 9'!J34+'APPENDIX 10'!J34+'APPENDIX 11'!J34</f>
        <v>0</v>
      </c>
      <c r="K34" s="19">
        <f>'APPENDIX 5'!K34+'APPENDIX 6'!K34+'APPENDIX 7'!K34+'APPENDIX 8'!K34+'APPENDIX 9'!K34+'APPENDIX 10'!K34+'APPENDIX 11'!K34</f>
        <v>0</v>
      </c>
      <c r="L34" s="19">
        <f>'APPENDIX 5'!L34+'APPENDIX 6'!L34+'APPENDIX 7'!L34+'APPENDIX 8'!L34+'APPENDIX 9'!L34+'APPENDIX 10'!L34+'APPENDIX 11'!L34</f>
        <v>279244</v>
      </c>
      <c r="M34" s="19">
        <f>'APPENDIX 5'!M34+'APPENDIX 6'!M34+'APPENDIX 7'!M34+'APPENDIX 8'!M34+'APPENDIX 9'!M34+'APPENDIX 10'!M34+'APPENDIX 11'!M34</f>
        <v>110476</v>
      </c>
      <c r="N34" s="19">
        <f>'APPENDIX 5'!N34+'APPENDIX 6'!N34+'APPENDIX 7'!N34+'APPENDIX 8'!N34+'APPENDIX 9'!N34+'APPENDIX 10'!N34+'APPENDIX 11'!N34</f>
        <v>493622</v>
      </c>
      <c r="O34" s="19">
        <f>'APPENDIX 5'!O34+'APPENDIX 6'!O34+'APPENDIX 7'!O34+'APPENDIX 8'!O34+'APPENDIX 9'!O34+'APPENDIX 10'!O34+'APPENDIX 11'!O34</f>
        <v>0</v>
      </c>
      <c r="P34" s="19">
        <f>'APPENDIX 5'!P34+'APPENDIX 6'!P34+'APPENDIX 7'!P34+'APPENDIX 8'!P34+'APPENDIX 9'!P34+'APPENDIX 10'!P34+'APPENDIX 11'!P34</f>
        <v>0</v>
      </c>
      <c r="Q34" s="20">
        <f>'APPENDIX 5'!Q34+'APPENDIX 6'!Q34+'APPENDIX 7'!Q34+'APPENDIX 8'!Q34+'APPENDIX 9'!Q34+'APPENDIX 10'!Q34+'APPENDIX 11'!Q34</f>
        <v>9804561</v>
      </c>
    </row>
    <row r="35" spans="2:19" ht="29.25" customHeight="1" x14ac:dyDescent="0.35">
      <c r="B35" s="56" t="s">
        <v>45</v>
      </c>
      <c r="C35" s="127">
        <f t="shared" ref="C35:Q35" si="1">SUM(C32:C34)</f>
        <v>9517167</v>
      </c>
      <c r="D35" s="127">
        <f t="shared" si="1"/>
        <v>1680452</v>
      </c>
      <c r="E35" s="127">
        <f t="shared" si="1"/>
        <v>1501295</v>
      </c>
      <c r="F35" s="127">
        <f t="shared" si="1"/>
        <v>-11369</v>
      </c>
      <c r="G35" s="127">
        <f t="shared" si="1"/>
        <v>1346579</v>
      </c>
      <c r="H35" s="127">
        <f t="shared" si="1"/>
        <v>1487869</v>
      </c>
      <c r="I35" s="127">
        <f t="shared" si="1"/>
        <v>0</v>
      </c>
      <c r="J35" s="127">
        <f t="shared" si="1"/>
        <v>0</v>
      </c>
      <c r="K35" s="127">
        <f t="shared" si="1"/>
        <v>0</v>
      </c>
      <c r="L35" s="127">
        <f t="shared" si="1"/>
        <v>418808</v>
      </c>
      <c r="M35" s="127">
        <f t="shared" si="1"/>
        <v>145370</v>
      </c>
      <c r="N35" s="127">
        <f t="shared" si="1"/>
        <v>575948</v>
      </c>
      <c r="O35" s="127">
        <f t="shared" si="1"/>
        <v>0</v>
      </c>
      <c r="P35" s="127">
        <f t="shared" si="1"/>
        <v>0</v>
      </c>
      <c r="Q35" s="127">
        <f t="shared" si="1"/>
        <v>9530994</v>
      </c>
    </row>
    <row r="36" spans="2:19" ht="18" customHeight="1" x14ac:dyDescent="0.35">
      <c r="B36" s="277" t="s">
        <v>50</v>
      </c>
      <c r="C36" s="277"/>
      <c r="D36" s="277"/>
      <c r="E36" s="277"/>
      <c r="F36" s="277"/>
      <c r="G36" s="277"/>
      <c r="H36" s="277"/>
      <c r="I36" s="277"/>
      <c r="J36" s="277"/>
      <c r="K36" s="277"/>
      <c r="L36" s="277"/>
      <c r="M36" s="277"/>
      <c r="N36" s="277"/>
      <c r="O36" s="277"/>
      <c r="P36" s="277"/>
      <c r="Q36" s="277"/>
    </row>
    <row r="37" spans="2:19" ht="18" customHeight="1" x14ac:dyDescent="0.35">
      <c r="C37" s="129"/>
      <c r="D37" s="129"/>
      <c r="E37" s="129"/>
      <c r="F37" s="129"/>
      <c r="G37" s="129"/>
      <c r="H37" s="129"/>
      <c r="I37" s="129"/>
      <c r="J37" s="129"/>
      <c r="K37" s="129"/>
      <c r="L37" s="129"/>
      <c r="M37" s="129"/>
      <c r="N37" s="129"/>
      <c r="O37" s="129"/>
      <c r="P37" s="129"/>
      <c r="Q37" s="129"/>
      <c r="R37" s="120"/>
      <c r="S37" s="130"/>
    </row>
    <row r="38" spans="2:19" ht="18" customHeight="1" x14ac:dyDescent="0.35">
      <c r="C38" s="129"/>
      <c r="D38" s="129"/>
      <c r="E38" s="129"/>
      <c r="F38" s="129"/>
      <c r="G38" s="129"/>
      <c r="H38" s="129"/>
      <c r="I38" s="129"/>
      <c r="J38" s="129"/>
      <c r="K38" s="129"/>
      <c r="L38" s="129"/>
      <c r="M38" s="129"/>
      <c r="N38" s="129"/>
      <c r="O38" s="129"/>
      <c r="P38" s="129"/>
      <c r="Q38" s="129"/>
    </row>
    <row r="39" spans="2:19" ht="18" customHeight="1" x14ac:dyDescent="0.35">
      <c r="C39" s="129"/>
      <c r="D39" s="129"/>
      <c r="E39" s="129"/>
      <c r="F39" s="129"/>
      <c r="G39" s="129"/>
      <c r="H39" s="129"/>
      <c r="I39" s="129"/>
      <c r="J39" s="129"/>
      <c r="K39" s="129"/>
      <c r="L39" s="129"/>
      <c r="M39" s="129"/>
      <c r="N39" s="129"/>
      <c r="O39" s="129"/>
      <c r="P39" s="129"/>
      <c r="Q39" s="129"/>
    </row>
    <row r="40" spans="2:19" ht="18" customHeight="1" x14ac:dyDescent="0.35">
      <c r="C40" s="129"/>
      <c r="D40" s="129"/>
      <c r="E40" s="129"/>
      <c r="F40" s="129"/>
      <c r="G40" s="129"/>
      <c r="H40" s="129"/>
      <c r="I40" s="129"/>
      <c r="J40" s="129"/>
      <c r="K40" s="129"/>
      <c r="L40" s="129"/>
      <c r="M40" s="129"/>
      <c r="N40" s="129"/>
      <c r="O40" s="129"/>
      <c r="P40" s="129"/>
      <c r="Q40" s="129"/>
    </row>
    <row r="41" spans="2:19" ht="18" customHeight="1" x14ac:dyDescent="0.35">
      <c r="C41" s="129"/>
      <c r="D41" s="129"/>
      <c r="E41" s="129"/>
      <c r="F41" s="129"/>
      <c r="G41" s="129"/>
      <c r="H41" s="129"/>
      <c r="I41" s="129"/>
      <c r="J41" s="129"/>
      <c r="K41" s="129"/>
      <c r="L41" s="129"/>
      <c r="M41" s="129"/>
      <c r="N41" s="129"/>
      <c r="O41" s="129"/>
      <c r="P41" s="129"/>
      <c r="Q41" s="129"/>
    </row>
    <row r="42" spans="2:19" ht="18" customHeight="1" x14ac:dyDescent="0.35">
      <c r="C42" s="129"/>
      <c r="D42" s="129"/>
      <c r="E42" s="129"/>
      <c r="F42" s="129"/>
      <c r="G42" s="129"/>
      <c r="H42" s="129"/>
      <c r="I42" s="129"/>
      <c r="J42" s="129"/>
      <c r="K42" s="129"/>
      <c r="L42" s="129"/>
      <c r="M42" s="129"/>
      <c r="N42" s="129"/>
      <c r="O42" s="129"/>
      <c r="P42" s="129"/>
      <c r="Q42" s="129"/>
    </row>
    <row r="43" spans="2:19" ht="18" customHeight="1" x14ac:dyDescent="0.35">
      <c r="C43" s="129"/>
      <c r="D43" s="129"/>
      <c r="E43" s="129"/>
      <c r="F43" s="129"/>
      <c r="G43" s="129"/>
      <c r="H43" s="129"/>
      <c r="I43" s="129"/>
      <c r="J43" s="129"/>
      <c r="K43" s="129"/>
      <c r="L43" s="129"/>
      <c r="M43" s="129"/>
      <c r="N43" s="129"/>
      <c r="O43" s="129"/>
      <c r="P43" s="129"/>
      <c r="Q43" s="129"/>
    </row>
    <row r="44" spans="2:19" ht="18" customHeight="1" x14ac:dyDescent="0.35">
      <c r="C44" s="129"/>
      <c r="D44" s="129"/>
      <c r="E44" s="129"/>
      <c r="F44" s="129"/>
      <c r="G44" s="129"/>
      <c r="H44" s="129"/>
      <c r="I44" s="129"/>
      <c r="J44" s="129"/>
      <c r="K44" s="129"/>
      <c r="L44" s="129"/>
      <c r="M44" s="129"/>
      <c r="N44" s="129"/>
      <c r="O44" s="129"/>
      <c r="P44" s="129"/>
      <c r="Q44" s="129"/>
    </row>
    <row r="45" spans="2:19" ht="18" customHeight="1" x14ac:dyDescent="0.35">
      <c r="C45" s="129"/>
      <c r="D45" s="129"/>
      <c r="E45" s="129"/>
      <c r="F45" s="129"/>
      <c r="G45" s="129"/>
      <c r="H45" s="129"/>
      <c r="I45" s="129"/>
      <c r="J45" s="129"/>
      <c r="K45" s="129"/>
      <c r="L45" s="129"/>
      <c r="M45" s="129"/>
      <c r="N45" s="129"/>
      <c r="O45" s="129"/>
      <c r="P45" s="129"/>
      <c r="Q45" s="129"/>
    </row>
    <row r="46" spans="2:19" ht="18" customHeight="1" x14ac:dyDescent="0.35">
      <c r="C46" s="129"/>
      <c r="D46" s="129"/>
      <c r="E46" s="129"/>
      <c r="F46" s="129"/>
      <c r="G46" s="129"/>
      <c r="H46" s="129"/>
      <c r="I46" s="129"/>
      <c r="J46" s="129"/>
      <c r="K46" s="129"/>
      <c r="L46" s="129"/>
      <c r="M46" s="129"/>
      <c r="N46" s="129"/>
      <c r="O46" s="129"/>
      <c r="P46" s="129"/>
      <c r="Q46" s="129"/>
    </row>
    <row r="47" spans="2:19" ht="18" customHeight="1" x14ac:dyDescent="0.35">
      <c r="C47" s="129"/>
      <c r="D47" s="129"/>
      <c r="E47" s="129"/>
      <c r="F47" s="129"/>
      <c r="G47" s="129"/>
      <c r="H47" s="129"/>
      <c r="I47" s="129"/>
      <c r="J47" s="129"/>
      <c r="K47" s="129"/>
      <c r="L47" s="129"/>
      <c r="M47" s="129"/>
      <c r="N47" s="129"/>
      <c r="O47" s="129"/>
      <c r="P47" s="129"/>
      <c r="Q47" s="129"/>
    </row>
    <row r="48" spans="2:19" ht="18" customHeight="1" x14ac:dyDescent="0.35">
      <c r="C48" s="129"/>
      <c r="D48" s="129"/>
      <c r="E48" s="129"/>
      <c r="F48" s="129"/>
      <c r="G48" s="129"/>
      <c r="H48" s="129"/>
      <c r="I48" s="129"/>
      <c r="J48" s="129"/>
      <c r="K48" s="129"/>
      <c r="L48" s="129"/>
      <c r="M48" s="129"/>
      <c r="N48" s="129"/>
      <c r="O48" s="129"/>
      <c r="P48" s="129"/>
      <c r="Q48" s="129"/>
    </row>
    <row r="49" spans="3:17" ht="18" customHeight="1" x14ac:dyDescent="0.35">
      <c r="C49" s="129"/>
      <c r="D49" s="129"/>
      <c r="E49" s="129"/>
      <c r="F49" s="129"/>
      <c r="G49" s="129"/>
      <c r="H49" s="129"/>
      <c r="I49" s="129"/>
      <c r="J49" s="129"/>
      <c r="K49" s="129"/>
      <c r="L49" s="129"/>
      <c r="M49" s="129"/>
      <c r="N49" s="129"/>
      <c r="O49" s="129"/>
      <c r="P49" s="129"/>
      <c r="Q49" s="129"/>
    </row>
    <row r="50" spans="3:17" ht="18" customHeight="1" x14ac:dyDescent="0.35">
      <c r="C50" s="129"/>
      <c r="D50" s="129"/>
      <c r="E50" s="129"/>
      <c r="F50" s="129"/>
      <c r="G50" s="129"/>
      <c r="H50" s="129"/>
      <c r="I50" s="129"/>
      <c r="J50" s="129"/>
      <c r="K50" s="129"/>
      <c r="L50" s="129"/>
      <c r="M50" s="129"/>
      <c r="N50" s="129"/>
      <c r="O50" s="129"/>
      <c r="P50" s="129"/>
      <c r="Q50" s="129"/>
    </row>
    <row r="51" spans="3:17" ht="18" customHeight="1" x14ac:dyDescent="0.35">
      <c r="C51" s="129"/>
      <c r="D51" s="129"/>
      <c r="E51" s="129"/>
      <c r="F51" s="129"/>
      <c r="G51" s="129"/>
      <c r="H51" s="129"/>
      <c r="I51" s="129"/>
      <c r="J51" s="129"/>
      <c r="K51" s="129"/>
      <c r="L51" s="129"/>
      <c r="M51" s="129"/>
      <c r="N51" s="129"/>
      <c r="O51" s="129"/>
      <c r="P51" s="129"/>
      <c r="Q51" s="129"/>
    </row>
    <row r="52" spans="3:17" ht="18" customHeight="1" x14ac:dyDescent="0.35">
      <c r="C52" s="129"/>
      <c r="D52" s="129"/>
      <c r="E52" s="129"/>
      <c r="F52" s="129"/>
      <c r="G52" s="129"/>
      <c r="H52" s="129"/>
      <c r="I52" s="129"/>
      <c r="J52" s="129"/>
      <c r="K52" s="129"/>
      <c r="L52" s="129"/>
      <c r="M52" s="129"/>
      <c r="N52" s="129"/>
      <c r="O52" s="129"/>
      <c r="P52" s="129"/>
      <c r="Q52" s="129"/>
    </row>
    <row r="53" spans="3:17" ht="18" customHeight="1" x14ac:dyDescent="0.35">
      <c r="C53" s="129"/>
      <c r="D53" s="129"/>
      <c r="E53" s="129"/>
      <c r="F53" s="129"/>
      <c r="G53" s="129"/>
      <c r="H53" s="129"/>
      <c r="I53" s="129"/>
      <c r="J53" s="129"/>
      <c r="K53" s="129"/>
      <c r="L53" s="129"/>
      <c r="M53" s="129"/>
      <c r="N53" s="129"/>
      <c r="O53" s="129"/>
      <c r="P53" s="129"/>
      <c r="Q53" s="129"/>
    </row>
    <row r="54" spans="3:17" ht="18" customHeight="1" x14ac:dyDescent="0.35">
      <c r="C54" s="129"/>
      <c r="D54" s="129"/>
      <c r="E54" s="129"/>
      <c r="F54" s="129"/>
      <c r="G54" s="129"/>
      <c r="H54" s="129"/>
      <c r="I54" s="129"/>
      <c r="J54" s="129"/>
      <c r="K54" s="129"/>
      <c r="L54" s="129"/>
      <c r="M54" s="129"/>
      <c r="N54" s="129"/>
      <c r="O54" s="129"/>
      <c r="P54" s="129"/>
      <c r="Q54" s="129"/>
    </row>
    <row r="55" spans="3:17" ht="18" customHeight="1" x14ac:dyDescent="0.35">
      <c r="C55" s="129"/>
      <c r="D55" s="129"/>
      <c r="E55" s="129"/>
      <c r="F55" s="129"/>
      <c r="G55" s="129"/>
      <c r="H55" s="129"/>
      <c r="I55" s="129"/>
      <c r="J55" s="129"/>
      <c r="K55" s="129"/>
      <c r="L55" s="129"/>
      <c r="M55" s="129"/>
      <c r="N55" s="129"/>
      <c r="O55" s="129"/>
      <c r="P55" s="129"/>
      <c r="Q55" s="129"/>
    </row>
    <row r="56" spans="3:17" ht="18" customHeight="1" x14ac:dyDescent="0.35">
      <c r="C56" s="129"/>
      <c r="D56" s="129"/>
      <c r="E56" s="129"/>
      <c r="F56" s="129"/>
      <c r="G56" s="129"/>
      <c r="H56" s="129"/>
      <c r="I56" s="129"/>
      <c r="J56" s="129"/>
      <c r="K56" s="129"/>
      <c r="L56" s="129"/>
      <c r="M56" s="129"/>
      <c r="N56" s="129"/>
      <c r="O56" s="129"/>
      <c r="P56" s="129"/>
      <c r="Q56" s="129"/>
    </row>
    <row r="57" spans="3:17" ht="18" customHeight="1" x14ac:dyDescent="0.35">
      <c r="C57" s="129"/>
      <c r="D57" s="129"/>
      <c r="E57" s="129"/>
      <c r="F57" s="129"/>
      <c r="G57" s="129"/>
      <c r="H57" s="129"/>
      <c r="I57" s="129"/>
      <c r="J57" s="129"/>
      <c r="K57" s="129"/>
      <c r="L57" s="129"/>
      <c r="M57" s="129"/>
      <c r="N57" s="129"/>
      <c r="O57" s="129"/>
      <c r="P57" s="129"/>
      <c r="Q57" s="129"/>
    </row>
    <row r="58" spans="3:17" ht="18" customHeight="1" x14ac:dyDescent="0.35">
      <c r="C58" s="129"/>
      <c r="D58" s="129"/>
      <c r="E58" s="129"/>
      <c r="F58" s="129"/>
      <c r="G58" s="129"/>
      <c r="H58" s="129"/>
      <c r="I58" s="129"/>
      <c r="J58" s="129"/>
      <c r="K58" s="129"/>
      <c r="L58" s="129"/>
      <c r="M58" s="129"/>
      <c r="N58" s="129"/>
      <c r="O58" s="129"/>
      <c r="P58" s="129"/>
      <c r="Q58" s="129"/>
    </row>
    <row r="59" spans="3:17" ht="18" customHeight="1" x14ac:dyDescent="0.35">
      <c r="C59" s="129"/>
      <c r="D59" s="129"/>
      <c r="E59" s="129"/>
      <c r="F59" s="129"/>
      <c r="G59" s="129"/>
      <c r="H59" s="129"/>
      <c r="I59" s="129"/>
      <c r="J59" s="129"/>
      <c r="K59" s="129"/>
      <c r="L59" s="129"/>
      <c r="M59" s="129"/>
      <c r="N59" s="129"/>
      <c r="O59" s="129"/>
      <c r="P59" s="129"/>
      <c r="Q59" s="129"/>
    </row>
    <row r="60" spans="3:17" ht="18" customHeight="1" x14ac:dyDescent="0.35">
      <c r="C60" s="129"/>
      <c r="D60" s="129"/>
      <c r="E60" s="129"/>
      <c r="F60" s="129"/>
      <c r="G60" s="129"/>
      <c r="H60" s="129"/>
      <c r="I60" s="129"/>
      <c r="J60" s="129"/>
      <c r="K60" s="129"/>
      <c r="L60" s="129"/>
      <c r="M60" s="129"/>
      <c r="N60" s="129"/>
      <c r="O60" s="129"/>
      <c r="P60" s="129"/>
      <c r="Q60" s="129"/>
    </row>
    <row r="61" spans="3:17" ht="18" customHeight="1" x14ac:dyDescent="0.35">
      <c r="C61" s="129"/>
      <c r="D61" s="129"/>
      <c r="E61" s="129"/>
      <c r="F61" s="129"/>
      <c r="G61" s="129"/>
      <c r="H61" s="129"/>
      <c r="I61" s="129"/>
      <c r="J61" s="129"/>
      <c r="K61" s="129"/>
      <c r="L61" s="129"/>
      <c r="M61" s="129"/>
      <c r="N61" s="129"/>
      <c r="O61" s="129"/>
      <c r="P61" s="129"/>
      <c r="Q61" s="129"/>
    </row>
    <row r="62" spans="3:17" ht="18" customHeight="1" x14ac:dyDescent="0.35">
      <c r="C62" s="129"/>
      <c r="D62" s="129"/>
      <c r="E62" s="129"/>
      <c r="F62" s="129"/>
      <c r="G62" s="129"/>
      <c r="H62" s="129"/>
      <c r="I62" s="129"/>
      <c r="J62" s="129"/>
      <c r="K62" s="129"/>
      <c r="L62" s="129"/>
      <c r="M62" s="129"/>
      <c r="N62" s="129"/>
      <c r="O62" s="129"/>
      <c r="P62" s="129"/>
      <c r="Q62" s="129"/>
    </row>
    <row r="63" spans="3:17" ht="18" customHeight="1" x14ac:dyDescent="0.35">
      <c r="C63" s="129"/>
      <c r="D63" s="129"/>
      <c r="E63" s="129"/>
      <c r="F63" s="129"/>
      <c r="G63" s="129"/>
      <c r="H63" s="129"/>
      <c r="I63" s="129"/>
      <c r="J63" s="129"/>
      <c r="K63" s="129"/>
      <c r="L63" s="129"/>
      <c r="M63" s="129"/>
      <c r="N63" s="129"/>
      <c r="O63" s="129"/>
      <c r="P63" s="129"/>
      <c r="Q63" s="129"/>
    </row>
    <row r="64" spans="3:17" ht="18" customHeight="1" x14ac:dyDescent="0.35">
      <c r="C64" s="129"/>
      <c r="D64" s="129"/>
      <c r="E64" s="129"/>
      <c r="F64" s="129"/>
      <c r="G64" s="129"/>
      <c r="H64" s="129"/>
      <c r="I64" s="129"/>
      <c r="J64" s="129"/>
      <c r="K64" s="129"/>
      <c r="L64" s="129"/>
      <c r="M64" s="129"/>
      <c r="N64" s="129"/>
      <c r="O64" s="129"/>
      <c r="P64" s="129"/>
      <c r="Q64" s="129"/>
    </row>
    <row r="65" spans="3:17" ht="18" customHeight="1" x14ac:dyDescent="0.35">
      <c r="C65" s="129"/>
      <c r="D65" s="129"/>
      <c r="E65" s="129"/>
      <c r="F65" s="129"/>
      <c r="G65" s="129"/>
      <c r="H65" s="129"/>
      <c r="I65" s="129"/>
      <c r="J65" s="129"/>
      <c r="K65" s="129"/>
      <c r="L65" s="129"/>
      <c r="M65" s="129"/>
      <c r="N65" s="129"/>
      <c r="O65" s="129"/>
      <c r="P65" s="129"/>
      <c r="Q65" s="129"/>
    </row>
    <row r="66" spans="3:17" ht="18" customHeight="1" x14ac:dyDescent="0.35">
      <c r="C66" s="129"/>
      <c r="D66" s="129"/>
      <c r="E66" s="129"/>
      <c r="F66" s="129"/>
      <c r="G66" s="129"/>
      <c r="H66" s="129"/>
      <c r="I66" s="129"/>
      <c r="J66" s="129"/>
      <c r="K66" s="129"/>
      <c r="L66" s="129"/>
      <c r="M66" s="129"/>
      <c r="N66" s="129"/>
      <c r="O66" s="129"/>
      <c r="P66" s="129"/>
      <c r="Q66" s="129"/>
    </row>
    <row r="67" spans="3:17" ht="18" customHeight="1" x14ac:dyDescent="0.35">
      <c r="C67" s="129"/>
      <c r="D67" s="129"/>
      <c r="E67" s="129"/>
      <c r="F67" s="129"/>
      <c r="G67" s="129"/>
      <c r="H67" s="129"/>
      <c r="I67" s="129"/>
      <c r="J67" s="129"/>
      <c r="K67" s="129"/>
      <c r="L67" s="129"/>
      <c r="M67" s="129"/>
      <c r="N67" s="129"/>
      <c r="O67" s="129"/>
      <c r="P67" s="129"/>
      <c r="Q67" s="129"/>
    </row>
    <row r="68" spans="3:17" ht="18" customHeight="1" x14ac:dyDescent="0.35">
      <c r="C68" s="129"/>
      <c r="D68" s="129"/>
      <c r="E68" s="129"/>
      <c r="F68" s="129"/>
      <c r="G68" s="129"/>
      <c r="H68" s="129"/>
      <c r="I68" s="129"/>
      <c r="J68" s="129"/>
      <c r="K68" s="129"/>
      <c r="L68" s="129"/>
      <c r="M68" s="129"/>
      <c r="N68" s="129"/>
      <c r="O68" s="129"/>
      <c r="P68" s="129"/>
      <c r="Q68" s="129"/>
    </row>
    <row r="69" spans="3:17" ht="18" customHeight="1" x14ac:dyDescent="0.35">
      <c r="C69" s="129"/>
      <c r="D69" s="129"/>
      <c r="E69" s="129"/>
      <c r="F69" s="129"/>
      <c r="G69" s="129"/>
      <c r="H69" s="129"/>
      <c r="I69" s="129"/>
      <c r="J69" s="129"/>
      <c r="K69" s="129"/>
      <c r="L69" s="129"/>
      <c r="M69" s="129"/>
      <c r="N69" s="129"/>
      <c r="O69" s="129"/>
      <c r="P69" s="129"/>
      <c r="Q69" s="129"/>
    </row>
    <row r="70" spans="3:17" ht="18" customHeight="1" x14ac:dyDescent="0.35">
      <c r="C70" s="129"/>
      <c r="D70" s="129"/>
      <c r="E70" s="129"/>
      <c r="F70" s="129"/>
      <c r="G70" s="129"/>
      <c r="H70" s="129"/>
      <c r="I70" s="129"/>
      <c r="J70" s="129"/>
      <c r="K70" s="129"/>
      <c r="L70" s="129"/>
      <c r="M70" s="129"/>
      <c r="N70" s="129"/>
      <c r="O70" s="129"/>
      <c r="P70" s="129"/>
      <c r="Q70" s="129"/>
    </row>
    <row r="71" spans="3:17" ht="18" customHeight="1" x14ac:dyDescent="0.35">
      <c r="C71" s="129"/>
      <c r="D71" s="129"/>
      <c r="E71" s="129"/>
      <c r="F71" s="129"/>
      <c r="G71" s="129"/>
      <c r="H71" s="129"/>
      <c r="I71" s="129"/>
      <c r="J71" s="129"/>
      <c r="K71" s="129"/>
      <c r="L71" s="129"/>
      <c r="M71" s="129"/>
      <c r="N71" s="129"/>
      <c r="O71" s="129"/>
      <c r="P71" s="129"/>
      <c r="Q71" s="129"/>
    </row>
    <row r="72" spans="3:17" ht="18" customHeight="1" x14ac:dyDescent="0.35">
      <c r="C72" s="129"/>
      <c r="D72" s="129"/>
      <c r="E72" s="129"/>
      <c r="F72" s="129"/>
      <c r="G72" s="129"/>
      <c r="H72" s="129"/>
      <c r="I72" s="129"/>
      <c r="J72" s="129"/>
      <c r="K72" s="129"/>
      <c r="L72" s="129"/>
      <c r="M72" s="129"/>
      <c r="N72" s="129"/>
      <c r="O72" s="129"/>
      <c r="P72" s="129"/>
      <c r="Q72" s="129"/>
    </row>
    <row r="73" spans="3:17" ht="18" customHeight="1" x14ac:dyDescent="0.35">
      <c r="C73" s="129"/>
      <c r="D73" s="129"/>
      <c r="E73" s="129"/>
      <c r="F73" s="129"/>
      <c r="G73" s="129"/>
      <c r="H73" s="129"/>
      <c r="I73" s="129"/>
      <c r="J73" s="129"/>
      <c r="K73" s="129"/>
      <c r="L73" s="129"/>
      <c r="M73" s="129"/>
      <c r="N73" s="129"/>
      <c r="O73" s="129"/>
      <c r="P73" s="129"/>
      <c r="Q73" s="129"/>
    </row>
    <row r="74" spans="3:17" ht="18" customHeight="1" x14ac:dyDescent="0.35">
      <c r="C74" s="129"/>
      <c r="D74" s="129"/>
      <c r="E74" s="129"/>
      <c r="F74" s="129"/>
      <c r="G74" s="129"/>
      <c r="H74" s="129"/>
      <c r="I74" s="129"/>
      <c r="J74" s="129"/>
      <c r="K74" s="129"/>
      <c r="L74" s="129"/>
      <c r="M74" s="129"/>
      <c r="N74" s="129"/>
      <c r="O74" s="129"/>
      <c r="P74" s="129"/>
      <c r="Q74" s="129"/>
    </row>
    <row r="75" spans="3:17" ht="18" customHeight="1" x14ac:dyDescent="0.35">
      <c r="C75" s="129"/>
      <c r="D75" s="129"/>
      <c r="E75" s="129"/>
      <c r="F75" s="129"/>
      <c r="G75" s="129"/>
      <c r="H75" s="129"/>
      <c r="I75" s="129"/>
      <c r="J75" s="129"/>
      <c r="K75" s="129"/>
      <c r="L75" s="129"/>
      <c r="M75" s="129"/>
      <c r="N75" s="129"/>
      <c r="O75" s="129"/>
      <c r="P75" s="129"/>
      <c r="Q75" s="129"/>
    </row>
    <row r="76" spans="3:17" ht="18" customHeight="1" x14ac:dyDescent="0.35">
      <c r="C76" s="129"/>
      <c r="D76" s="129"/>
      <c r="E76" s="129"/>
      <c r="F76" s="129"/>
      <c r="G76" s="129"/>
      <c r="H76" s="129"/>
      <c r="I76" s="129"/>
      <c r="J76" s="129"/>
      <c r="K76" s="129"/>
      <c r="L76" s="129"/>
      <c r="M76" s="129"/>
      <c r="N76" s="129"/>
      <c r="O76" s="129"/>
      <c r="P76" s="129"/>
      <c r="Q76" s="129"/>
    </row>
    <row r="77" spans="3:17" ht="18" customHeight="1" x14ac:dyDescent="0.35">
      <c r="C77" s="129"/>
      <c r="D77" s="129"/>
      <c r="E77" s="129"/>
      <c r="F77" s="129"/>
      <c r="G77" s="129"/>
      <c r="H77" s="129"/>
      <c r="I77" s="129"/>
      <c r="J77" s="129"/>
      <c r="K77" s="129"/>
      <c r="L77" s="129"/>
      <c r="M77" s="129"/>
      <c r="N77" s="129"/>
      <c r="O77" s="129"/>
      <c r="P77" s="129"/>
      <c r="Q77" s="129"/>
    </row>
    <row r="78" spans="3:17" ht="18" customHeight="1" x14ac:dyDescent="0.35">
      <c r="C78" s="129"/>
      <c r="D78" s="129"/>
      <c r="E78" s="129"/>
      <c r="F78" s="129"/>
      <c r="G78" s="129"/>
      <c r="H78" s="129"/>
      <c r="I78" s="129"/>
      <c r="J78" s="129"/>
      <c r="K78" s="129"/>
      <c r="L78" s="129"/>
      <c r="M78" s="129"/>
      <c r="N78" s="129"/>
      <c r="O78" s="129"/>
      <c r="P78" s="129"/>
      <c r="Q78" s="129"/>
    </row>
    <row r="79" spans="3:17" ht="18" customHeight="1" x14ac:dyDescent="0.35">
      <c r="C79" s="129"/>
      <c r="D79" s="129"/>
      <c r="E79" s="129"/>
      <c r="F79" s="129"/>
      <c r="G79" s="129"/>
      <c r="H79" s="129"/>
      <c r="I79" s="129"/>
      <c r="J79" s="129"/>
      <c r="K79" s="129"/>
      <c r="L79" s="129"/>
      <c r="M79" s="129"/>
      <c r="N79" s="129"/>
      <c r="O79" s="129"/>
      <c r="P79" s="129"/>
      <c r="Q79" s="129"/>
    </row>
    <row r="80" spans="3:17" ht="18" customHeight="1" x14ac:dyDescent="0.35">
      <c r="C80" s="129"/>
      <c r="D80" s="129"/>
      <c r="E80" s="129"/>
      <c r="F80" s="129"/>
      <c r="G80" s="129"/>
      <c r="H80" s="129"/>
      <c r="I80" s="129"/>
      <c r="J80" s="129"/>
      <c r="K80" s="129"/>
      <c r="L80" s="129"/>
      <c r="M80" s="129"/>
      <c r="N80" s="129"/>
      <c r="O80" s="129"/>
      <c r="P80" s="129"/>
      <c r="Q80" s="129"/>
    </row>
    <row r="81" spans="3:17" ht="18" customHeight="1" x14ac:dyDescent="0.35">
      <c r="C81" s="129"/>
      <c r="D81" s="129"/>
      <c r="E81" s="129"/>
      <c r="F81" s="129"/>
      <c r="G81" s="129"/>
      <c r="H81" s="129"/>
      <c r="I81" s="129"/>
      <c r="J81" s="129"/>
      <c r="K81" s="129"/>
      <c r="L81" s="129"/>
      <c r="M81" s="129"/>
      <c r="N81" s="129"/>
      <c r="O81" s="129"/>
      <c r="P81" s="129"/>
      <c r="Q81" s="129"/>
    </row>
    <row r="82" spans="3:17" ht="18" customHeight="1" x14ac:dyDescent="0.35">
      <c r="C82" s="129"/>
      <c r="D82" s="129"/>
      <c r="E82" s="129"/>
      <c r="F82" s="129"/>
      <c r="G82" s="129"/>
      <c r="H82" s="129"/>
      <c r="I82" s="129"/>
      <c r="J82" s="129"/>
      <c r="K82" s="129"/>
      <c r="L82" s="129"/>
      <c r="M82" s="129"/>
      <c r="N82" s="129"/>
      <c r="O82" s="129"/>
      <c r="P82" s="129"/>
      <c r="Q82" s="129"/>
    </row>
    <row r="83" spans="3:17" ht="18" customHeight="1" x14ac:dyDescent="0.35">
      <c r="C83" s="129"/>
      <c r="D83" s="129"/>
      <c r="E83" s="129"/>
      <c r="F83" s="129"/>
      <c r="G83" s="129"/>
      <c r="H83" s="129"/>
      <c r="I83" s="129"/>
      <c r="J83" s="129"/>
      <c r="K83" s="129"/>
      <c r="L83" s="129"/>
      <c r="M83" s="129"/>
      <c r="N83" s="129"/>
      <c r="O83" s="129"/>
      <c r="P83" s="129"/>
      <c r="Q83" s="129"/>
    </row>
    <row r="84" spans="3:17" ht="18" customHeight="1" x14ac:dyDescent="0.35">
      <c r="C84" s="129"/>
      <c r="D84" s="129"/>
      <c r="E84" s="129"/>
      <c r="F84" s="129"/>
      <c r="G84" s="129"/>
      <c r="H84" s="129"/>
      <c r="I84" s="129"/>
      <c r="J84" s="129"/>
      <c r="K84" s="129"/>
      <c r="L84" s="129"/>
      <c r="M84" s="129"/>
      <c r="N84" s="129"/>
      <c r="O84" s="129"/>
      <c r="P84" s="129"/>
      <c r="Q84" s="129"/>
    </row>
    <row r="85" spans="3:17" ht="18" customHeight="1" x14ac:dyDescent="0.35">
      <c r="C85" s="129"/>
      <c r="D85" s="129"/>
      <c r="E85" s="129"/>
      <c r="F85" s="129"/>
      <c r="G85" s="129"/>
      <c r="H85" s="129"/>
      <c r="I85" s="129"/>
      <c r="J85" s="129"/>
      <c r="K85" s="129"/>
      <c r="L85" s="129"/>
      <c r="M85" s="129"/>
      <c r="N85" s="129"/>
      <c r="O85" s="129"/>
      <c r="P85" s="129"/>
      <c r="Q85" s="129"/>
    </row>
    <row r="86" spans="3:17" ht="18" customHeight="1" x14ac:dyDescent="0.35">
      <c r="C86" s="129"/>
      <c r="D86" s="129"/>
      <c r="E86" s="129"/>
      <c r="F86" s="129"/>
      <c r="G86" s="129"/>
      <c r="H86" s="129"/>
      <c r="I86" s="129"/>
      <c r="J86" s="129"/>
      <c r="K86" s="129"/>
      <c r="L86" s="129"/>
      <c r="M86" s="129"/>
      <c r="N86" s="129"/>
      <c r="O86" s="129"/>
      <c r="P86" s="129"/>
      <c r="Q86" s="129"/>
    </row>
    <row r="87" spans="3:17" ht="18" customHeight="1" x14ac:dyDescent="0.35">
      <c r="C87" s="129"/>
      <c r="D87" s="129"/>
      <c r="E87" s="129"/>
      <c r="F87" s="129"/>
      <c r="G87" s="129"/>
      <c r="H87" s="129"/>
      <c r="I87" s="129"/>
      <c r="J87" s="129"/>
      <c r="K87" s="129"/>
      <c r="L87" s="129"/>
      <c r="M87" s="129"/>
      <c r="N87" s="129"/>
      <c r="O87" s="129"/>
      <c r="P87" s="129"/>
      <c r="Q87" s="129"/>
    </row>
    <row r="88" spans="3:17" ht="18" customHeight="1" x14ac:dyDescent="0.35">
      <c r="C88" s="129"/>
      <c r="D88" s="129"/>
      <c r="E88" s="129"/>
      <c r="F88" s="129"/>
      <c r="G88" s="129"/>
      <c r="H88" s="129"/>
      <c r="I88" s="129"/>
      <c r="J88" s="129"/>
      <c r="K88" s="129"/>
      <c r="L88" s="129"/>
      <c r="M88" s="129"/>
      <c r="N88" s="129"/>
      <c r="O88" s="129"/>
      <c r="P88" s="129"/>
      <c r="Q88" s="129"/>
    </row>
    <row r="89" spans="3:17" ht="18" customHeight="1" x14ac:dyDescent="0.35">
      <c r="C89" s="129"/>
      <c r="D89" s="129"/>
      <c r="E89" s="129"/>
      <c r="F89" s="129"/>
      <c r="G89" s="129"/>
      <c r="H89" s="129"/>
      <c r="I89" s="129"/>
      <c r="J89" s="129"/>
      <c r="K89" s="129"/>
      <c r="L89" s="129"/>
      <c r="M89" s="129"/>
      <c r="N89" s="129"/>
      <c r="O89" s="129"/>
      <c r="P89" s="129"/>
      <c r="Q89" s="129"/>
    </row>
    <row r="90" spans="3:17" ht="18" customHeight="1" x14ac:dyDescent="0.35">
      <c r="C90" s="129"/>
      <c r="D90" s="129"/>
      <c r="E90" s="129"/>
      <c r="F90" s="129"/>
      <c r="G90" s="129"/>
      <c r="H90" s="129"/>
      <c r="I90" s="129"/>
      <c r="J90" s="129"/>
      <c r="K90" s="129"/>
      <c r="L90" s="129"/>
      <c r="M90" s="129"/>
      <c r="N90" s="129"/>
      <c r="O90" s="129"/>
      <c r="P90" s="129"/>
      <c r="Q90" s="129"/>
    </row>
    <row r="91" spans="3:17" ht="18" customHeight="1" x14ac:dyDescent="0.35">
      <c r="C91" s="129"/>
      <c r="D91" s="129"/>
      <c r="E91" s="129"/>
      <c r="F91" s="129"/>
      <c r="G91" s="129"/>
      <c r="H91" s="129"/>
      <c r="I91" s="129"/>
      <c r="J91" s="129"/>
      <c r="K91" s="129"/>
      <c r="L91" s="129"/>
      <c r="M91" s="129"/>
      <c r="N91" s="129"/>
      <c r="O91" s="129"/>
      <c r="P91" s="129"/>
      <c r="Q91" s="129"/>
    </row>
    <row r="92" spans="3:17" ht="18" customHeight="1" x14ac:dyDescent="0.35">
      <c r="C92" s="129"/>
      <c r="D92" s="129"/>
      <c r="E92" s="129"/>
      <c r="F92" s="129"/>
      <c r="G92" s="129"/>
      <c r="H92" s="129"/>
      <c r="I92" s="129"/>
      <c r="J92" s="129"/>
      <c r="K92" s="129"/>
      <c r="L92" s="129"/>
      <c r="M92" s="129"/>
      <c r="N92" s="129"/>
      <c r="O92" s="129"/>
      <c r="P92" s="129"/>
      <c r="Q92" s="129"/>
    </row>
    <row r="93" spans="3:17" ht="18" customHeight="1" x14ac:dyDescent="0.35">
      <c r="C93" s="129"/>
      <c r="D93" s="129"/>
      <c r="E93" s="129"/>
      <c r="F93" s="129"/>
      <c r="G93" s="129"/>
      <c r="H93" s="129"/>
      <c r="I93" s="129"/>
      <c r="J93" s="129"/>
      <c r="K93" s="129"/>
      <c r="L93" s="129"/>
      <c r="M93" s="129"/>
      <c r="N93" s="129"/>
      <c r="O93" s="129"/>
      <c r="P93" s="129"/>
      <c r="Q93" s="129"/>
    </row>
    <row r="94" spans="3:17" ht="18" customHeight="1" x14ac:dyDescent="0.35">
      <c r="C94" s="129"/>
      <c r="D94" s="129"/>
      <c r="E94" s="129"/>
      <c r="F94" s="129"/>
      <c r="G94" s="129"/>
      <c r="H94" s="129"/>
      <c r="I94" s="129"/>
      <c r="J94" s="129"/>
      <c r="K94" s="129"/>
      <c r="L94" s="129"/>
      <c r="M94" s="129"/>
      <c r="N94" s="129"/>
      <c r="O94" s="129"/>
      <c r="P94" s="129"/>
      <c r="Q94" s="129"/>
    </row>
    <row r="95" spans="3:17" ht="18" customHeight="1" x14ac:dyDescent="0.35">
      <c r="C95" s="129"/>
      <c r="D95" s="129"/>
      <c r="E95" s="129"/>
      <c r="F95" s="129"/>
      <c r="G95" s="129"/>
      <c r="H95" s="129"/>
      <c r="I95" s="129"/>
      <c r="J95" s="129"/>
      <c r="K95" s="129"/>
      <c r="L95" s="129"/>
      <c r="M95" s="129"/>
      <c r="N95" s="129"/>
      <c r="O95" s="129"/>
      <c r="P95" s="129"/>
      <c r="Q95" s="129"/>
    </row>
    <row r="96" spans="3:17" ht="18" customHeight="1" x14ac:dyDescent="0.35">
      <c r="C96" s="129"/>
      <c r="D96" s="129"/>
      <c r="E96" s="129"/>
      <c r="F96" s="129"/>
      <c r="G96" s="129"/>
      <c r="H96" s="129"/>
      <c r="I96" s="129"/>
      <c r="J96" s="129"/>
      <c r="K96" s="129"/>
      <c r="L96" s="129"/>
      <c r="M96" s="129"/>
      <c r="N96" s="129"/>
      <c r="O96" s="129"/>
      <c r="P96" s="129"/>
      <c r="Q96" s="129"/>
    </row>
    <row r="97" spans="3:17" ht="18" customHeight="1" x14ac:dyDescent="0.35">
      <c r="C97" s="129"/>
      <c r="D97" s="129"/>
      <c r="E97" s="129"/>
      <c r="F97" s="129"/>
      <c r="G97" s="129"/>
      <c r="H97" s="129"/>
      <c r="I97" s="129"/>
      <c r="J97" s="129"/>
      <c r="K97" s="129"/>
      <c r="L97" s="129"/>
      <c r="M97" s="129"/>
      <c r="N97" s="129"/>
      <c r="O97" s="129"/>
      <c r="P97" s="129"/>
      <c r="Q97" s="129"/>
    </row>
    <row r="98" spans="3:17" ht="18" customHeight="1" x14ac:dyDescent="0.35">
      <c r="C98" s="129"/>
      <c r="D98" s="129"/>
      <c r="E98" s="129"/>
      <c r="F98" s="129"/>
      <c r="G98" s="129"/>
      <c r="H98" s="129"/>
      <c r="I98" s="129"/>
      <c r="J98" s="129"/>
      <c r="K98" s="129"/>
      <c r="L98" s="129"/>
      <c r="M98" s="129"/>
      <c r="N98" s="129"/>
      <c r="O98" s="129"/>
      <c r="P98" s="129"/>
      <c r="Q98" s="129"/>
    </row>
    <row r="99" spans="3:17" ht="18" customHeight="1" x14ac:dyDescent="0.35">
      <c r="C99" s="129"/>
      <c r="D99" s="129"/>
      <c r="E99" s="129"/>
      <c r="F99" s="129"/>
      <c r="G99" s="129"/>
      <c r="H99" s="129"/>
      <c r="I99" s="129"/>
      <c r="J99" s="129"/>
      <c r="K99" s="129"/>
      <c r="L99" s="129"/>
      <c r="M99" s="129"/>
      <c r="N99" s="129"/>
      <c r="O99" s="129"/>
      <c r="P99" s="129"/>
      <c r="Q99" s="129"/>
    </row>
    <row r="100" spans="3:17" ht="18" customHeight="1" x14ac:dyDescent="0.35">
      <c r="C100" s="129"/>
      <c r="D100" s="129"/>
      <c r="E100" s="129"/>
      <c r="F100" s="129"/>
      <c r="G100" s="129"/>
      <c r="H100" s="129"/>
      <c r="I100" s="129"/>
      <c r="J100" s="129"/>
      <c r="K100" s="129"/>
      <c r="L100" s="129"/>
      <c r="M100" s="129"/>
      <c r="N100" s="129"/>
      <c r="O100" s="129"/>
      <c r="P100" s="129"/>
      <c r="Q100" s="129"/>
    </row>
    <row r="101" spans="3:17" ht="18" customHeight="1" x14ac:dyDescent="0.35">
      <c r="C101" s="129"/>
      <c r="D101" s="129"/>
      <c r="E101" s="129"/>
      <c r="F101" s="129"/>
      <c r="G101" s="129"/>
      <c r="H101" s="129"/>
      <c r="I101" s="129"/>
      <c r="J101" s="129"/>
      <c r="K101" s="129"/>
      <c r="L101" s="129"/>
      <c r="M101" s="129"/>
      <c r="N101" s="129"/>
      <c r="O101" s="129"/>
      <c r="P101" s="129"/>
      <c r="Q101" s="129"/>
    </row>
    <row r="102" spans="3:17" ht="18" customHeight="1" x14ac:dyDescent="0.35">
      <c r="C102" s="129"/>
      <c r="D102" s="129"/>
      <c r="E102" s="129"/>
      <c r="F102" s="129"/>
      <c r="G102" s="129"/>
      <c r="H102" s="129"/>
      <c r="I102" s="129"/>
      <c r="J102" s="129"/>
      <c r="K102" s="129"/>
      <c r="L102" s="129"/>
      <c r="M102" s="129"/>
      <c r="N102" s="129"/>
      <c r="O102" s="129"/>
      <c r="P102" s="129"/>
      <c r="Q102" s="129"/>
    </row>
    <row r="103" spans="3:17" ht="18" customHeight="1" x14ac:dyDescent="0.35">
      <c r="C103" s="129"/>
      <c r="D103" s="129"/>
      <c r="E103" s="129"/>
      <c r="F103" s="129"/>
      <c r="G103" s="129"/>
      <c r="H103" s="129"/>
      <c r="I103" s="129"/>
      <c r="J103" s="129"/>
      <c r="K103" s="129"/>
      <c r="L103" s="129"/>
      <c r="M103" s="129"/>
      <c r="N103" s="129"/>
      <c r="O103" s="129"/>
      <c r="P103" s="129"/>
      <c r="Q103" s="129"/>
    </row>
    <row r="104" spans="3:17" ht="18" customHeight="1" x14ac:dyDescent="0.35">
      <c r="C104" s="129"/>
      <c r="D104" s="129"/>
      <c r="E104" s="129"/>
      <c r="F104" s="129"/>
      <c r="G104" s="129"/>
      <c r="H104" s="129"/>
      <c r="I104" s="129"/>
      <c r="J104" s="129"/>
      <c r="K104" s="129"/>
      <c r="L104" s="129"/>
      <c r="M104" s="129"/>
      <c r="N104" s="129"/>
      <c r="O104" s="129"/>
      <c r="P104" s="129"/>
      <c r="Q104" s="129"/>
    </row>
    <row r="105" spans="3:17" ht="18" customHeight="1" x14ac:dyDescent="0.35">
      <c r="C105" s="129"/>
      <c r="D105" s="129"/>
      <c r="E105" s="129"/>
      <c r="F105" s="129"/>
      <c r="G105" s="129"/>
      <c r="H105" s="129"/>
      <c r="I105" s="129"/>
      <c r="J105" s="129"/>
      <c r="K105" s="129"/>
      <c r="L105" s="129"/>
      <c r="M105" s="129"/>
      <c r="N105" s="129"/>
      <c r="O105" s="129"/>
      <c r="P105" s="129"/>
      <c r="Q105" s="129"/>
    </row>
    <row r="106" spans="3:17" ht="18" customHeight="1" x14ac:dyDescent="0.35">
      <c r="C106" s="129"/>
      <c r="D106" s="129"/>
      <c r="E106" s="129"/>
      <c r="F106" s="129"/>
      <c r="G106" s="129"/>
      <c r="H106" s="129"/>
      <c r="I106" s="129"/>
      <c r="J106" s="129"/>
      <c r="K106" s="129"/>
      <c r="L106" s="129"/>
      <c r="M106" s="129"/>
      <c r="N106" s="129"/>
      <c r="O106" s="129"/>
      <c r="P106" s="129"/>
      <c r="Q106" s="129"/>
    </row>
    <row r="107" spans="3:17" ht="18" customHeight="1" x14ac:dyDescent="0.35">
      <c r="C107" s="129"/>
      <c r="D107" s="129"/>
      <c r="E107" s="129"/>
      <c r="F107" s="129"/>
      <c r="G107" s="129"/>
      <c r="H107" s="129"/>
      <c r="I107" s="129"/>
      <c r="J107" s="129"/>
      <c r="K107" s="129"/>
      <c r="L107" s="129"/>
      <c r="M107" s="129"/>
      <c r="N107" s="129"/>
      <c r="O107" s="129"/>
      <c r="P107" s="129"/>
      <c r="Q107" s="129"/>
    </row>
    <row r="108" spans="3:17" ht="18" customHeight="1" x14ac:dyDescent="0.35">
      <c r="C108" s="129"/>
      <c r="D108" s="129"/>
      <c r="E108" s="129"/>
      <c r="F108" s="129"/>
      <c r="G108" s="129"/>
      <c r="H108" s="129"/>
      <c r="I108" s="129"/>
      <c r="J108" s="129"/>
      <c r="K108" s="129"/>
      <c r="L108" s="129"/>
      <c r="M108" s="129"/>
      <c r="N108" s="129"/>
      <c r="O108" s="129"/>
      <c r="P108" s="129"/>
      <c r="Q108" s="129"/>
    </row>
    <row r="109" spans="3:17" ht="18" customHeight="1" x14ac:dyDescent="0.35">
      <c r="C109" s="129"/>
      <c r="D109" s="129"/>
      <c r="E109" s="129"/>
      <c r="F109" s="129"/>
      <c r="G109" s="129"/>
      <c r="H109" s="129"/>
      <c r="I109" s="129"/>
      <c r="J109" s="129"/>
      <c r="K109" s="129"/>
      <c r="L109" s="129"/>
      <c r="M109" s="129"/>
      <c r="N109" s="129"/>
      <c r="O109" s="129"/>
      <c r="P109" s="129"/>
      <c r="Q109" s="129"/>
    </row>
    <row r="110" spans="3:17" ht="18" customHeight="1" x14ac:dyDescent="0.35">
      <c r="C110" s="129"/>
      <c r="D110" s="129"/>
      <c r="E110" s="129"/>
      <c r="F110" s="129"/>
      <c r="G110" s="129"/>
      <c r="H110" s="129"/>
      <c r="I110" s="129"/>
      <c r="J110" s="129"/>
      <c r="K110" s="129"/>
      <c r="L110" s="129"/>
      <c r="M110" s="129"/>
      <c r="N110" s="129"/>
      <c r="O110" s="129"/>
      <c r="P110" s="129"/>
      <c r="Q110" s="129"/>
    </row>
    <row r="111" spans="3:17" ht="18" customHeight="1" x14ac:dyDescent="0.35">
      <c r="C111" s="129"/>
      <c r="D111" s="129"/>
      <c r="E111" s="129"/>
      <c r="F111" s="129"/>
      <c r="G111" s="129"/>
      <c r="H111" s="129"/>
      <c r="I111" s="129"/>
      <c r="J111" s="129"/>
      <c r="K111" s="129"/>
      <c r="L111" s="129"/>
      <c r="M111" s="129"/>
      <c r="N111" s="129"/>
      <c r="O111" s="129"/>
      <c r="P111" s="129"/>
      <c r="Q111" s="129"/>
    </row>
    <row r="112" spans="3:17" ht="18" customHeight="1" x14ac:dyDescent="0.35">
      <c r="C112" s="129"/>
      <c r="D112" s="129"/>
      <c r="E112" s="129"/>
      <c r="F112" s="129"/>
      <c r="G112" s="129"/>
      <c r="H112" s="129"/>
      <c r="I112" s="129"/>
      <c r="J112" s="129"/>
      <c r="K112" s="129"/>
      <c r="L112" s="129"/>
      <c r="M112" s="129"/>
      <c r="N112" s="129"/>
      <c r="O112" s="129"/>
      <c r="P112" s="129"/>
      <c r="Q112" s="129"/>
    </row>
    <row r="113" spans="3:17" ht="18" customHeight="1" x14ac:dyDescent="0.35">
      <c r="C113" s="129"/>
      <c r="D113" s="129"/>
      <c r="E113" s="129"/>
      <c r="F113" s="129"/>
      <c r="G113" s="129"/>
      <c r="H113" s="129"/>
      <c r="I113" s="129"/>
      <c r="J113" s="129"/>
      <c r="K113" s="129"/>
      <c r="L113" s="129"/>
      <c r="M113" s="129"/>
      <c r="N113" s="129"/>
      <c r="O113" s="129"/>
      <c r="P113" s="129"/>
      <c r="Q113" s="129"/>
    </row>
    <row r="114" spans="3:17" ht="18" customHeight="1" x14ac:dyDescent="0.35">
      <c r="C114" s="129"/>
      <c r="D114" s="129"/>
      <c r="E114" s="129"/>
      <c r="F114" s="129"/>
      <c r="G114" s="129"/>
      <c r="H114" s="129"/>
      <c r="I114" s="129"/>
      <c r="J114" s="129"/>
      <c r="K114" s="129"/>
      <c r="L114" s="129"/>
      <c r="M114" s="129"/>
      <c r="N114" s="129"/>
      <c r="O114" s="129"/>
      <c r="P114" s="129"/>
      <c r="Q114" s="129"/>
    </row>
    <row r="115" spans="3:17" ht="18" customHeight="1" x14ac:dyDescent="0.35">
      <c r="C115" s="129"/>
      <c r="D115" s="129"/>
      <c r="E115" s="129"/>
      <c r="F115" s="129"/>
      <c r="G115" s="129"/>
      <c r="H115" s="129"/>
      <c r="I115" s="129"/>
      <c r="J115" s="129"/>
      <c r="K115" s="129"/>
      <c r="L115" s="129"/>
      <c r="M115" s="129"/>
      <c r="N115" s="129"/>
      <c r="O115" s="129"/>
      <c r="P115" s="129"/>
      <c r="Q115" s="129"/>
    </row>
    <row r="116" spans="3:17" ht="18" customHeight="1" x14ac:dyDescent="0.35">
      <c r="C116" s="129"/>
      <c r="D116" s="129"/>
      <c r="E116" s="129"/>
      <c r="F116" s="129"/>
      <c r="G116" s="129"/>
      <c r="H116" s="129"/>
      <c r="I116" s="129"/>
      <c r="J116" s="129"/>
      <c r="K116" s="129"/>
      <c r="L116" s="129"/>
      <c r="M116" s="129"/>
      <c r="N116" s="129"/>
      <c r="O116" s="129"/>
      <c r="P116" s="129"/>
      <c r="Q116" s="129"/>
    </row>
    <row r="117" spans="3:17" ht="18" customHeight="1" x14ac:dyDescent="0.35">
      <c r="C117" s="129"/>
      <c r="D117" s="129"/>
      <c r="E117" s="129"/>
      <c r="F117" s="129"/>
      <c r="G117" s="129"/>
      <c r="H117" s="129"/>
      <c r="I117" s="129"/>
      <c r="J117" s="129"/>
      <c r="K117" s="129"/>
      <c r="L117" s="129"/>
      <c r="M117" s="129"/>
      <c r="N117" s="129"/>
      <c r="O117" s="129"/>
      <c r="P117" s="129"/>
      <c r="Q117" s="129"/>
    </row>
    <row r="118" spans="3:17" ht="18" customHeight="1" x14ac:dyDescent="0.35">
      <c r="C118" s="129"/>
      <c r="D118" s="129"/>
      <c r="E118" s="129"/>
      <c r="F118" s="129"/>
      <c r="G118" s="129"/>
      <c r="H118" s="129"/>
      <c r="I118" s="129"/>
      <c r="J118" s="129"/>
      <c r="K118" s="129"/>
      <c r="L118" s="129"/>
      <c r="M118" s="129"/>
      <c r="N118" s="129"/>
      <c r="O118" s="129"/>
      <c r="P118" s="129"/>
      <c r="Q118" s="129"/>
    </row>
    <row r="119" spans="3:17" ht="18" customHeight="1" x14ac:dyDescent="0.35">
      <c r="C119" s="129"/>
      <c r="D119" s="129"/>
      <c r="E119" s="129"/>
      <c r="F119" s="129"/>
      <c r="G119" s="129"/>
      <c r="H119" s="129"/>
      <c r="I119" s="129"/>
      <c r="J119" s="129"/>
      <c r="K119" s="129"/>
      <c r="L119" s="129"/>
      <c r="M119" s="129"/>
      <c r="N119" s="129"/>
      <c r="O119" s="129"/>
      <c r="P119" s="129"/>
      <c r="Q119" s="129"/>
    </row>
    <row r="120" spans="3:17" ht="18" customHeight="1" x14ac:dyDescent="0.35">
      <c r="C120" s="129"/>
      <c r="D120" s="129"/>
      <c r="E120" s="129"/>
      <c r="F120" s="129"/>
      <c r="G120" s="129"/>
      <c r="H120" s="129"/>
      <c r="I120" s="129"/>
      <c r="J120" s="129"/>
      <c r="K120" s="129"/>
      <c r="L120" s="129"/>
      <c r="M120" s="129"/>
      <c r="N120" s="129"/>
      <c r="O120" s="129"/>
      <c r="P120" s="129"/>
      <c r="Q120" s="129"/>
    </row>
    <row r="121" spans="3:17" ht="18" customHeight="1" x14ac:dyDescent="0.35">
      <c r="C121" s="129"/>
      <c r="D121" s="129"/>
      <c r="E121" s="129"/>
      <c r="F121" s="129"/>
      <c r="G121" s="129"/>
      <c r="H121" s="129"/>
      <c r="I121" s="129"/>
      <c r="J121" s="129"/>
      <c r="K121" s="129"/>
      <c r="L121" s="129"/>
      <c r="M121" s="129"/>
      <c r="N121" s="129"/>
      <c r="O121" s="129"/>
      <c r="P121" s="129"/>
      <c r="Q121" s="129"/>
    </row>
    <row r="122" spans="3:17" ht="18" customHeight="1" x14ac:dyDescent="0.35">
      <c r="C122" s="129"/>
      <c r="D122" s="129"/>
      <c r="E122" s="129"/>
      <c r="F122" s="129"/>
      <c r="G122" s="129"/>
      <c r="H122" s="129"/>
      <c r="I122" s="129"/>
      <c r="J122" s="129"/>
      <c r="K122" s="129"/>
      <c r="L122" s="129"/>
      <c r="M122" s="129"/>
      <c r="N122" s="129"/>
      <c r="O122" s="129"/>
      <c r="P122" s="129"/>
      <c r="Q122" s="129"/>
    </row>
    <row r="123" spans="3:17" ht="18" customHeight="1" x14ac:dyDescent="0.35">
      <c r="C123" s="129"/>
      <c r="D123" s="129"/>
      <c r="E123" s="129"/>
      <c r="F123" s="129"/>
      <c r="G123" s="129"/>
      <c r="H123" s="129"/>
      <c r="I123" s="129"/>
      <c r="J123" s="129"/>
      <c r="K123" s="129"/>
      <c r="L123" s="129"/>
      <c r="M123" s="129"/>
      <c r="N123" s="129"/>
      <c r="O123" s="129"/>
      <c r="P123" s="129"/>
      <c r="Q123" s="129"/>
    </row>
    <row r="124" spans="3:17" ht="18" customHeight="1" x14ac:dyDescent="0.35">
      <c r="C124" s="129"/>
      <c r="D124" s="129"/>
      <c r="E124" s="129"/>
      <c r="F124" s="129"/>
      <c r="G124" s="129"/>
      <c r="H124" s="129"/>
      <c r="I124" s="129"/>
      <c r="J124" s="129"/>
      <c r="K124" s="129"/>
      <c r="L124" s="129"/>
      <c r="M124" s="129"/>
      <c r="N124" s="129"/>
      <c r="O124" s="129"/>
      <c r="P124" s="129"/>
      <c r="Q124" s="129"/>
    </row>
    <row r="125" spans="3:17" ht="18" customHeight="1" x14ac:dyDescent="0.35">
      <c r="C125" s="129"/>
      <c r="D125" s="129"/>
      <c r="E125" s="129"/>
      <c r="F125" s="129"/>
      <c r="G125" s="129"/>
      <c r="H125" s="129"/>
      <c r="I125" s="129"/>
      <c r="J125" s="129"/>
      <c r="K125" s="129"/>
      <c r="L125" s="129"/>
      <c r="M125" s="129"/>
      <c r="N125" s="129"/>
      <c r="O125" s="129"/>
      <c r="P125" s="129"/>
      <c r="Q125" s="129"/>
    </row>
    <row r="126" spans="3:17" ht="18" customHeight="1" x14ac:dyDescent="0.35">
      <c r="C126" s="129"/>
      <c r="D126" s="129"/>
      <c r="E126" s="129"/>
      <c r="F126" s="129"/>
      <c r="G126" s="129"/>
      <c r="H126" s="129"/>
      <c r="I126" s="129"/>
      <c r="J126" s="129"/>
      <c r="K126" s="129"/>
      <c r="L126" s="129"/>
      <c r="M126" s="129"/>
      <c r="N126" s="129"/>
      <c r="O126" s="129"/>
      <c r="P126" s="129"/>
      <c r="Q126" s="129"/>
    </row>
    <row r="127" spans="3:17" ht="18" customHeight="1" x14ac:dyDescent="0.35">
      <c r="C127" s="129"/>
      <c r="D127" s="129"/>
      <c r="E127" s="129"/>
      <c r="F127" s="129"/>
      <c r="G127" s="129"/>
      <c r="H127" s="129"/>
      <c r="I127" s="129"/>
      <c r="J127" s="129"/>
      <c r="K127" s="129"/>
      <c r="L127" s="129"/>
      <c r="M127" s="129"/>
      <c r="N127" s="129"/>
      <c r="O127" s="129"/>
      <c r="P127" s="129"/>
      <c r="Q127" s="129"/>
    </row>
    <row r="128" spans="3:17" ht="18" customHeight="1" x14ac:dyDescent="0.35">
      <c r="C128" s="129"/>
      <c r="D128" s="129"/>
      <c r="E128" s="129"/>
      <c r="F128" s="129"/>
      <c r="G128" s="129"/>
      <c r="H128" s="129"/>
      <c r="I128" s="129"/>
      <c r="J128" s="129"/>
      <c r="K128" s="129"/>
      <c r="L128" s="129"/>
      <c r="M128" s="129"/>
      <c r="N128" s="129"/>
      <c r="O128" s="129"/>
      <c r="P128" s="129"/>
      <c r="Q128" s="129"/>
    </row>
    <row r="129" spans="3:17" ht="18" customHeight="1" x14ac:dyDescent="0.35">
      <c r="C129" s="129"/>
      <c r="D129" s="129"/>
      <c r="E129" s="129"/>
      <c r="F129" s="129"/>
      <c r="G129" s="129"/>
      <c r="H129" s="129"/>
      <c r="I129" s="129"/>
      <c r="J129" s="129"/>
      <c r="K129" s="129"/>
      <c r="L129" s="129"/>
      <c r="M129" s="129"/>
      <c r="N129" s="129"/>
      <c r="O129" s="129"/>
      <c r="P129" s="129"/>
      <c r="Q129" s="129"/>
    </row>
    <row r="130" spans="3:17" ht="18" customHeight="1" x14ac:dyDescent="0.35">
      <c r="C130" s="129"/>
      <c r="D130" s="129"/>
      <c r="E130" s="129"/>
      <c r="F130" s="129"/>
      <c r="G130" s="129"/>
      <c r="H130" s="129"/>
      <c r="I130" s="129"/>
      <c r="J130" s="129"/>
      <c r="K130" s="129"/>
      <c r="L130" s="129"/>
      <c r="M130" s="129"/>
      <c r="N130" s="129"/>
      <c r="O130" s="129"/>
      <c r="P130" s="129"/>
      <c r="Q130" s="129"/>
    </row>
    <row r="131" spans="3:17" ht="18" customHeight="1" x14ac:dyDescent="0.35">
      <c r="C131" s="129"/>
      <c r="D131" s="129"/>
      <c r="E131" s="129"/>
      <c r="F131" s="129"/>
      <c r="G131" s="129"/>
      <c r="H131" s="129"/>
      <c r="I131" s="129"/>
      <c r="J131" s="129"/>
      <c r="K131" s="129"/>
      <c r="L131" s="129"/>
      <c r="M131" s="129"/>
      <c r="N131" s="129"/>
      <c r="O131" s="129"/>
      <c r="P131" s="129"/>
      <c r="Q131" s="129"/>
    </row>
    <row r="132" spans="3:17" ht="18" customHeight="1" x14ac:dyDescent="0.35">
      <c r="C132" s="129"/>
      <c r="D132" s="129"/>
      <c r="E132" s="129"/>
      <c r="F132" s="129"/>
      <c r="G132" s="129"/>
      <c r="H132" s="129"/>
      <c r="I132" s="129"/>
      <c r="J132" s="129"/>
      <c r="K132" s="129"/>
      <c r="L132" s="129"/>
      <c r="M132" s="129"/>
      <c r="N132" s="129"/>
      <c r="O132" s="129"/>
      <c r="P132" s="129"/>
      <c r="Q132" s="129"/>
    </row>
    <row r="133" spans="3:17" ht="18" customHeight="1" x14ac:dyDescent="0.35">
      <c r="C133" s="129"/>
      <c r="D133" s="129"/>
      <c r="E133" s="129"/>
      <c r="F133" s="129"/>
      <c r="G133" s="129"/>
      <c r="H133" s="129"/>
      <c r="I133" s="129"/>
      <c r="J133" s="129"/>
      <c r="K133" s="129"/>
      <c r="L133" s="129"/>
      <c r="M133" s="129"/>
      <c r="N133" s="129"/>
      <c r="O133" s="129"/>
      <c r="P133" s="129"/>
      <c r="Q133" s="129"/>
    </row>
    <row r="134" spans="3:17" ht="18" customHeight="1" x14ac:dyDescent="0.35">
      <c r="C134" s="129"/>
      <c r="D134" s="129"/>
      <c r="E134" s="129"/>
      <c r="F134" s="129"/>
      <c r="G134" s="129"/>
      <c r="H134" s="129"/>
      <c r="I134" s="129"/>
      <c r="J134" s="129"/>
      <c r="K134" s="129"/>
      <c r="L134" s="129"/>
      <c r="M134" s="129"/>
      <c r="N134" s="129"/>
      <c r="O134" s="129"/>
      <c r="P134" s="129"/>
      <c r="Q134" s="129"/>
    </row>
    <row r="135" spans="3:17" ht="18" customHeight="1" x14ac:dyDescent="0.35">
      <c r="C135" s="129"/>
      <c r="D135" s="129"/>
      <c r="E135" s="129"/>
      <c r="F135" s="129"/>
      <c r="G135" s="129"/>
      <c r="H135" s="129"/>
      <c r="I135" s="129"/>
      <c r="J135" s="129"/>
      <c r="K135" s="129"/>
      <c r="L135" s="129"/>
      <c r="M135" s="129"/>
      <c r="N135" s="129"/>
      <c r="O135" s="129"/>
      <c r="P135" s="129"/>
      <c r="Q135" s="129"/>
    </row>
    <row r="136" spans="3:17" ht="18" customHeight="1" x14ac:dyDescent="0.35">
      <c r="C136" s="129"/>
      <c r="D136" s="129"/>
      <c r="E136" s="129"/>
      <c r="F136" s="129"/>
      <c r="G136" s="129"/>
      <c r="H136" s="129"/>
      <c r="I136" s="129"/>
      <c r="J136" s="129"/>
      <c r="K136" s="129"/>
      <c r="L136" s="129"/>
      <c r="M136" s="129"/>
      <c r="N136" s="129"/>
      <c r="O136" s="129"/>
      <c r="P136" s="129"/>
      <c r="Q136" s="129"/>
    </row>
    <row r="137" spans="3:17" ht="18" customHeight="1" x14ac:dyDescent="0.35">
      <c r="C137" s="129"/>
      <c r="D137" s="129"/>
      <c r="E137" s="129"/>
      <c r="F137" s="129"/>
      <c r="G137" s="129"/>
      <c r="H137" s="129"/>
      <c r="I137" s="129"/>
      <c r="J137" s="129"/>
      <c r="K137" s="129"/>
      <c r="L137" s="129"/>
      <c r="M137" s="129"/>
      <c r="N137" s="129"/>
      <c r="O137" s="129"/>
      <c r="P137" s="129"/>
      <c r="Q137" s="129"/>
    </row>
    <row r="138" spans="3:17" ht="18" customHeight="1" x14ac:dyDescent="0.35">
      <c r="C138" s="129"/>
      <c r="D138" s="129"/>
      <c r="E138" s="129"/>
      <c r="F138" s="129"/>
      <c r="G138" s="129"/>
      <c r="H138" s="129"/>
      <c r="I138" s="129"/>
      <c r="J138" s="129"/>
      <c r="K138" s="129"/>
      <c r="L138" s="129"/>
      <c r="M138" s="129"/>
      <c r="N138" s="129"/>
      <c r="O138" s="129"/>
      <c r="P138" s="129"/>
      <c r="Q138" s="129"/>
    </row>
    <row r="139" spans="3:17" ht="18" customHeight="1" x14ac:dyDescent="0.35">
      <c r="C139" s="129"/>
      <c r="D139" s="129"/>
      <c r="E139" s="129"/>
      <c r="F139" s="129"/>
      <c r="G139" s="129"/>
      <c r="H139" s="129"/>
      <c r="I139" s="129"/>
      <c r="J139" s="129"/>
      <c r="K139" s="129"/>
      <c r="L139" s="129"/>
      <c r="M139" s="129"/>
      <c r="N139" s="129"/>
      <c r="O139" s="129"/>
      <c r="P139" s="129"/>
      <c r="Q139" s="129"/>
    </row>
    <row r="140" spans="3:17" ht="18" customHeight="1" x14ac:dyDescent="0.35">
      <c r="C140" s="129"/>
      <c r="D140" s="129"/>
      <c r="E140" s="129"/>
      <c r="F140" s="129"/>
      <c r="G140" s="129"/>
      <c r="H140" s="129"/>
      <c r="I140" s="129"/>
      <c r="J140" s="129"/>
      <c r="K140" s="129"/>
      <c r="L140" s="129"/>
      <c r="M140" s="129"/>
      <c r="N140" s="129"/>
      <c r="O140" s="129"/>
      <c r="P140" s="129"/>
      <c r="Q140" s="129"/>
    </row>
    <row r="141" spans="3:17" ht="18" customHeight="1" x14ac:dyDescent="0.35">
      <c r="C141" s="129"/>
      <c r="D141" s="129"/>
      <c r="E141" s="129"/>
      <c r="F141" s="129"/>
      <c r="G141" s="129"/>
      <c r="H141" s="129"/>
      <c r="I141" s="129"/>
      <c r="J141" s="129"/>
      <c r="K141" s="129"/>
      <c r="L141" s="129"/>
      <c r="M141" s="129"/>
      <c r="N141" s="129"/>
      <c r="O141" s="129"/>
      <c r="P141" s="129"/>
      <c r="Q141" s="129"/>
    </row>
    <row r="142" spans="3:17" ht="18" customHeight="1" x14ac:dyDescent="0.35">
      <c r="C142" s="129"/>
      <c r="D142" s="129"/>
      <c r="E142" s="129"/>
      <c r="F142" s="129"/>
      <c r="G142" s="129"/>
      <c r="H142" s="129"/>
      <c r="I142" s="129"/>
      <c r="J142" s="129"/>
      <c r="K142" s="129"/>
      <c r="L142" s="129"/>
      <c r="M142" s="129"/>
      <c r="N142" s="129"/>
      <c r="O142" s="129"/>
      <c r="P142" s="129"/>
      <c r="Q142" s="129"/>
    </row>
    <row r="143" spans="3:17" ht="18" customHeight="1" x14ac:dyDescent="0.35">
      <c r="C143" s="129"/>
      <c r="D143" s="129"/>
      <c r="E143" s="129"/>
      <c r="F143" s="129"/>
      <c r="G143" s="129"/>
      <c r="H143" s="129"/>
      <c r="I143" s="129"/>
      <c r="J143" s="129"/>
      <c r="K143" s="129"/>
      <c r="L143" s="129"/>
      <c r="M143" s="129"/>
      <c r="N143" s="129"/>
      <c r="O143" s="129"/>
      <c r="P143" s="129"/>
      <c r="Q143" s="129"/>
    </row>
    <row r="144" spans="3:17" ht="18" customHeight="1" x14ac:dyDescent="0.35">
      <c r="C144" s="129"/>
      <c r="D144" s="129"/>
      <c r="E144" s="129"/>
      <c r="F144" s="129"/>
      <c r="G144" s="129"/>
      <c r="H144" s="129"/>
      <c r="I144" s="129"/>
      <c r="J144" s="129"/>
      <c r="K144" s="129"/>
      <c r="L144" s="129"/>
      <c r="M144" s="129"/>
      <c r="N144" s="129"/>
      <c r="O144" s="129"/>
      <c r="P144" s="129"/>
      <c r="Q144" s="129"/>
    </row>
    <row r="145" spans="3:17" ht="18" customHeight="1" x14ac:dyDescent="0.35">
      <c r="C145" s="129"/>
      <c r="D145" s="129"/>
      <c r="E145" s="129"/>
      <c r="F145" s="129"/>
      <c r="G145" s="129"/>
      <c r="H145" s="129"/>
      <c r="I145" s="129"/>
      <c r="J145" s="129"/>
      <c r="K145" s="129"/>
      <c r="L145" s="129"/>
      <c r="M145" s="129"/>
      <c r="N145" s="129"/>
      <c r="O145" s="129"/>
      <c r="P145" s="129"/>
      <c r="Q145" s="129"/>
    </row>
    <row r="146" spans="3:17" ht="18" customHeight="1" x14ac:dyDescent="0.35">
      <c r="C146" s="129"/>
      <c r="D146" s="129"/>
      <c r="E146" s="129"/>
      <c r="F146" s="129"/>
      <c r="G146" s="129"/>
      <c r="H146" s="129"/>
      <c r="I146" s="129"/>
      <c r="J146" s="129"/>
      <c r="K146" s="129"/>
      <c r="L146" s="129"/>
      <c r="M146" s="129"/>
      <c r="N146" s="129"/>
      <c r="O146" s="129"/>
      <c r="P146" s="129"/>
      <c r="Q146" s="129"/>
    </row>
    <row r="147" spans="3:17" ht="18" customHeight="1" x14ac:dyDescent="0.35">
      <c r="C147" s="129"/>
      <c r="D147" s="129"/>
      <c r="E147" s="129"/>
      <c r="F147" s="129"/>
      <c r="G147" s="129"/>
      <c r="H147" s="129"/>
      <c r="I147" s="129"/>
      <c r="J147" s="129"/>
      <c r="K147" s="129"/>
      <c r="L147" s="129"/>
      <c r="M147" s="129"/>
      <c r="N147" s="129"/>
      <c r="O147" s="129"/>
      <c r="P147" s="129"/>
      <c r="Q147" s="129"/>
    </row>
    <row r="148" spans="3:17" ht="18" customHeight="1" x14ac:dyDescent="0.35">
      <c r="C148" s="129"/>
      <c r="D148" s="129"/>
      <c r="E148" s="129"/>
      <c r="F148" s="129"/>
      <c r="G148" s="129"/>
      <c r="H148" s="129"/>
      <c r="I148" s="129"/>
      <c r="J148" s="129"/>
      <c r="K148" s="129"/>
      <c r="L148" s="129"/>
      <c r="M148" s="129"/>
      <c r="N148" s="129"/>
      <c r="O148" s="129"/>
      <c r="P148" s="129"/>
      <c r="Q148" s="129"/>
    </row>
    <row r="149" spans="3:17" ht="18" customHeight="1" x14ac:dyDescent="0.35">
      <c r="C149" s="129"/>
      <c r="D149" s="129"/>
      <c r="E149" s="129"/>
      <c r="F149" s="129"/>
      <c r="G149" s="129"/>
      <c r="H149" s="129"/>
      <c r="I149" s="129"/>
      <c r="J149" s="129"/>
      <c r="K149" s="129"/>
      <c r="L149" s="129"/>
      <c r="M149" s="129"/>
      <c r="N149" s="129"/>
      <c r="O149" s="129"/>
      <c r="P149" s="129"/>
      <c r="Q149" s="129"/>
    </row>
    <row r="150" spans="3:17" ht="18" customHeight="1" x14ac:dyDescent="0.35">
      <c r="C150" s="129"/>
      <c r="D150" s="129"/>
      <c r="E150" s="129"/>
      <c r="F150" s="129"/>
      <c r="G150" s="129"/>
      <c r="H150" s="129"/>
      <c r="I150" s="129"/>
      <c r="J150" s="129"/>
      <c r="K150" s="129"/>
      <c r="L150" s="129"/>
      <c r="M150" s="129"/>
      <c r="N150" s="129"/>
      <c r="O150" s="129"/>
      <c r="P150" s="129"/>
      <c r="Q150" s="129"/>
    </row>
    <row r="151" spans="3:17" ht="18" customHeight="1" x14ac:dyDescent="0.35">
      <c r="C151" s="129"/>
      <c r="D151" s="129"/>
      <c r="E151" s="129"/>
      <c r="F151" s="129"/>
      <c r="G151" s="129"/>
      <c r="H151" s="129"/>
      <c r="I151" s="129"/>
      <c r="J151" s="129"/>
      <c r="K151" s="129"/>
      <c r="L151" s="129"/>
      <c r="M151" s="129"/>
      <c r="N151" s="129"/>
      <c r="O151" s="129"/>
      <c r="P151" s="129"/>
      <c r="Q151" s="129"/>
    </row>
    <row r="152" spans="3:17" ht="18" customHeight="1" x14ac:dyDescent="0.35">
      <c r="C152" s="129"/>
      <c r="D152" s="129"/>
      <c r="E152" s="129"/>
      <c r="F152" s="129"/>
      <c r="G152" s="129"/>
      <c r="H152" s="129"/>
      <c r="I152" s="129"/>
      <c r="J152" s="129"/>
      <c r="K152" s="129"/>
      <c r="L152" s="129"/>
      <c r="M152" s="129"/>
      <c r="N152" s="129"/>
      <c r="O152" s="129"/>
      <c r="P152" s="129"/>
      <c r="Q152" s="129"/>
    </row>
    <row r="153" spans="3:17" ht="18" customHeight="1" x14ac:dyDescent="0.35">
      <c r="C153" s="129"/>
      <c r="D153" s="129"/>
      <c r="E153" s="129"/>
      <c r="F153" s="129"/>
      <c r="G153" s="129"/>
      <c r="H153" s="129"/>
      <c r="I153" s="129"/>
      <c r="J153" s="129"/>
      <c r="K153" s="129"/>
      <c r="L153" s="129"/>
      <c r="M153" s="129"/>
      <c r="N153" s="129"/>
      <c r="O153" s="129"/>
      <c r="P153" s="129"/>
      <c r="Q153" s="129"/>
    </row>
    <row r="154" spans="3:17" ht="18" customHeight="1" x14ac:dyDescent="0.35">
      <c r="C154" s="129"/>
      <c r="D154" s="129"/>
      <c r="E154" s="129"/>
      <c r="F154" s="129"/>
      <c r="G154" s="129"/>
      <c r="H154" s="129"/>
      <c r="I154" s="129"/>
      <c r="J154" s="129"/>
      <c r="K154" s="129"/>
      <c r="L154" s="129"/>
      <c r="M154" s="129"/>
      <c r="N154" s="129"/>
      <c r="O154" s="129"/>
      <c r="P154" s="129"/>
      <c r="Q154" s="129"/>
    </row>
    <row r="155" spans="3:17" ht="18" customHeight="1" x14ac:dyDescent="0.35">
      <c r="C155" s="129"/>
      <c r="D155" s="129"/>
      <c r="E155" s="129"/>
      <c r="F155" s="129"/>
      <c r="G155" s="129"/>
      <c r="H155" s="129"/>
      <c r="I155" s="129"/>
      <c r="J155" s="129"/>
      <c r="K155" s="129"/>
      <c r="L155" s="129"/>
      <c r="M155" s="129"/>
      <c r="N155" s="129"/>
      <c r="O155" s="129"/>
      <c r="P155" s="129"/>
      <c r="Q155" s="129"/>
    </row>
    <row r="156" spans="3:17" ht="18" customHeight="1" x14ac:dyDescent="0.35">
      <c r="C156" s="129"/>
      <c r="D156" s="129"/>
      <c r="E156" s="129"/>
      <c r="F156" s="129"/>
      <c r="G156" s="129"/>
      <c r="H156" s="129"/>
      <c r="I156" s="129"/>
      <c r="J156" s="129"/>
      <c r="K156" s="129"/>
      <c r="L156" s="129"/>
      <c r="M156" s="129"/>
      <c r="N156" s="129"/>
      <c r="O156" s="129"/>
      <c r="P156" s="129"/>
      <c r="Q156" s="129"/>
    </row>
    <row r="157" spans="3:17" ht="18" customHeight="1" x14ac:dyDescent="0.35">
      <c r="C157" s="129"/>
      <c r="D157" s="129"/>
      <c r="E157" s="129"/>
      <c r="F157" s="129"/>
      <c r="G157" s="129"/>
      <c r="H157" s="129"/>
      <c r="I157" s="129"/>
      <c r="J157" s="129"/>
      <c r="K157" s="129"/>
      <c r="L157" s="129"/>
      <c r="M157" s="129"/>
      <c r="N157" s="129"/>
      <c r="O157" s="129"/>
      <c r="P157" s="129"/>
      <c r="Q157" s="129"/>
    </row>
    <row r="158" spans="3:17" ht="18" customHeight="1" x14ac:dyDescent="0.35">
      <c r="C158" s="129"/>
      <c r="D158" s="129"/>
      <c r="E158" s="129"/>
      <c r="F158" s="129"/>
      <c r="G158" s="129"/>
      <c r="H158" s="129"/>
      <c r="I158" s="129"/>
      <c r="J158" s="129"/>
      <c r="K158" s="129"/>
      <c r="L158" s="129"/>
      <c r="M158" s="129"/>
      <c r="N158" s="129"/>
      <c r="O158" s="129"/>
      <c r="P158" s="129"/>
      <c r="Q158" s="129"/>
    </row>
    <row r="159" spans="3:17" ht="18" customHeight="1" x14ac:dyDescent="0.35">
      <c r="C159" s="129"/>
      <c r="D159" s="129"/>
      <c r="E159" s="129"/>
      <c r="F159" s="129"/>
      <c r="G159" s="129"/>
      <c r="H159" s="129"/>
      <c r="I159" s="129"/>
      <c r="J159" s="129"/>
      <c r="K159" s="129"/>
      <c r="L159" s="129"/>
      <c r="M159" s="129"/>
      <c r="N159" s="129"/>
      <c r="O159" s="129"/>
      <c r="P159" s="129"/>
      <c r="Q159" s="129"/>
    </row>
    <row r="160" spans="3:17" ht="18" customHeight="1" x14ac:dyDescent="0.35">
      <c r="C160" s="129"/>
      <c r="D160" s="129"/>
      <c r="E160" s="129"/>
      <c r="F160" s="129"/>
      <c r="G160" s="129"/>
      <c r="H160" s="129"/>
      <c r="I160" s="129"/>
      <c r="J160" s="129"/>
      <c r="K160" s="129"/>
      <c r="L160" s="129"/>
      <c r="M160" s="129"/>
      <c r="N160" s="129"/>
      <c r="O160" s="129"/>
      <c r="P160" s="129"/>
      <c r="Q160" s="129"/>
    </row>
    <row r="161" spans="3:17" ht="18" customHeight="1" x14ac:dyDescent="0.35">
      <c r="C161" s="129"/>
      <c r="D161" s="129"/>
      <c r="E161" s="129"/>
      <c r="F161" s="129"/>
      <c r="G161" s="129"/>
      <c r="H161" s="129"/>
      <c r="I161" s="129"/>
      <c r="J161" s="129"/>
      <c r="K161" s="129"/>
      <c r="L161" s="129"/>
      <c r="M161" s="129"/>
      <c r="N161" s="129"/>
      <c r="O161" s="129"/>
      <c r="P161" s="129"/>
      <c r="Q161" s="129"/>
    </row>
    <row r="162" spans="3:17" ht="18" customHeight="1" x14ac:dyDescent="0.35">
      <c r="C162" s="129"/>
      <c r="D162" s="129"/>
      <c r="E162" s="129"/>
      <c r="F162" s="129"/>
      <c r="G162" s="129"/>
      <c r="H162" s="129"/>
      <c r="I162" s="129"/>
      <c r="J162" s="129"/>
      <c r="K162" s="129"/>
      <c r="L162" s="129"/>
      <c r="M162" s="129"/>
      <c r="N162" s="129"/>
      <c r="O162" s="129"/>
      <c r="P162" s="129"/>
      <c r="Q162" s="129"/>
    </row>
    <row r="163" spans="3:17" ht="18" customHeight="1" x14ac:dyDescent="0.35">
      <c r="C163" s="129"/>
      <c r="D163" s="129"/>
      <c r="E163" s="129"/>
      <c r="F163" s="129"/>
      <c r="G163" s="129"/>
      <c r="H163" s="129"/>
      <c r="I163" s="129"/>
      <c r="J163" s="129"/>
      <c r="K163" s="129"/>
      <c r="L163" s="129"/>
      <c r="M163" s="129"/>
      <c r="N163" s="129"/>
      <c r="O163" s="129"/>
      <c r="P163" s="129"/>
      <c r="Q163" s="129"/>
    </row>
    <row r="164" spans="3:17" ht="18" customHeight="1" x14ac:dyDescent="0.35">
      <c r="C164" s="129"/>
      <c r="D164" s="129"/>
      <c r="E164" s="129"/>
      <c r="F164" s="129"/>
      <c r="G164" s="129"/>
      <c r="H164" s="129"/>
      <c r="I164" s="129"/>
      <c r="J164" s="129"/>
      <c r="K164" s="129"/>
      <c r="L164" s="129"/>
      <c r="M164" s="129"/>
      <c r="N164" s="129"/>
      <c r="O164" s="129"/>
      <c r="P164" s="129"/>
      <c r="Q164" s="129"/>
    </row>
    <row r="165" spans="3:17" ht="18" customHeight="1" x14ac:dyDescent="0.35">
      <c r="C165" s="129"/>
      <c r="D165" s="129"/>
      <c r="E165" s="129"/>
      <c r="F165" s="129"/>
      <c r="G165" s="129"/>
      <c r="H165" s="129"/>
      <c r="I165" s="129"/>
      <c r="J165" s="129"/>
      <c r="K165" s="129"/>
      <c r="L165" s="129"/>
      <c r="M165" s="129"/>
      <c r="N165" s="129"/>
      <c r="O165" s="129"/>
      <c r="P165" s="129"/>
      <c r="Q165" s="129"/>
    </row>
    <row r="166" spans="3:17" ht="18" customHeight="1" x14ac:dyDescent="0.35">
      <c r="C166" s="129"/>
      <c r="D166" s="129"/>
      <c r="E166" s="129"/>
      <c r="F166" s="129"/>
      <c r="G166" s="129"/>
      <c r="H166" s="129"/>
      <c r="I166" s="129"/>
      <c r="J166" s="129"/>
      <c r="K166" s="129"/>
      <c r="L166" s="129"/>
      <c r="M166" s="129"/>
      <c r="N166" s="129"/>
      <c r="O166" s="129"/>
      <c r="P166" s="129"/>
      <c r="Q166" s="129"/>
    </row>
    <row r="167" spans="3:17" ht="18" customHeight="1" x14ac:dyDescent="0.35">
      <c r="C167" s="129"/>
      <c r="D167" s="129"/>
      <c r="E167" s="129"/>
      <c r="F167" s="129"/>
      <c r="G167" s="129"/>
      <c r="H167" s="129"/>
      <c r="I167" s="129"/>
      <c r="J167" s="129"/>
      <c r="K167" s="129"/>
      <c r="L167" s="129"/>
      <c r="M167" s="129"/>
      <c r="N167" s="129"/>
      <c r="O167" s="129"/>
      <c r="P167" s="129"/>
      <c r="Q167" s="129"/>
    </row>
    <row r="168" spans="3:17" ht="18" customHeight="1" x14ac:dyDescent="0.35">
      <c r="C168" s="129"/>
      <c r="D168" s="129"/>
      <c r="E168" s="129"/>
      <c r="F168" s="129"/>
      <c r="G168" s="129"/>
      <c r="H168" s="129"/>
      <c r="I168" s="129"/>
      <c r="J168" s="129"/>
      <c r="K168" s="129"/>
      <c r="L168" s="129"/>
      <c r="M168" s="129"/>
      <c r="N168" s="129"/>
      <c r="O168" s="129"/>
      <c r="P168" s="129"/>
      <c r="Q168" s="129"/>
    </row>
    <row r="169" spans="3:17" ht="18" customHeight="1" x14ac:dyDescent="0.35">
      <c r="C169" s="129"/>
      <c r="D169" s="129"/>
      <c r="E169" s="129"/>
      <c r="F169" s="129"/>
      <c r="G169" s="129"/>
      <c r="H169" s="129"/>
      <c r="I169" s="129"/>
      <c r="J169" s="129"/>
      <c r="K169" s="129"/>
      <c r="L169" s="129"/>
      <c r="M169" s="129"/>
      <c r="N169" s="129"/>
      <c r="O169" s="129"/>
      <c r="P169" s="129"/>
      <c r="Q169" s="129"/>
    </row>
    <row r="170" spans="3:17" ht="18" customHeight="1" x14ac:dyDescent="0.35">
      <c r="C170" s="129"/>
      <c r="D170" s="129"/>
      <c r="E170" s="129"/>
      <c r="F170" s="129"/>
      <c r="G170" s="129"/>
      <c r="H170" s="129"/>
      <c r="I170" s="129"/>
      <c r="J170" s="129"/>
      <c r="K170" s="129"/>
      <c r="L170" s="129"/>
      <c r="M170" s="129"/>
      <c r="N170" s="129"/>
      <c r="O170" s="129"/>
      <c r="P170" s="129"/>
      <c r="Q170" s="129"/>
    </row>
    <row r="171" spans="3:17" ht="18" customHeight="1" x14ac:dyDescent="0.35">
      <c r="C171" s="129"/>
      <c r="D171" s="129"/>
      <c r="E171" s="129"/>
      <c r="F171" s="129"/>
      <c r="G171" s="129"/>
      <c r="H171" s="129"/>
      <c r="I171" s="129"/>
      <c r="J171" s="129"/>
      <c r="K171" s="129"/>
      <c r="L171" s="129"/>
      <c r="M171" s="129"/>
      <c r="N171" s="129"/>
      <c r="O171" s="129"/>
      <c r="P171" s="129"/>
      <c r="Q171" s="129"/>
    </row>
    <row r="172" spans="3:17" ht="18" customHeight="1" x14ac:dyDescent="0.35">
      <c r="C172" s="129"/>
      <c r="D172" s="129"/>
      <c r="E172" s="129"/>
      <c r="F172" s="129"/>
      <c r="G172" s="129"/>
      <c r="H172" s="129"/>
      <c r="I172" s="129"/>
      <c r="J172" s="129"/>
      <c r="K172" s="129"/>
      <c r="L172" s="129"/>
      <c r="M172" s="129"/>
      <c r="N172" s="129"/>
      <c r="O172" s="129"/>
      <c r="P172" s="129"/>
      <c r="Q172" s="129"/>
    </row>
    <row r="173" spans="3:17" ht="18" customHeight="1" x14ac:dyDescent="0.35">
      <c r="C173" s="129"/>
      <c r="D173" s="129"/>
      <c r="E173" s="129"/>
      <c r="F173" s="129"/>
      <c r="G173" s="129"/>
      <c r="H173" s="129"/>
      <c r="I173" s="129"/>
      <c r="J173" s="129"/>
      <c r="K173" s="129"/>
      <c r="L173" s="129"/>
      <c r="M173" s="129"/>
      <c r="N173" s="129"/>
      <c r="O173" s="129"/>
      <c r="P173" s="129"/>
      <c r="Q173" s="129"/>
    </row>
  </sheetData>
  <sheetProtection password="E931" sheet="1" objects="1" scenarios="1"/>
  <mergeCells count="4">
    <mergeCell ref="B3:Q3"/>
    <mergeCell ref="B31:Q31"/>
    <mergeCell ref="B36:Q36"/>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zoomScaleNormal="100" workbookViewId="0">
      <selection activeCell="B4" sqref="B4:F7"/>
    </sheetView>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35" t="s">
        <v>189</v>
      </c>
      <c r="C3" s="236"/>
      <c r="D3" s="236"/>
      <c r="E3" s="236"/>
      <c r="F3" s="237"/>
    </row>
    <row r="4" spans="2:6" ht="23.25" customHeight="1" thickTop="1" x14ac:dyDescent="0.3">
      <c r="B4" s="238" t="s">
        <v>323</v>
      </c>
      <c r="C4" s="239"/>
      <c r="D4" s="239"/>
      <c r="E4" s="239"/>
      <c r="F4" s="240"/>
    </row>
    <row r="5" spans="2:6" ht="23.25" customHeight="1" x14ac:dyDescent="0.3">
      <c r="B5" s="241"/>
      <c r="C5" s="242"/>
      <c r="D5" s="242"/>
      <c r="E5" s="242"/>
      <c r="F5" s="243"/>
    </row>
    <row r="6" spans="2:6" ht="62.25" customHeight="1" x14ac:dyDescent="0.3">
      <c r="B6" s="241"/>
      <c r="C6" s="242"/>
      <c r="D6" s="242"/>
      <c r="E6" s="242"/>
      <c r="F6" s="243"/>
    </row>
    <row r="7" spans="2:6" ht="62.25" customHeight="1" thickBot="1" x14ac:dyDescent="0.35">
      <c r="B7" s="244"/>
      <c r="C7" s="245"/>
      <c r="D7" s="245"/>
      <c r="E7" s="245"/>
      <c r="F7" s="246"/>
    </row>
    <row r="8" spans="2:6" ht="62.25" customHeight="1" x14ac:dyDescent="0.3"/>
    <row r="9" spans="2:6" ht="62.25" customHeight="1" x14ac:dyDescent="0.3"/>
  </sheetData>
  <sheetProtection password="E931"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S54"/>
  <sheetViews>
    <sheetView showGridLines="0" topLeftCell="H42" zoomScale="77" zoomScaleNormal="77" workbookViewId="0">
      <selection activeCell="B3" sqref="B3:R53"/>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14" bestFit="1" customWidth="1"/>
  </cols>
  <sheetData>
    <row r="2" spans="2:19" ht="19.5" customHeight="1" x14ac:dyDescent="0.35">
      <c r="B2" s="2"/>
      <c r="C2" s="2"/>
      <c r="D2" s="2"/>
      <c r="E2" s="2"/>
      <c r="F2" s="2"/>
      <c r="G2" s="2"/>
      <c r="H2" s="2"/>
      <c r="I2" s="2"/>
      <c r="J2" s="2"/>
      <c r="K2" s="2"/>
      <c r="L2" s="2"/>
      <c r="M2" s="2"/>
      <c r="N2" s="2"/>
      <c r="O2" s="2"/>
      <c r="P2" s="2"/>
      <c r="Q2" s="2"/>
      <c r="R2" s="2"/>
      <c r="S2" s="115"/>
    </row>
    <row r="3" spans="2:19" ht="22.5" customHeight="1" x14ac:dyDescent="0.35">
      <c r="B3" s="292" t="s">
        <v>302</v>
      </c>
      <c r="C3" s="293"/>
      <c r="D3" s="293"/>
      <c r="E3" s="293"/>
      <c r="F3" s="293"/>
      <c r="G3" s="293"/>
      <c r="H3" s="293"/>
      <c r="I3" s="293"/>
      <c r="J3" s="293"/>
      <c r="K3" s="293"/>
      <c r="L3" s="293"/>
      <c r="M3" s="293"/>
      <c r="N3" s="293"/>
      <c r="O3" s="293"/>
      <c r="P3" s="293"/>
      <c r="Q3" s="293"/>
      <c r="R3" s="294"/>
      <c r="S3" s="115"/>
    </row>
    <row r="4" spans="2:19" ht="18.75" customHeight="1" x14ac:dyDescent="0.35">
      <c r="B4" s="295" t="s">
        <v>0</v>
      </c>
      <c r="C4" s="291" t="s">
        <v>194</v>
      </c>
      <c r="D4" s="291" t="s">
        <v>195</v>
      </c>
      <c r="E4" s="291" t="s">
        <v>196</v>
      </c>
      <c r="F4" s="291" t="s">
        <v>197</v>
      </c>
      <c r="G4" s="291" t="s">
        <v>198</v>
      </c>
      <c r="H4" s="291" t="s">
        <v>199</v>
      </c>
      <c r="I4" s="291" t="s">
        <v>200</v>
      </c>
      <c r="J4" s="291" t="s">
        <v>201</v>
      </c>
      <c r="K4" s="291" t="s">
        <v>202</v>
      </c>
      <c r="L4" s="291" t="s">
        <v>203</v>
      </c>
      <c r="M4" s="291" t="s">
        <v>204</v>
      </c>
      <c r="N4" s="291" t="s">
        <v>205</v>
      </c>
      <c r="O4" s="291" t="s">
        <v>206</v>
      </c>
      <c r="P4" s="291" t="s">
        <v>207</v>
      </c>
      <c r="Q4" s="291" t="s">
        <v>208</v>
      </c>
      <c r="R4" s="296" t="s">
        <v>84</v>
      </c>
      <c r="S4" s="115"/>
    </row>
    <row r="5" spans="2:19" ht="18.75" customHeight="1" x14ac:dyDescent="0.35">
      <c r="B5" s="295"/>
      <c r="C5" s="291"/>
      <c r="D5" s="291"/>
      <c r="E5" s="291"/>
      <c r="F5" s="291"/>
      <c r="G5" s="291"/>
      <c r="H5" s="291"/>
      <c r="I5" s="291"/>
      <c r="J5" s="291"/>
      <c r="K5" s="291"/>
      <c r="L5" s="291"/>
      <c r="M5" s="291"/>
      <c r="N5" s="291"/>
      <c r="O5" s="291"/>
      <c r="P5" s="291"/>
      <c r="Q5" s="291"/>
      <c r="R5" s="296"/>
      <c r="S5" s="115"/>
    </row>
    <row r="6" spans="2:19" ht="19.5" customHeight="1" x14ac:dyDescent="0.35">
      <c r="B6" s="287" t="s">
        <v>16</v>
      </c>
      <c r="C6" s="288"/>
      <c r="D6" s="288"/>
      <c r="E6" s="288"/>
      <c r="F6" s="288"/>
      <c r="G6" s="288"/>
      <c r="H6" s="288"/>
      <c r="I6" s="288"/>
      <c r="J6" s="288"/>
      <c r="K6" s="288"/>
      <c r="L6" s="288"/>
      <c r="M6" s="288"/>
      <c r="N6" s="288"/>
      <c r="O6" s="288"/>
      <c r="P6" s="288"/>
      <c r="Q6" s="288"/>
      <c r="R6" s="289"/>
      <c r="S6" s="115"/>
    </row>
    <row r="7" spans="2:19" ht="32.25" customHeight="1" x14ac:dyDescent="0.35">
      <c r="B7" s="177" t="s">
        <v>17</v>
      </c>
      <c r="C7" s="178">
        <f>GDP!C7+INWARD!C7</f>
        <v>0</v>
      </c>
      <c r="D7" s="178">
        <f>GDP!D7+INWARD!D7</f>
        <v>55</v>
      </c>
      <c r="E7" s="178">
        <f>GDP!E7+INWARD!E7</f>
        <v>897</v>
      </c>
      <c r="F7" s="178">
        <f>GDP!F7+INWARD!F7</f>
        <v>2174</v>
      </c>
      <c r="G7" s="178">
        <f>GDP!G7+INWARD!G7</f>
        <v>5069</v>
      </c>
      <c r="H7" s="178">
        <f>GDP!H7+INWARD!H7</f>
        <v>408</v>
      </c>
      <c r="I7" s="178">
        <f>GDP!I7+INWARD!I7</f>
        <v>0</v>
      </c>
      <c r="J7" s="178">
        <f>GDP!J7+INWARD!J7</f>
        <v>0</v>
      </c>
      <c r="K7" s="178">
        <f>GDP!K7+INWARD!K7</f>
        <v>0</v>
      </c>
      <c r="L7" s="178">
        <f>GDP!L7+INWARD!L7</f>
        <v>13471</v>
      </c>
      <c r="M7" s="178">
        <f>GDP!M7+INWARD!M7</f>
        <v>0</v>
      </c>
      <c r="N7" s="178">
        <f>GDP!N7+INWARD!N7</f>
        <v>25571</v>
      </c>
      <c r="O7" s="178">
        <f>GDP!O7+INWARD!O7</f>
        <v>4170293</v>
      </c>
      <c r="P7" s="178">
        <f>GDP!P7+INWARD!P7</f>
        <v>5711</v>
      </c>
      <c r="Q7" s="179">
        <f>SUM(C7:P7)</f>
        <v>4223649</v>
      </c>
      <c r="R7" s="180">
        <f t="shared" ref="R7:R44" si="0">(Q7/$Q$45)*100</f>
        <v>4.948076957050918</v>
      </c>
      <c r="S7" s="115"/>
    </row>
    <row r="8" spans="2:19" ht="32.25" customHeight="1" x14ac:dyDescent="0.35">
      <c r="B8" s="181" t="s">
        <v>18</v>
      </c>
      <c r="C8" s="178">
        <f>GDP!C8+INWARD!C8</f>
        <v>0</v>
      </c>
      <c r="D8" s="178">
        <f>GDP!D8+INWARD!D8</f>
        <v>6609</v>
      </c>
      <c r="E8" s="178">
        <f>GDP!E8+INWARD!E8</f>
        <v>691</v>
      </c>
      <c r="F8" s="178">
        <f>GDP!F8+INWARD!F8</f>
        <v>69085</v>
      </c>
      <c r="G8" s="178">
        <f>GDP!G8+INWARD!G8</f>
        <v>657</v>
      </c>
      <c r="H8" s="178">
        <f>GDP!H8+INWARD!H8</f>
        <v>949</v>
      </c>
      <c r="I8" s="178">
        <f>GDP!I8+INWARD!I8</f>
        <v>177277</v>
      </c>
      <c r="J8" s="178">
        <f>GDP!J8+INWARD!J8</f>
        <v>121911</v>
      </c>
      <c r="K8" s="178">
        <f>GDP!K8+INWARD!K8</f>
        <v>0</v>
      </c>
      <c r="L8" s="178">
        <f>GDP!L8+INWARD!L8</f>
        <v>14443</v>
      </c>
      <c r="M8" s="178">
        <f>GDP!M8+INWARD!M8</f>
        <v>5842</v>
      </c>
      <c r="N8" s="178">
        <f>GDP!N8+INWARD!N8</f>
        <v>14826</v>
      </c>
      <c r="O8" s="178">
        <f>GDP!O8+INWARD!O8</f>
        <v>0</v>
      </c>
      <c r="P8" s="178">
        <f>GDP!P8+INWARD!P8</f>
        <v>21607</v>
      </c>
      <c r="Q8" s="179">
        <f t="shared" ref="Q8:Q44" si="1">SUM(C8:P8)</f>
        <v>433897</v>
      </c>
      <c r="R8" s="180">
        <f t="shared" si="0"/>
        <v>0.50831774786056383</v>
      </c>
      <c r="S8" s="115"/>
    </row>
    <row r="9" spans="2:19" ht="32.25" customHeight="1" x14ac:dyDescent="0.35">
      <c r="B9" s="181" t="s">
        <v>19</v>
      </c>
      <c r="C9" s="178">
        <f>GDP!C9+INWARD!C9</f>
        <v>0</v>
      </c>
      <c r="D9" s="178">
        <f>GDP!D9+INWARD!D9</f>
        <v>26957</v>
      </c>
      <c r="E9" s="178">
        <f>GDP!E9+INWARD!E9</f>
        <v>48327</v>
      </c>
      <c r="F9" s="178">
        <f>GDP!F9+INWARD!F9</f>
        <v>295468</v>
      </c>
      <c r="G9" s="178">
        <f>GDP!G9+INWARD!G9</f>
        <v>582311</v>
      </c>
      <c r="H9" s="178">
        <f>GDP!H9+INWARD!H9</f>
        <v>16665</v>
      </c>
      <c r="I9" s="178">
        <f>GDP!I9+INWARD!I9</f>
        <v>419545</v>
      </c>
      <c r="J9" s="178">
        <f>GDP!J9+INWARD!J9</f>
        <v>72350</v>
      </c>
      <c r="K9" s="178">
        <f>GDP!K9+INWARD!K9</f>
        <v>0</v>
      </c>
      <c r="L9" s="178">
        <f>GDP!L9+INWARD!L9</f>
        <v>75414</v>
      </c>
      <c r="M9" s="178">
        <f>GDP!M9+INWARD!M9</f>
        <v>306119</v>
      </c>
      <c r="N9" s="178">
        <f>GDP!N9+INWARD!N9</f>
        <v>111866</v>
      </c>
      <c r="O9" s="178">
        <f>GDP!O9+INWARD!O9</f>
        <v>0</v>
      </c>
      <c r="P9" s="178">
        <f>GDP!P9+INWARD!P9</f>
        <v>0</v>
      </c>
      <c r="Q9" s="179">
        <f t="shared" si="1"/>
        <v>1955022</v>
      </c>
      <c r="R9" s="180">
        <f t="shared" si="0"/>
        <v>2.2903416710828952</v>
      </c>
      <c r="S9" s="115"/>
    </row>
    <row r="10" spans="2:19" ht="32.25" customHeight="1" x14ac:dyDescent="0.35">
      <c r="B10" s="181" t="s">
        <v>142</v>
      </c>
      <c r="C10" s="178">
        <f>GDP!C10+INWARD!C10</f>
        <v>2052</v>
      </c>
      <c r="D10" s="178">
        <f>GDP!D10+INWARD!D10</f>
        <v>13039</v>
      </c>
      <c r="E10" s="178">
        <f>GDP!E10+INWARD!E10</f>
        <v>15836</v>
      </c>
      <c r="F10" s="178">
        <f>GDP!F10+INWARD!F10</f>
        <v>85840</v>
      </c>
      <c r="G10" s="178">
        <f>GDP!G10+INWARD!G10</f>
        <v>60472</v>
      </c>
      <c r="H10" s="178">
        <f>GDP!H10+INWARD!H10</f>
        <v>43895</v>
      </c>
      <c r="I10" s="178">
        <f>GDP!I10+INWARD!I10</f>
        <v>117614</v>
      </c>
      <c r="J10" s="178">
        <f>GDP!J10+INWARD!J10</f>
        <v>90157</v>
      </c>
      <c r="K10" s="178">
        <f>GDP!K10+INWARD!K10</f>
        <v>0</v>
      </c>
      <c r="L10" s="178">
        <f>GDP!L10+INWARD!L10</f>
        <v>1682</v>
      </c>
      <c r="M10" s="178">
        <f>GDP!M10+INWARD!M10</f>
        <v>12854</v>
      </c>
      <c r="N10" s="178">
        <f>GDP!N10+INWARD!N10</f>
        <v>44913</v>
      </c>
      <c r="O10" s="178">
        <f>GDP!O10+INWARD!O10</f>
        <v>83508</v>
      </c>
      <c r="P10" s="178">
        <f>GDP!P10+INWARD!P10</f>
        <v>10670</v>
      </c>
      <c r="Q10" s="179">
        <f t="shared" si="1"/>
        <v>582532</v>
      </c>
      <c r="R10" s="180">
        <f t="shared" si="0"/>
        <v>0.68244618952587821</v>
      </c>
      <c r="S10" s="115"/>
    </row>
    <row r="11" spans="2:19" ht="32.25" customHeight="1" x14ac:dyDescent="0.35">
      <c r="B11" s="181" t="s">
        <v>20</v>
      </c>
      <c r="C11" s="178">
        <f>GDP!C11+INWARD!C11</f>
        <v>79208</v>
      </c>
      <c r="D11" s="178">
        <f>GDP!D11+INWARD!D11</f>
        <v>115770</v>
      </c>
      <c r="E11" s="178">
        <f>GDP!E11+INWARD!E11</f>
        <v>47157</v>
      </c>
      <c r="F11" s="178">
        <f>GDP!F11+INWARD!F11</f>
        <v>565219</v>
      </c>
      <c r="G11" s="178">
        <f>GDP!G11+INWARD!G11</f>
        <v>123901</v>
      </c>
      <c r="H11" s="178">
        <f>GDP!H11+INWARD!H11</f>
        <v>117667</v>
      </c>
      <c r="I11" s="178">
        <f>GDP!I11+INWARD!I11</f>
        <v>719343</v>
      </c>
      <c r="J11" s="178">
        <f>GDP!J11+INWARD!J11</f>
        <v>725545</v>
      </c>
      <c r="K11" s="178">
        <f>GDP!K11+INWARD!K11</f>
        <v>0</v>
      </c>
      <c r="L11" s="178">
        <f>GDP!L11+INWARD!L11</f>
        <v>91164</v>
      </c>
      <c r="M11" s="178">
        <f>GDP!M11+INWARD!M11</f>
        <v>131042</v>
      </c>
      <c r="N11" s="178">
        <f>GDP!N11+INWARD!N11</f>
        <v>1075596</v>
      </c>
      <c r="O11" s="178">
        <f>GDP!O11+INWARD!O11</f>
        <v>2379655</v>
      </c>
      <c r="P11" s="178">
        <f>GDP!P11+INWARD!P11</f>
        <v>147110</v>
      </c>
      <c r="Q11" s="179">
        <f t="shared" si="1"/>
        <v>6318377</v>
      </c>
      <c r="R11" s="180">
        <f t="shared" si="0"/>
        <v>7.402086593763002</v>
      </c>
      <c r="S11" s="115"/>
    </row>
    <row r="12" spans="2:19" ht="32.25" customHeight="1" x14ac:dyDescent="0.35">
      <c r="B12" s="181" t="s">
        <v>137</v>
      </c>
      <c r="C12" s="178">
        <f>GDP!C12+INWARD!C12</f>
        <v>0</v>
      </c>
      <c r="D12" s="178">
        <f>GDP!D12+INWARD!D12</f>
        <v>240589</v>
      </c>
      <c r="E12" s="178">
        <f>GDP!E12+INWARD!E12</f>
        <v>73228</v>
      </c>
      <c r="F12" s="178">
        <f>GDP!F12+INWARD!F12</f>
        <v>360847</v>
      </c>
      <c r="G12" s="178">
        <f>GDP!G12+INWARD!G12</f>
        <v>115498</v>
      </c>
      <c r="H12" s="178">
        <f>GDP!H12+INWARD!H12</f>
        <v>208584</v>
      </c>
      <c r="I12" s="178">
        <f>GDP!I12+INWARD!I12</f>
        <v>667206</v>
      </c>
      <c r="J12" s="178">
        <f>GDP!J12+INWARD!J12</f>
        <v>550791</v>
      </c>
      <c r="K12" s="178">
        <f>GDP!K12+INWARD!K12</f>
        <v>0</v>
      </c>
      <c r="L12" s="178">
        <f>GDP!L12+INWARD!L12</f>
        <v>349238</v>
      </c>
      <c r="M12" s="178">
        <f>GDP!M12+INWARD!M12</f>
        <v>144884</v>
      </c>
      <c r="N12" s="178">
        <f>GDP!N12+INWARD!N12</f>
        <v>864362</v>
      </c>
      <c r="O12" s="178">
        <f>GDP!O12+INWARD!O12</f>
        <v>1500815</v>
      </c>
      <c r="P12" s="178">
        <f>GDP!P12+INWARD!P12</f>
        <v>457398</v>
      </c>
      <c r="Q12" s="179">
        <f t="shared" si="1"/>
        <v>5533440</v>
      </c>
      <c r="R12" s="180">
        <f t="shared" si="0"/>
        <v>6.4825194890067408</v>
      </c>
      <c r="S12" s="115"/>
    </row>
    <row r="13" spans="2:19" ht="32.25" customHeight="1" x14ac:dyDescent="0.35">
      <c r="B13" s="181" t="s">
        <v>21</v>
      </c>
      <c r="C13" s="178">
        <f>GDP!C13+INWARD!C13</f>
        <v>0</v>
      </c>
      <c r="D13" s="178">
        <f>GDP!D13+INWARD!D13</f>
        <v>229446</v>
      </c>
      <c r="E13" s="178">
        <f>GDP!E13+INWARD!E13</f>
        <v>50164</v>
      </c>
      <c r="F13" s="178">
        <f>GDP!F13+INWARD!F13</f>
        <v>298934</v>
      </c>
      <c r="G13" s="178">
        <f>GDP!G13+INWARD!G13</f>
        <v>63269</v>
      </c>
      <c r="H13" s="178">
        <f>GDP!H13+INWARD!H13</f>
        <v>44079</v>
      </c>
      <c r="I13" s="178">
        <f>GDP!I13+INWARD!I13</f>
        <v>926722</v>
      </c>
      <c r="J13" s="178">
        <f>GDP!J13+INWARD!J13</f>
        <v>859021</v>
      </c>
      <c r="K13" s="178">
        <f>GDP!K13+INWARD!K13</f>
        <v>0</v>
      </c>
      <c r="L13" s="178">
        <f>GDP!L13+INWARD!L13</f>
        <v>149942</v>
      </c>
      <c r="M13" s="178">
        <f>GDP!M13+INWARD!M13</f>
        <v>536889</v>
      </c>
      <c r="N13" s="178">
        <f>GDP!N13+INWARD!N13</f>
        <v>943870</v>
      </c>
      <c r="O13" s="178">
        <f>GDP!O13+INWARD!O13</f>
        <v>2628663</v>
      </c>
      <c r="P13" s="178">
        <f>GDP!P13+INWARD!P13</f>
        <v>94293</v>
      </c>
      <c r="Q13" s="179">
        <f t="shared" si="1"/>
        <v>6825292</v>
      </c>
      <c r="R13" s="180">
        <f t="shared" si="0"/>
        <v>7.9959461760065711</v>
      </c>
      <c r="S13" s="115"/>
    </row>
    <row r="14" spans="2:19" ht="32.25" customHeight="1" x14ac:dyDescent="0.35">
      <c r="B14" s="181" t="s">
        <v>22</v>
      </c>
      <c r="C14" s="178">
        <f>GDP!C14+INWARD!C14</f>
        <v>0</v>
      </c>
      <c r="D14" s="178">
        <f>GDP!D14+INWARD!D14</f>
        <v>15186</v>
      </c>
      <c r="E14" s="178">
        <f>GDP!E14+INWARD!E14</f>
        <v>4760</v>
      </c>
      <c r="F14" s="178">
        <f>GDP!F14+INWARD!F14</f>
        <v>45766</v>
      </c>
      <c r="G14" s="178">
        <f>GDP!G14+INWARD!G14</f>
        <v>10633</v>
      </c>
      <c r="H14" s="178">
        <f>GDP!H14+INWARD!H14</f>
        <v>29664</v>
      </c>
      <c r="I14" s="178">
        <f>GDP!I14+INWARD!I14</f>
        <v>153182</v>
      </c>
      <c r="J14" s="178">
        <f>GDP!J14+INWARD!J14</f>
        <v>101669</v>
      </c>
      <c r="K14" s="178">
        <f>GDP!K14+INWARD!K14</f>
        <v>0</v>
      </c>
      <c r="L14" s="178">
        <f>GDP!L14+INWARD!L14</f>
        <v>9362</v>
      </c>
      <c r="M14" s="178">
        <f>GDP!M14+INWARD!M14</f>
        <v>9230</v>
      </c>
      <c r="N14" s="178">
        <f>GDP!N14+INWARD!N14</f>
        <v>18362</v>
      </c>
      <c r="O14" s="178">
        <f>GDP!O14+INWARD!O14</f>
        <v>0</v>
      </c>
      <c r="P14" s="178">
        <f>GDP!P14+INWARD!P14</f>
        <v>7561</v>
      </c>
      <c r="Q14" s="179">
        <f t="shared" si="1"/>
        <v>405375</v>
      </c>
      <c r="R14" s="180">
        <f t="shared" si="0"/>
        <v>0.47490373761278842</v>
      </c>
      <c r="S14" s="115"/>
    </row>
    <row r="15" spans="2:19" ht="32.25" customHeight="1" x14ac:dyDescent="0.35">
      <c r="B15" s="181" t="s">
        <v>23</v>
      </c>
      <c r="C15" s="178">
        <f>GDP!C15+INWARD!C15</f>
        <v>0</v>
      </c>
      <c r="D15" s="178">
        <f>GDP!D15+INWARD!D15</f>
        <v>0</v>
      </c>
      <c r="E15" s="178">
        <f>GDP!E15+INWARD!E15</f>
        <v>0</v>
      </c>
      <c r="F15" s="178">
        <f>GDP!F15+INWARD!F15</f>
        <v>0</v>
      </c>
      <c r="G15" s="178">
        <f>GDP!G15+INWARD!G15</f>
        <v>0</v>
      </c>
      <c r="H15" s="178">
        <f>GDP!H15+INWARD!H15</f>
        <v>0</v>
      </c>
      <c r="I15" s="178">
        <f>GDP!I15+INWARD!I15</f>
        <v>115494</v>
      </c>
      <c r="J15" s="178">
        <f>GDP!J15+INWARD!J15</f>
        <v>59763</v>
      </c>
      <c r="K15" s="178">
        <f>GDP!K15+INWARD!K15</f>
        <v>1361696</v>
      </c>
      <c r="L15" s="178">
        <f>GDP!L15+INWARD!L15</f>
        <v>0</v>
      </c>
      <c r="M15" s="178">
        <f>GDP!M15+INWARD!M15</f>
        <v>0</v>
      </c>
      <c r="N15" s="178">
        <f>GDP!N15+INWARD!N15</f>
        <v>0</v>
      </c>
      <c r="O15" s="178">
        <f>GDP!O15+INWARD!O15</f>
        <v>0</v>
      </c>
      <c r="P15" s="178">
        <f>GDP!P15+INWARD!P15</f>
        <v>0</v>
      </c>
      <c r="Q15" s="179">
        <f t="shared" si="1"/>
        <v>1536953</v>
      </c>
      <c r="R15" s="180">
        <f t="shared" si="0"/>
        <v>1.8005666956156348</v>
      </c>
      <c r="S15" s="115"/>
    </row>
    <row r="16" spans="2:19" ht="32.25" customHeight="1" x14ac:dyDescent="0.35">
      <c r="B16" s="181" t="s">
        <v>24</v>
      </c>
      <c r="C16" s="178">
        <f>GDP!C16+INWARD!C16</f>
        <v>380102</v>
      </c>
      <c r="D16" s="178">
        <f>GDP!D16+INWARD!D16</f>
        <v>18907</v>
      </c>
      <c r="E16" s="178">
        <f>GDP!E16+INWARD!E16</f>
        <v>14415</v>
      </c>
      <c r="F16" s="178">
        <f>GDP!F16+INWARD!F16</f>
        <v>110046</v>
      </c>
      <c r="G16" s="178">
        <f>GDP!G16+INWARD!G16</f>
        <v>10511</v>
      </c>
      <c r="H16" s="178">
        <f>GDP!H16+INWARD!H16</f>
        <v>52915</v>
      </c>
      <c r="I16" s="178">
        <f>GDP!I16+INWARD!I16</f>
        <v>289174</v>
      </c>
      <c r="J16" s="178">
        <f>GDP!J16+INWARD!J16</f>
        <v>258775</v>
      </c>
      <c r="K16" s="178">
        <f>GDP!K16+INWARD!K16</f>
        <v>6831</v>
      </c>
      <c r="L16" s="178">
        <f>GDP!L16+INWARD!L16</f>
        <v>5172</v>
      </c>
      <c r="M16" s="178">
        <f>GDP!M16+INWARD!M16</f>
        <v>38673</v>
      </c>
      <c r="N16" s="178">
        <f>GDP!N16+INWARD!N16</f>
        <v>259990</v>
      </c>
      <c r="O16" s="178">
        <f>GDP!O16+INWARD!O16</f>
        <v>0</v>
      </c>
      <c r="P16" s="178">
        <f>GDP!P16+INWARD!P16</f>
        <v>9639</v>
      </c>
      <c r="Q16" s="179">
        <f t="shared" si="1"/>
        <v>1455150</v>
      </c>
      <c r="R16" s="180">
        <f t="shared" si="0"/>
        <v>1.7047330836564887</v>
      </c>
      <c r="S16" s="115"/>
    </row>
    <row r="17" spans="2:19" ht="32.25" customHeight="1" x14ac:dyDescent="0.35">
      <c r="B17" s="181" t="s">
        <v>25</v>
      </c>
      <c r="C17" s="178">
        <f>GDP!C17+INWARD!C17</f>
        <v>0</v>
      </c>
      <c r="D17" s="178">
        <f>GDP!D17+INWARD!D17</f>
        <v>52216</v>
      </c>
      <c r="E17" s="178">
        <f>GDP!E17+INWARD!E17</f>
        <v>17058</v>
      </c>
      <c r="F17" s="178">
        <f>GDP!F17+INWARD!F17</f>
        <v>193935</v>
      </c>
      <c r="G17" s="178">
        <f>GDP!G17+INWARD!G17</f>
        <v>31072</v>
      </c>
      <c r="H17" s="178">
        <f>GDP!H17+INWARD!H17</f>
        <v>28888</v>
      </c>
      <c r="I17" s="178">
        <f>GDP!I17+INWARD!I17</f>
        <v>486499</v>
      </c>
      <c r="J17" s="178">
        <f>GDP!J17+INWARD!J17</f>
        <v>400005</v>
      </c>
      <c r="K17" s="178">
        <f>GDP!K17+INWARD!K17</f>
        <v>0</v>
      </c>
      <c r="L17" s="178">
        <f>GDP!L17+INWARD!L17</f>
        <v>51839</v>
      </c>
      <c r="M17" s="178">
        <f>GDP!M17+INWARD!M17</f>
        <v>49464</v>
      </c>
      <c r="N17" s="178">
        <f>GDP!N17+INWARD!N17</f>
        <v>44562</v>
      </c>
      <c r="O17" s="178">
        <f>GDP!O17+INWARD!O17</f>
        <v>1016045</v>
      </c>
      <c r="P17" s="178">
        <f>GDP!P17+INWARD!P17</f>
        <v>34718</v>
      </c>
      <c r="Q17" s="179">
        <f t="shared" si="1"/>
        <v>2406301</v>
      </c>
      <c r="R17" s="180">
        <f t="shared" si="0"/>
        <v>2.8190227288840957</v>
      </c>
      <c r="S17" s="115"/>
    </row>
    <row r="18" spans="2:19" ht="32.25" customHeight="1" x14ac:dyDescent="0.35">
      <c r="B18" s="181" t="s">
        <v>26</v>
      </c>
      <c r="C18" s="178">
        <f>GDP!C18+INWARD!C18</f>
        <v>463867</v>
      </c>
      <c r="D18" s="178">
        <f>GDP!D18+INWARD!D18</f>
        <v>275984</v>
      </c>
      <c r="E18" s="178">
        <f>GDP!E18+INWARD!E18</f>
        <v>81988</v>
      </c>
      <c r="F18" s="178">
        <f>GDP!F18+INWARD!F18</f>
        <v>920483</v>
      </c>
      <c r="G18" s="178">
        <f>GDP!G18+INWARD!G18</f>
        <v>101892</v>
      </c>
      <c r="H18" s="178">
        <f>GDP!H18+INWARD!H18</f>
        <v>216467</v>
      </c>
      <c r="I18" s="178">
        <f>GDP!I18+INWARD!I18</f>
        <v>697609</v>
      </c>
      <c r="J18" s="178">
        <f>GDP!J18+INWARD!J18</f>
        <v>608456</v>
      </c>
      <c r="K18" s="178">
        <f>GDP!K18+INWARD!K18</f>
        <v>132155</v>
      </c>
      <c r="L18" s="178">
        <f>GDP!L18+INWARD!L18</f>
        <v>43407</v>
      </c>
      <c r="M18" s="178">
        <f>GDP!M18+INWARD!M18</f>
        <v>258832</v>
      </c>
      <c r="N18" s="178">
        <f>GDP!N18+INWARD!N18</f>
        <v>1209071</v>
      </c>
      <c r="O18" s="178">
        <f>GDP!O18+INWARD!O18</f>
        <v>1443963</v>
      </c>
      <c r="P18" s="178">
        <f>GDP!P18+INWARD!P18</f>
        <v>126050</v>
      </c>
      <c r="Q18" s="179">
        <f t="shared" si="1"/>
        <v>6580224</v>
      </c>
      <c r="R18" s="180">
        <f t="shared" si="0"/>
        <v>7.7088448274545129</v>
      </c>
      <c r="S18" s="115"/>
    </row>
    <row r="19" spans="2:19" ht="32.25" customHeight="1" x14ac:dyDescent="0.35">
      <c r="B19" s="181" t="s">
        <v>27</v>
      </c>
      <c r="C19" s="178">
        <f>GDP!C19+INWARD!C19</f>
        <v>2505</v>
      </c>
      <c r="D19" s="178">
        <f>GDP!D19+INWARD!D19</f>
        <v>63307</v>
      </c>
      <c r="E19" s="178">
        <f>GDP!E19+INWARD!E19</f>
        <v>37337</v>
      </c>
      <c r="F19" s="178">
        <f>GDP!F19+INWARD!F19</f>
        <v>220247</v>
      </c>
      <c r="G19" s="178">
        <f>GDP!G19+INWARD!G19</f>
        <v>44142</v>
      </c>
      <c r="H19" s="178">
        <f>GDP!H19+INWARD!H19</f>
        <v>107356</v>
      </c>
      <c r="I19" s="178">
        <f>GDP!I19+INWARD!I19</f>
        <v>674572</v>
      </c>
      <c r="J19" s="178">
        <f>GDP!J19+INWARD!J19</f>
        <v>609183</v>
      </c>
      <c r="K19" s="178">
        <f>GDP!K19+INWARD!K19</f>
        <v>0</v>
      </c>
      <c r="L19" s="178">
        <f>GDP!L19+INWARD!L19</f>
        <v>29892</v>
      </c>
      <c r="M19" s="178">
        <f>GDP!M19+INWARD!M19</f>
        <v>134776</v>
      </c>
      <c r="N19" s="178">
        <f>GDP!N19+INWARD!N19</f>
        <v>201975</v>
      </c>
      <c r="O19" s="178">
        <f>GDP!O19+INWARD!O19</f>
        <v>0</v>
      </c>
      <c r="P19" s="178">
        <f>GDP!P19+INWARD!P19</f>
        <v>86062</v>
      </c>
      <c r="Q19" s="179">
        <f t="shared" si="1"/>
        <v>2211354</v>
      </c>
      <c r="R19" s="180">
        <f t="shared" si="0"/>
        <v>2.5906389880604133</v>
      </c>
      <c r="S19" s="115"/>
    </row>
    <row r="20" spans="2:19" ht="32.25" customHeight="1" x14ac:dyDescent="0.35">
      <c r="B20" s="181" t="s">
        <v>28</v>
      </c>
      <c r="C20" s="178">
        <f>GDP!C20+INWARD!C20</f>
        <v>188198</v>
      </c>
      <c r="D20" s="178">
        <f>GDP!D20+INWARD!D20</f>
        <v>13925</v>
      </c>
      <c r="E20" s="178">
        <f>GDP!E20+INWARD!E20</f>
        <v>96297</v>
      </c>
      <c r="F20" s="178">
        <f>GDP!F20+INWARD!F20</f>
        <v>320624</v>
      </c>
      <c r="G20" s="178">
        <f>GDP!G20+INWARD!G20</f>
        <v>140136</v>
      </c>
      <c r="H20" s="178">
        <f>GDP!H20+INWARD!H20</f>
        <v>61384</v>
      </c>
      <c r="I20" s="178">
        <f>GDP!I20+INWARD!I20</f>
        <v>477497</v>
      </c>
      <c r="J20" s="178">
        <f>GDP!J20+INWARD!J20</f>
        <v>257211</v>
      </c>
      <c r="K20" s="178">
        <f>GDP!K20+INWARD!K20</f>
        <v>18276</v>
      </c>
      <c r="L20" s="178">
        <f>GDP!L20+INWARD!L20</f>
        <v>163050</v>
      </c>
      <c r="M20" s="178">
        <f>GDP!M20+INWARD!M20</f>
        <v>66125</v>
      </c>
      <c r="N20" s="178">
        <f>GDP!N20+INWARD!N20</f>
        <v>302424</v>
      </c>
      <c r="O20" s="178">
        <f>GDP!O20+INWARD!O20</f>
        <v>1022892</v>
      </c>
      <c r="P20" s="178">
        <f>GDP!P20+INWARD!P20</f>
        <v>152049</v>
      </c>
      <c r="Q20" s="179">
        <f t="shared" si="1"/>
        <v>3280088</v>
      </c>
      <c r="R20" s="180">
        <f t="shared" si="0"/>
        <v>3.8426791264849975</v>
      </c>
      <c r="S20" s="115"/>
    </row>
    <row r="21" spans="2:19" ht="32.25" customHeight="1" x14ac:dyDescent="0.35">
      <c r="B21" s="181" t="s">
        <v>29</v>
      </c>
      <c r="C21" s="178">
        <f>GDP!C21+INWARD!C21</f>
        <v>511322</v>
      </c>
      <c r="D21" s="178">
        <f>GDP!D21+INWARD!D21</f>
        <v>109232</v>
      </c>
      <c r="E21" s="178">
        <f>GDP!E21+INWARD!E21</f>
        <v>78833</v>
      </c>
      <c r="F21" s="178">
        <f>GDP!F21+INWARD!F21</f>
        <v>761113</v>
      </c>
      <c r="G21" s="178">
        <f>GDP!G21+INWARD!G21</f>
        <v>139583</v>
      </c>
      <c r="H21" s="178">
        <f>GDP!H21+INWARD!H21</f>
        <v>117251</v>
      </c>
      <c r="I21" s="178">
        <f>GDP!I21+INWARD!I21</f>
        <v>723387</v>
      </c>
      <c r="J21" s="178">
        <f>GDP!J21+INWARD!J21</f>
        <v>342583</v>
      </c>
      <c r="K21" s="178">
        <f>GDP!K21+INWARD!K21</f>
        <v>0</v>
      </c>
      <c r="L21" s="178">
        <f>GDP!L21+INWARD!L21</f>
        <v>75633</v>
      </c>
      <c r="M21" s="178">
        <f>GDP!M21+INWARD!M21</f>
        <v>122132</v>
      </c>
      <c r="N21" s="178">
        <f>GDP!N21+INWARD!N21</f>
        <v>271163</v>
      </c>
      <c r="O21" s="178">
        <f>GDP!O21+INWARD!O21</f>
        <v>209696</v>
      </c>
      <c r="P21" s="178">
        <f>GDP!P21+INWARD!P21</f>
        <v>62174</v>
      </c>
      <c r="Q21" s="179">
        <f t="shared" si="1"/>
        <v>3524102</v>
      </c>
      <c r="R21" s="180">
        <f t="shared" si="0"/>
        <v>4.1285456960313365</v>
      </c>
      <c r="S21" s="115"/>
    </row>
    <row r="22" spans="2:19" ht="32.25" customHeight="1" x14ac:dyDescent="0.35">
      <c r="B22" s="181" t="s">
        <v>30</v>
      </c>
      <c r="C22" s="178">
        <f>GDP!C22+INWARD!C22</f>
        <v>0</v>
      </c>
      <c r="D22" s="178">
        <f>GDP!D22+INWARD!D22</f>
        <v>58373</v>
      </c>
      <c r="E22" s="178">
        <f>GDP!E22+INWARD!E22</f>
        <v>26535</v>
      </c>
      <c r="F22" s="178">
        <f>GDP!F22+INWARD!F22</f>
        <v>84284</v>
      </c>
      <c r="G22" s="178">
        <f>GDP!G22+INWARD!G22</f>
        <v>12617</v>
      </c>
      <c r="H22" s="178">
        <f>GDP!H22+INWARD!H22</f>
        <v>64789</v>
      </c>
      <c r="I22" s="178">
        <f>GDP!I22+INWARD!I22</f>
        <v>179774</v>
      </c>
      <c r="J22" s="178">
        <f>GDP!J22+INWARD!J22</f>
        <v>116269</v>
      </c>
      <c r="K22" s="178">
        <f>GDP!K22+INWARD!K22</f>
        <v>3197</v>
      </c>
      <c r="L22" s="178">
        <f>GDP!L22+INWARD!L22</f>
        <v>5078</v>
      </c>
      <c r="M22" s="178">
        <f>GDP!M22+INWARD!M22</f>
        <v>30227</v>
      </c>
      <c r="N22" s="178">
        <f>GDP!N22+INWARD!N22</f>
        <v>100388</v>
      </c>
      <c r="O22" s="178">
        <f>GDP!O22+INWARD!O22</f>
        <v>0</v>
      </c>
      <c r="P22" s="178">
        <f>GDP!P22+INWARD!P22</f>
        <v>51130</v>
      </c>
      <c r="Q22" s="179">
        <f t="shared" si="1"/>
        <v>732661</v>
      </c>
      <c r="R22" s="180">
        <f t="shared" si="0"/>
        <v>0.85832487771353227</v>
      </c>
      <c r="S22" s="115"/>
    </row>
    <row r="23" spans="2:19" ht="32.25" customHeight="1" x14ac:dyDescent="0.35">
      <c r="B23" s="181" t="s">
        <v>31</v>
      </c>
      <c r="C23" s="178">
        <f>GDP!C23+INWARD!C23</f>
        <v>0</v>
      </c>
      <c r="D23" s="178">
        <f>GDP!D23+INWARD!D23</f>
        <v>0</v>
      </c>
      <c r="E23" s="178">
        <f>GDP!E23+INWARD!E23</f>
        <v>0</v>
      </c>
      <c r="F23" s="178">
        <f>GDP!F23+INWARD!F23</f>
        <v>0</v>
      </c>
      <c r="G23" s="178">
        <f>GDP!G23+INWARD!G23</f>
        <v>0</v>
      </c>
      <c r="H23" s="178">
        <f>GDP!H23+INWARD!H23</f>
        <v>0</v>
      </c>
      <c r="I23" s="178">
        <f>GDP!I23+INWARD!I23</f>
        <v>0</v>
      </c>
      <c r="J23" s="178">
        <f>GDP!J23+INWARD!J23</f>
        <v>0</v>
      </c>
      <c r="K23" s="178">
        <f>GDP!K23+INWARD!K23</f>
        <v>0</v>
      </c>
      <c r="L23" s="178">
        <f>GDP!L23+INWARD!L23</f>
        <v>0</v>
      </c>
      <c r="M23" s="178">
        <f>GDP!M23+INWARD!M23</f>
        <v>0</v>
      </c>
      <c r="N23" s="178">
        <f>GDP!N23+INWARD!N23</f>
        <v>0</v>
      </c>
      <c r="O23" s="178">
        <f>GDP!O23+INWARD!O23</f>
        <v>0</v>
      </c>
      <c r="P23" s="178">
        <f>GDP!P23+INWARD!P23</f>
        <v>0</v>
      </c>
      <c r="Q23" s="179">
        <f t="shared" si="1"/>
        <v>0</v>
      </c>
      <c r="R23" s="180">
        <f t="shared" si="0"/>
        <v>0</v>
      </c>
      <c r="S23" s="115"/>
    </row>
    <row r="24" spans="2:19" ht="32.25" customHeight="1" x14ac:dyDescent="0.35">
      <c r="B24" s="181" t="s">
        <v>258</v>
      </c>
      <c r="C24" s="178">
        <f>GDP!C24+INWARD!C24</f>
        <v>33568</v>
      </c>
      <c r="D24" s="178">
        <f>GDP!D24+INWARD!D24</f>
        <v>61933</v>
      </c>
      <c r="E24" s="178">
        <f>GDP!E24+INWARD!E24</f>
        <v>25606</v>
      </c>
      <c r="F24" s="178">
        <f>GDP!F24+INWARD!F24</f>
        <v>497031</v>
      </c>
      <c r="G24" s="178">
        <f>GDP!G24+INWARD!G24</f>
        <v>240259</v>
      </c>
      <c r="H24" s="178">
        <f>GDP!H24+INWARD!H24</f>
        <v>98228</v>
      </c>
      <c r="I24" s="178">
        <f>GDP!I24+INWARD!I24</f>
        <v>290458</v>
      </c>
      <c r="J24" s="178">
        <f>GDP!J24+INWARD!J24</f>
        <v>181096</v>
      </c>
      <c r="K24" s="178">
        <f>GDP!K24+INWARD!K24</f>
        <v>0</v>
      </c>
      <c r="L24" s="178">
        <f>GDP!L24+INWARD!L24</f>
        <v>11513</v>
      </c>
      <c r="M24" s="178">
        <f>GDP!M24+INWARD!M24</f>
        <v>19343</v>
      </c>
      <c r="N24" s="178">
        <f>GDP!N24+INWARD!N24</f>
        <v>754483</v>
      </c>
      <c r="O24" s="178">
        <f>GDP!O24+INWARD!O24</f>
        <v>0</v>
      </c>
      <c r="P24" s="178">
        <f>GDP!P24+INWARD!P24</f>
        <v>72366</v>
      </c>
      <c r="Q24" s="179">
        <f t="shared" ref="Q24" si="2">SUM(C24:P24)</f>
        <v>2285884</v>
      </c>
      <c r="R24" s="180">
        <f t="shared" si="0"/>
        <v>2.6779521562732564</v>
      </c>
      <c r="S24" s="115"/>
    </row>
    <row r="25" spans="2:19" ht="32.25" customHeight="1" x14ac:dyDescent="0.35">
      <c r="B25" s="181" t="s">
        <v>259</v>
      </c>
      <c r="C25" s="178">
        <f>GDP!C25+INWARD!C25</f>
        <v>0</v>
      </c>
      <c r="D25" s="178">
        <f>GDP!D25+INWARD!D25</f>
        <v>0</v>
      </c>
      <c r="E25" s="178">
        <f>GDP!E25+INWARD!E25</f>
        <v>0</v>
      </c>
      <c r="F25" s="178">
        <f>GDP!F25+INWARD!F25</f>
        <v>0</v>
      </c>
      <c r="G25" s="178">
        <f>GDP!G25+INWARD!G25</f>
        <v>0</v>
      </c>
      <c r="H25" s="178">
        <f>GDP!H25+INWARD!H25</f>
        <v>0</v>
      </c>
      <c r="I25" s="178">
        <f>GDP!I25+INWARD!I25</f>
        <v>0</v>
      </c>
      <c r="J25" s="178">
        <f>GDP!J25+INWARD!J25</f>
        <v>0</v>
      </c>
      <c r="K25" s="178">
        <f>GDP!K25+INWARD!K25</f>
        <v>0</v>
      </c>
      <c r="L25" s="178">
        <f>GDP!L25+INWARD!L25</f>
        <v>0</v>
      </c>
      <c r="M25" s="178">
        <f>GDP!M25+INWARD!M25</f>
        <v>0</v>
      </c>
      <c r="N25" s="178">
        <f>GDP!N25+INWARD!N25</f>
        <v>0</v>
      </c>
      <c r="O25" s="178">
        <f>GDP!O25+INWARD!O25</f>
        <v>6158310</v>
      </c>
      <c r="P25" s="178">
        <f>GDP!P25+INWARD!P25</f>
        <v>0</v>
      </c>
      <c r="Q25" s="179">
        <f t="shared" si="1"/>
        <v>6158310</v>
      </c>
      <c r="R25" s="180">
        <f t="shared" si="0"/>
        <v>7.2145653688022477</v>
      </c>
      <c r="S25" s="115"/>
    </row>
    <row r="26" spans="2:19" ht="32.25" customHeight="1" x14ac:dyDescent="0.35">
      <c r="B26" s="181" t="s">
        <v>33</v>
      </c>
      <c r="C26" s="178">
        <f>GDP!C26+INWARD!C26</f>
        <v>0</v>
      </c>
      <c r="D26" s="178">
        <f>GDP!D26+INWARD!D26</f>
        <v>63603</v>
      </c>
      <c r="E26" s="178">
        <f>GDP!E26+INWARD!E26</f>
        <v>29546</v>
      </c>
      <c r="F26" s="178">
        <f>GDP!F26+INWARD!F26</f>
        <v>376156</v>
      </c>
      <c r="G26" s="178">
        <f>GDP!G26+INWARD!G26</f>
        <v>33152</v>
      </c>
      <c r="H26" s="178">
        <f>GDP!H26+INWARD!H26</f>
        <v>131970</v>
      </c>
      <c r="I26" s="178">
        <f>GDP!I26+INWARD!I26</f>
        <v>221577</v>
      </c>
      <c r="J26" s="178">
        <f>GDP!J26+INWARD!J26</f>
        <v>439630</v>
      </c>
      <c r="K26" s="178">
        <f>GDP!K26+INWARD!K26</f>
        <v>0</v>
      </c>
      <c r="L26" s="178">
        <f>GDP!L26+INWARD!L26</f>
        <v>15310</v>
      </c>
      <c r="M26" s="178">
        <f>GDP!M26+INWARD!M26</f>
        <v>122073</v>
      </c>
      <c r="N26" s="178">
        <f>GDP!N26+INWARD!N26</f>
        <v>205184</v>
      </c>
      <c r="O26" s="178">
        <f>GDP!O26+INWARD!O26</f>
        <v>87689</v>
      </c>
      <c r="P26" s="178">
        <f>GDP!P26+INWARD!P26</f>
        <v>11604</v>
      </c>
      <c r="Q26" s="179">
        <f t="shared" si="1"/>
        <v>1737494</v>
      </c>
      <c r="R26" s="180">
        <f t="shared" si="0"/>
        <v>2.0355039030028843</v>
      </c>
      <c r="S26" s="115"/>
    </row>
    <row r="27" spans="2:19" ht="32.25" customHeight="1" x14ac:dyDescent="0.35">
      <c r="B27" s="181" t="s">
        <v>34</v>
      </c>
      <c r="C27" s="178">
        <f>GDP!C27+INWARD!C27</f>
        <v>0</v>
      </c>
      <c r="D27" s="178">
        <f>GDP!D27+INWARD!D27</f>
        <v>62310</v>
      </c>
      <c r="E27" s="178">
        <f>GDP!E27+INWARD!E27</f>
        <v>11105</v>
      </c>
      <c r="F27" s="178">
        <f>GDP!F27+INWARD!F27</f>
        <v>45047</v>
      </c>
      <c r="G27" s="178">
        <f>GDP!G27+INWARD!G27</f>
        <v>13348</v>
      </c>
      <c r="H27" s="178">
        <f>GDP!H27+INWARD!H27</f>
        <v>2879</v>
      </c>
      <c r="I27" s="178">
        <f>GDP!I27+INWARD!I27</f>
        <v>252108</v>
      </c>
      <c r="J27" s="178">
        <f>GDP!J27+INWARD!J27</f>
        <v>170195</v>
      </c>
      <c r="K27" s="178">
        <f>GDP!K27+INWARD!K27</f>
        <v>26384</v>
      </c>
      <c r="L27" s="178">
        <f>GDP!L27+INWARD!L27</f>
        <v>5377</v>
      </c>
      <c r="M27" s="178">
        <f>GDP!M27+INWARD!M27</f>
        <v>39911</v>
      </c>
      <c r="N27" s="178">
        <f>GDP!N27+INWARD!N27</f>
        <v>47722</v>
      </c>
      <c r="O27" s="178">
        <f>GDP!O27+INWARD!O27</f>
        <v>0</v>
      </c>
      <c r="P27" s="178">
        <f>GDP!P27+INWARD!P27</f>
        <v>106338</v>
      </c>
      <c r="Q27" s="179">
        <f t="shared" si="1"/>
        <v>782724</v>
      </c>
      <c r="R27" s="180">
        <f t="shared" si="0"/>
        <v>0.91697453745108148</v>
      </c>
      <c r="S27" s="115"/>
    </row>
    <row r="28" spans="2:19" ht="32.25" customHeight="1" x14ac:dyDescent="0.35">
      <c r="B28" s="181" t="s">
        <v>35</v>
      </c>
      <c r="C28" s="178">
        <f>GDP!C28+INWARD!C28</f>
        <v>0</v>
      </c>
      <c r="D28" s="178">
        <f>GDP!D28+INWARD!D28</f>
        <v>30710</v>
      </c>
      <c r="E28" s="178">
        <f>GDP!E28+INWARD!E28</f>
        <v>7666</v>
      </c>
      <c r="F28" s="178">
        <f>GDP!F28+INWARD!F28</f>
        <v>73361</v>
      </c>
      <c r="G28" s="178">
        <f>GDP!G28+INWARD!G28</f>
        <v>84259</v>
      </c>
      <c r="H28" s="178">
        <f>GDP!H28+INWARD!H28</f>
        <v>100488</v>
      </c>
      <c r="I28" s="178">
        <f>GDP!I28+INWARD!I28</f>
        <v>260964</v>
      </c>
      <c r="J28" s="178">
        <f>GDP!J28+INWARD!J28</f>
        <v>680693</v>
      </c>
      <c r="K28" s="178">
        <f>GDP!K28+INWARD!K28</f>
        <v>0</v>
      </c>
      <c r="L28" s="178">
        <f>GDP!L28+INWARD!L28</f>
        <v>12464</v>
      </c>
      <c r="M28" s="178">
        <f>GDP!M28+INWARD!M28</f>
        <v>56932</v>
      </c>
      <c r="N28" s="178">
        <f>GDP!N28+INWARD!N28</f>
        <v>209280</v>
      </c>
      <c r="O28" s="178">
        <f>GDP!O28+INWARD!O28</f>
        <v>1486399</v>
      </c>
      <c r="P28" s="178">
        <f>GDP!P28+INWARD!P28</f>
        <v>83812</v>
      </c>
      <c r="Q28" s="179">
        <f t="shared" si="1"/>
        <v>3087028</v>
      </c>
      <c r="R28" s="180">
        <f t="shared" si="0"/>
        <v>3.6165060383973628</v>
      </c>
      <c r="S28" s="115"/>
    </row>
    <row r="29" spans="2:19" ht="32.25" customHeight="1" x14ac:dyDescent="0.35">
      <c r="B29" s="181" t="s">
        <v>36</v>
      </c>
      <c r="C29" s="178">
        <f>GDP!C29+INWARD!C29</f>
        <v>69610</v>
      </c>
      <c r="D29" s="178">
        <f>GDP!D29+INWARD!D29</f>
        <v>314230</v>
      </c>
      <c r="E29" s="178">
        <f>GDP!E29+INWARD!E29</f>
        <v>50672</v>
      </c>
      <c r="F29" s="178">
        <f>GDP!F29+INWARD!F29</f>
        <v>709974</v>
      </c>
      <c r="G29" s="178">
        <f>GDP!G29+INWARD!G29</f>
        <v>36237</v>
      </c>
      <c r="H29" s="178">
        <f>GDP!H29+INWARD!H29</f>
        <v>160565</v>
      </c>
      <c r="I29" s="178">
        <f>GDP!I29+INWARD!I29</f>
        <v>315381</v>
      </c>
      <c r="J29" s="178">
        <f>GDP!J29+INWARD!J29</f>
        <v>282959</v>
      </c>
      <c r="K29" s="178">
        <f>GDP!K29+INWARD!K29</f>
        <v>0</v>
      </c>
      <c r="L29" s="178">
        <f>GDP!L29+INWARD!L29</f>
        <v>29259</v>
      </c>
      <c r="M29" s="178">
        <f>GDP!M29+INWARD!M29</f>
        <v>107418</v>
      </c>
      <c r="N29" s="178">
        <f>GDP!N29+INWARD!N29</f>
        <v>240260</v>
      </c>
      <c r="O29" s="178">
        <f>GDP!O29+INWARD!O29</f>
        <v>0</v>
      </c>
      <c r="P29" s="178">
        <f>GDP!P29+INWARD!P29</f>
        <v>137269</v>
      </c>
      <c r="Q29" s="179">
        <f t="shared" si="1"/>
        <v>2453834</v>
      </c>
      <c r="R29" s="180">
        <f t="shared" si="0"/>
        <v>2.8747084504010827</v>
      </c>
      <c r="S29" s="115"/>
    </row>
    <row r="30" spans="2:19" ht="32.25" customHeight="1" x14ac:dyDescent="0.35">
      <c r="B30" s="181" t="s">
        <v>192</v>
      </c>
      <c r="C30" s="178">
        <f>GDP!C30+INWARD!C30</f>
        <v>0</v>
      </c>
      <c r="D30" s="178">
        <f>GDP!D30+INWARD!D30</f>
        <v>58221</v>
      </c>
      <c r="E30" s="178">
        <f>GDP!E30+INWARD!E30</f>
        <v>10407</v>
      </c>
      <c r="F30" s="178">
        <f>GDP!F30+INWARD!F30</f>
        <v>33311</v>
      </c>
      <c r="G30" s="178">
        <f>GDP!G30+INWARD!G30</f>
        <v>17104</v>
      </c>
      <c r="H30" s="178">
        <f>GDP!H30+INWARD!H30</f>
        <v>20099</v>
      </c>
      <c r="I30" s="178">
        <f>GDP!I30+INWARD!I30</f>
        <v>416577</v>
      </c>
      <c r="J30" s="178">
        <f>GDP!J30+INWARD!J30</f>
        <v>178273</v>
      </c>
      <c r="K30" s="178">
        <f>GDP!K30+INWARD!K30</f>
        <v>0</v>
      </c>
      <c r="L30" s="178">
        <f>GDP!L30+INWARD!L30</f>
        <v>19925</v>
      </c>
      <c r="M30" s="178">
        <f>GDP!M30+INWARD!M30</f>
        <v>22191</v>
      </c>
      <c r="N30" s="178">
        <f>GDP!N30+INWARD!N30</f>
        <v>48968</v>
      </c>
      <c r="O30" s="178">
        <f>GDP!O30+INWARD!O30</f>
        <v>0</v>
      </c>
      <c r="P30" s="178">
        <f>GDP!P30+INWARD!P30</f>
        <v>27533</v>
      </c>
      <c r="Q30" s="179">
        <f t="shared" si="1"/>
        <v>852609</v>
      </c>
      <c r="R30" s="180">
        <f t="shared" si="0"/>
        <v>0.99884600881233898</v>
      </c>
      <c r="S30" s="115"/>
    </row>
    <row r="31" spans="2:19" ht="32.25" customHeight="1" x14ac:dyDescent="0.35">
      <c r="B31" s="181" t="s">
        <v>193</v>
      </c>
      <c r="C31" s="178">
        <f>GDP!C31+INWARD!C31</f>
        <v>185839</v>
      </c>
      <c r="D31" s="178">
        <f>GDP!D31+INWARD!D31</f>
        <v>10440</v>
      </c>
      <c r="E31" s="178">
        <f>GDP!E31+INWARD!E31</f>
        <v>4983</v>
      </c>
      <c r="F31" s="178">
        <f>GDP!F31+INWARD!F31</f>
        <v>33359</v>
      </c>
      <c r="G31" s="178">
        <f>GDP!G31+INWARD!G31</f>
        <v>9498</v>
      </c>
      <c r="H31" s="178">
        <f>GDP!H31+INWARD!H31</f>
        <v>21389</v>
      </c>
      <c r="I31" s="178">
        <f>GDP!I31+INWARD!I31</f>
        <v>109756</v>
      </c>
      <c r="J31" s="178">
        <f>GDP!J31+INWARD!J31</f>
        <v>72676</v>
      </c>
      <c r="K31" s="178">
        <f>GDP!K31+INWARD!K31</f>
        <v>0</v>
      </c>
      <c r="L31" s="178">
        <f>GDP!L31+INWARD!L31</f>
        <v>3972</v>
      </c>
      <c r="M31" s="178">
        <f>GDP!M31+INWARD!M31</f>
        <v>6226</v>
      </c>
      <c r="N31" s="178">
        <f>GDP!N31+INWARD!N31</f>
        <v>11775</v>
      </c>
      <c r="O31" s="178">
        <f>GDP!O31+INWARD!O31</f>
        <v>0</v>
      </c>
      <c r="P31" s="178">
        <f>GDP!P31+INWARD!P31</f>
        <v>22372</v>
      </c>
      <c r="Q31" s="179">
        <f t="shared" si="1"/>
        <v>492285</v>
      </c>
      <c r="R31" s="180">
        <f t="shared" si="0"/>
        <v>0.57672028731597047</v>
      </c>
      <c r="S31" s="115"/>
    </row>
    <row r="32" spans="2:19" ht="32.25" customHeight="1" x14ac:dyDescent="0.35">
      <c r="B32" s="181" t="s">
        <v>37</v>
      </c>
      <c r="C32" s="178">
        <f>GDP!C32+INWARD!C32</f>
        <v>7839</v>
      </c>
      <c r="D32" s="178">
        <f>GDP!D32+INWARD!D32</f>
        <v>47001</v>
      </c>
      <c r="E32" s="178">
        <f>GDP!E32+INWARD!E32</f>
        <v>41717</v>
      </c>
      <c r="F32" s="178">
        <f>GDP!F32+INWARD!F32</f>
        <v>212194</v>
      </c>
      <c r="G32" s="178">
        <f>GDP!G32+INWARD!G32</f>
        <v>10143</v>
      </c>
      <c r="H32" s="178">
        <f>GDP!H32+INWARD!H32</f>
        <v>96184</v>
      </c>
      <c r="I32" s="178">
        <f>GDP!I32+INWARD!I32</f>
        <v>522751</v>
      </c>
      <c r="J32" s="178">
        <f>GDP!J32+INWARD!J32</f>
        <v>433957</v>
      </c>
      <c r="K32" s="178">
        <f>GDP!K32+INWARD!K32</f>
        <v>0</v>
      </c>
      <c r="L32" s="178">
        <f>GDP!L32+INWARD!L32</f>
        <v>27096</v>
      </c>
      <c r="M32" s="178">
        <f>GDP!M32+INWARD!M32</f>
        <v>74101</v>
      </c>
      <c r="N32" s="178">
        <f>GDP!N32+INWARD!N32</f>
        <v>172521</v>
      </c>
      <c r="O32" s="178">
        <f>GDP!O32+INWARD!O32</f>
        <v>0</v>
      </c>
      <c r="P32" s="178">
        <f>GDP!P32+INWARD!P32</f>
        <v>28064</v>
      </c>
      <c r="Q32" s="179">
        <f t="shared" si="1"/>
        <v>1673568</v>
      </c>
      <c r="R32" s="180">
        <f t="shared" si="0"/>
        <v>1.9606135019405713</v>
      </c>
      <c r="S32" s="115"/>
    </row>
    <row r="33" spans="2:19" ht="32.25" customHeight="1" x14ac:dyDescent="0.35">
      <c r="B33" s="181" t="s">
        <v>139</v>
      </c>
      <c r="C33" s="178">
        <f>GDP!C33+INWARD!C33</f>
        <v>0</v>
      </c>
      <c r="D33" s="178">
        <f>GDP!D33+INWARD!D33</f>
        <v>7449</v>
      </c>
      <c r="E33" s="178">
        <f>GDP!E33+INWARD!E33</f>
        <v>6705</v>
      </c>
      <c r="F33" s="178">
        <f>GDP!F33+INWARD!F33</f>
        <v>59755</v>
      </c>
      <c r="G33" s="178">
        <f>GDP!G33+INWARD!G33</f>
        <v>13842</v>
      </c>
      <c r="H33" s="178">
        <f>GDP!H33+INWARD!H33</f>
        <v>2092</v>
      </c>
      <c r="I33" s="178">
        <f>GDP!I33+INWARD!I33</f>
        <v>209139</v>
      </c>
      <c r="J33" s="178">
        <f>GDP!J33+INWARD!J33</f>
        <v>166395</v>
      </c>
      <c r="K33" s="178">
        <f>GDP!K33+INWARD!K33</f>
        <v>0</v>
      </c>
      <c r="L33" s="178">
        <f>GDP!L33+INWARD!L33</f>
        <v>27223</v>
      </c>
      <c r="M33" s="178">
        <f>GDP!M33+INWARD!M33</f>
        <v>26724</v>
      </c>
      <c r="N33" s="178">
        <f>GDP!N33+INWARD!N33</f>
        <v>45295</v>
      </c>
      <c r="O33" s="178">
        <f>GDP!O33+INWARD!O33</f>
        <v>346743</v>
      </c>
      <c r="P33" s="178">
        <f>GDP!P33+INWARD!P33</f>
        <v>722</v>
      </c>
      <c r="Q33" s="179">
        <f t="shared" si="1"/>
        <v>912084</v>
      </c>
      <c r="R33" s="180">
        <f t="shared" si="0"/>
        <v>1.0685219873372125</v>
      </c>
      <c r="S33" s="115"/>
    </row>
    <row r="34" spans="2:19" ht="32.25" customHeight="1" x14ac:dyDescent="0.35">
      <c r="B34" s="181" t="s">
        <v>151</v>
      </c>
      <c r="C34" s="178">
        <f>GDP!C34+INWARD!C34</f>
        <v>1847</v>
      </c>
      <c r="D34" s="178">
        <f>GDP!D34+INWARD!D34</f>
        <v>8946</v>
      </c>
      <c r="E34" s="178">
        <f>GDP!E34+INWARD!E34</f>
        <v>4460</v>
      </c>
      <c r="F34" s="178">
        <f>GDP!F34+INWARD!F34</f>
        <v>34815</v>
      </c>
      <c r="G34" s="178">
        <f>GDP!G34+INWARD!G34</f>
        <v>30397</v>
      </c>
      <c r="H34" s="178">
        <f>GDP!H34+INWARD!H34</f>
        <v>16483</v>
      </c>
      <c r="I34" s="178">
        <f>GDP!I34+INWARD!I34</f>
        <v>277020</v>
      </c>
      <c r="J34" s="178">
        <f>GDP!J34+INWARD!J34</f>
        <v>109122</v>
      </c>
      <c r="K34" s="178">
        <f>GDP!K34+INWARD!K34</f>
        <v>0</v>
      </c>
      <c r="L34" s="178">
        <f>GDP!L34+INWARD!L34</f>
        <v>4024</v>
      </c>
      <c r="M34" s="178">
        <f>GDP!M34+INWARD!M34</f>
        <v>10711</v>
      </c>
      <c r="N34" s="178">
        <f>GDP!N34+INWARD!N34</f>
        <v>185648</v>
      </c>
      <c r="O34" s="178">
        <f>GDP!O34+INWARD!O34</f>
        <v>0</v>
      </c>
      <c r="P34" s="178">
        <f>GDP!P34+INWARD!P34</f>
        <v>59270</v>
      </c>
      <c r="Q34" s="179">
        <f t="shared" si="1"/>
        <v>742743</v>
      </c>
      <c r="R34" s="180">
        <f t="shared" si="0"/>
        <v>0.87013611294661808</v>
      </c>
      <c r="S34" s="115"/>
    </row>
    <row r="35" spans="2:19" ht="32.25" customHeight="1" x14ac:dyDescent="0.35">
      <c r="B35" s="181" t="s">
        <v>140</v>
      </c>
      <c r="C35" s="178">
        <f>GDP!C35+INWARD!C35</f>
        <v>0</v>
      </c>
      <c r="D35" s="178">
        <f>GDP!D35+INWARD!D35</f>
        <v>2370</v>
      </c>
      <c r="E35" s="178">
        <f>GDP!E35+INWARD!E35</f>
        <v>5724</v>
      </c>
      <c r="F35" s="178">
        <f>GDP!F35+INWARD!F35</f>
        <v>434</v>
      </c>
      <c r="G35" s="178">
        <f>GDP!G35+INWARD!G35</f>
        <v>4274</v>
      </c>
      <c r="H35" s="178">
        <f>GDP!H35+INWARD!H35</f>
        <v>2805</v>
      </c>
      <c r="I35" s="178">
        <f>GDP!I35+INWARD!I35</f>
        <v>94455</v>
      </c>
      <c r="J35" s="178">
        <f>GDP!J35+INWARD!J35</f>
        <v>30343</v>
      </c>
      <c r="K35" s="178">
        <f>GDP!K35+INWARD!K35</f>
        <v>4196</v>
      </c>
      <c r="L35" s="178">
        <f>GDP!L35+INWARD!L35</f>
        <v>31894</v>
      </c>
      <c r="M35" s="178">
        <f>GDP!M35+INWARD!M35</f>
        <v>2063</v>
      </c>
      <c r="N35" s="178">
        <f>GDP!N35+INWARD!N35</f>
        <v>26380</v>
      </c>
      <c r="O35" s="178">
        <f>GDP!O35+INWARD!O35</f>
        <v>1480698</v>
      </c>
      <c r="P35" s="178">
        <f>GDP!P35+INWARD!P35</f>
        <v>5803</v>
      </c>
      <c r="Q35" s="179">
        <f t="shared" si="1"/>
        <v>1691439</v>
      </c>
      <c r="R35" s="180">
        <f t="shared" si="0"/>
        <v>1.9815496837349054</v>
      </c>
      <c r="S35" s="115"/>
    </row>
    <row r="36" spans="2:19" ht="32.25" customHeight="1" x14ac:dyDescent="0.35">
      <c r="B36" s="181" t="s">
        <v>141</v>
      </c>
      <c r="C36" s="178">
        <f>GDP!C36+INWARD!C36</f>
        <v>0</v>
      </c>
      <c r="D36" s="178">
        <f>GDP!D36+INWARD!D36</f>
        <v>8783</v>
      </c>
      <c r="E36" s="178">
        <f>GDP!E36+INWARD!E36</f>
        <v>11019</v>
      </c>
      <c r="F36" s="178">
        <f>GDP!F36+INWARD!F36</f>
        <v>54988</v>
      </c>
      <c r="G36" s="178">
        <f>GDP!G36+INWARD!G36</f>
        <v>34415</v>
      </c>
      <c r="H36" s="178">
        <f>GDP!H36+INWARD!H36</f>
        <v>2000</v>
      </c>
      <c r="I36" s="178">
        <f>GDP!I36+INWARD!I36</f>
        <v>332298</v>
      </c>
      <c r="J36" s="178">
        <f>GDP!J36+INWARD!J36</f>
        <v>131163</v>
      </c>
      <c r="K36" s="178">
        <f>GDP!K36+INWARD!K36</f>
        <v>0</v>
      </c>
      <c r="L36" s="178">
        <f>GDP!L36+INWARD!L36</f>
        <v>28013</v>
      </c>
      <c r="M36" s="178">
        <f>GDP!M36+INWARD!M36</f>
        <v>28539</v>
      </c>
      <c r="N36" s="178">
        <f>GDP!N36+INWARD!N36</f>
        <v>508010</v>
      </c>
      <c r="O36" s="178">
        <f>GDP!O36+INWARD!O36</f>
        <v>314644</v>
      </c>
      <c r="P36" s="178">
        <f>GDP!P36+INWARD!P36</f>
        <v>28637</v>
      </c>
      <c r="Q36" s="179">
        <f t="shared" si="1"/>
        <v>1482509</v>
      </c>
      <c r="R36" s="180">
        <f t="shared" si="0"/>
        <v>1.736784619536472</v>
      </c>
      <c r="S36" s="115"/>
    </row>
    <row r="37" spans="2:19" ht="32.25" customHeight="1" x14ac:dyDescent="0.35">
      <c r="B37" s="181" t="s">
        <v>152</v>
      </c>
      <c r="C37" s="178">
        <f>GDP!C37+INWARD!C37</f>
        <v>0</v>
      </c>
      <c r="D37" s="178">
        <f>GDP!D37+INWARD!D37</f>
        <v>79965</v>
      </c>
      <c r="E37" s="178">
        <f>GDP!E37+INWARD!E37</f>
        <v>21360</v>
      </c>
      <c r="F37" s="178">
        <f>GDP!F37+INWARD!F37</f>
        <v>358105</v>
      </c>
      <c r="G37" s="178">
        <f>GDP!G37+INWARD!G37</f>
        <v>81419</v>
      </c>
      <c r="H37" s="178">
        <f>GDP!H37+INWARD!H37</f>
        <v>26111</v>
      </c>
      <c r="I37" s="178">
        <f>GDP!I37+INWARD!I37</f>
        <v>464563</v>
      </c>
      <c r="J37" s="178">
        <f>GDP!J37+INWARD!J37</f>
        <v>543774</v>
      </c>
      <c r="K37" s="178">
        <f>GDP!K37+INWARD!K37</f>
        <v>187182</v>
      </c>
      <c r="L37" s="178">
        <f>GDP!L37+INWARD!L37</f>
        <v>3816</v>
      </c>
      <c r="M37" s="178">
        <f>GDP!M37+INWARD!M37</f>
        <v>12971</v>
      </c>
      <c r="N37" s="178">
        <f>GDP!N37+INWARD!N37</f>
        <v>389112</v>
      </c>
      <c r="O37" s="178">
        <f>GDP!O37+INWARD!O37</f>
        <v>407834</v>
      </c>
      <c r="P37" s="178">
        <f>GDP!P37+INWARD!P37</f>
        <v>36468</v>
      </c>
      <c r="Q37" s="179">
        <f t="shared" si="1"/>
        <v>2612680</v>
      </c>
      <c r="R37" s="180">
        <f t="shared" si="0"/>
        <v>3.0607992530032191</v>
      </c>
      <c r="S37" s="115"/>
    </row>
    <row r="38" spans="2:19" ht="32.25" customHeight="1" x14ac:dyDescent="0.35">
      <c r="B38" s="181" t="s">
        <v>38</v>
      </c>
      <c r="C38" s="178">
        <f>GDP!C38+INWARD!C38</f>
        <v>0</v>
      </c>
      <c r="D38" s="178">
        <f>GDP!D38+INWARD!D38</f>
        <v>0</v>
      </c>
      <c r="E38" s="178">
        <f>GDP!E38+INWARD!E38</f>
        <v>0</v>
      </c>
      <c r="F38" s="178">
        <f>GDP!F38+INWARD!F38</f>
        <v>0</v>
      </c>
      <c r="G38" s="178">
        <f>GDP!G38+INWARD!G38</f>
        <v>0</v>
      </c>
      <c r="H38" s="178">
        <f>GDP!H38+INWARD!H38</f>
        <v>0</v>
      </c>
      <c r="I38" s="178">
        <f>GDP!I38+INWARD!I38</f>
        <v>0</v>
      </c>
      <c r="J38" s="178">
        <f>GDP!J38+INWARD!J38</f>
        <v>0</v>
      </c>
      <c r="K38" s="178">
        <f>GDP!K38+INWARD!K38</f>
        <v>0</v>
      </c>
      <c r="L38" s="178">
        <f>GDP!L38+INWARD!L38</f>
        <v>0</v>
      </c>
      <c r="M38" s="178">
        <f>GDP!M38+INWARD!M38</f>
        <v>0</v>
      </c>
      <c r="N38" s="178">
        <f>GDP!N38+INWARD!N38</f>
        <v>0</v>
      </c>
      <c r="O38" s="178">
        <f>GDP!O38+INWARD!O38</f>
        <v>0</v>
      </c>
      <c r="P38" s="178">
        <f>GDP!P38+INWARD!P38</f>
        <v>0</v>
      </c>
      <c r="Q38" s="179">
        <f t="shared" si="1"/>
        <v>0</v>
      </c>
      <c r="R38" s="180">
        <f t="shared" si="0"/>
        <v>0</v>
      </c>
      <c r="S38" s="115"/>
    </row>
    <row r="39" spans="2:19" ht="32.25" customHeight="1" x14ac:dyDescent="0.35">
      <c r="B39" s="181" t="s">
        <v>39</v>
      </c>
      <c r="C39" s="178">
        <f>GDP!C39+INWARD!C39</f>
        <v>0</v>
      </c>
      <c r="D39" s="178">
        <f>GDP!D39+INWARD!D39</f>
        <v>60323</v>
      </c>
      <c r="E39" s="178">
        <f>GDP!E39+INWARD!E39</f>
        <v>40783</v>
      </c>
      <c r="F39" s="178">
        <f>GDP!F39+INWARD!F39</f>
        <v>237843</v>
      </c>
      <c r="G39" s="178">
        <f>GDP!G39+INWARD!G39</f>
        <v>17530</v>
      </c>
      <c r="H39" s="178">
        <f>GDP!H39+INWARD!H39</f>
        <v>82760</v>
      </c>
      <c r="I39" s="178">
        <f>GDP!I39+INWARD!I39</f>
        <v>112075</v>
      </c>
      <c r="J39" s="178">
        <f>GDP!J39+INWARD!J39</f>
        <v>88873</v>
      </c>
      <c r="K39" s="178">
        <f>GDP!K39+INWARD!K39</f>
        <v>0</v>
      </c>
      <c r="L39" s="178">
        <f>GDP!L39+INWARD!L39</f>
        <v>8917</v>
      </c>
      <c r="M39" s="178">
        <f>GDP!M39+INWARD!M39</f>
        <v>71882</v>
      </c>
      <c r="N39" s="178">
        <f>GDP!N39+INWARD!N39</f>
        <v>116999</v>
      </c>
      <c r="O39" s="178">
        <f>GDP!O39+INWARD!O39</f>
        <v>13944</v>
      </c>
      <c r="P39" s="178">
        <f>GDP!P39+INWARD!P39</f>
        <v>7577</v>
      </c>
      <c r="Q39" s="179">
        <f t="shared" si="1"/>
        <v>859506</v>
      </c>
      <c r="R39" s="180">
        <f t="shared" si="0"/>
        <v>1.0069259621353495</v>
      </c>
      <c r="S39" s="115"/>
    </row>
    <row r="40" spans="2:19" ht="32.25" customHeight="1" x14ac:dyDescent="0.35">
      <c r="B40" s="181" t="s">
        <v>40</v>
      </c>
      <c r="C40" s="178">
        <f>GDP!C40+INWARD!C40</f>
        <v>0</v>
      </c>
      <c r="D40" s="178">
        <f>GDP!D40+INWARD!D40</f>
        <v>26921</v>
      </c>
      <c r="E40" s="178">
        <f>GDP!E40+INWARD!E40</f>
        <v>24418</v>
      </c>
      <c r="F40" s="178">
        <f>GDP!F40+INWARD!F40</f>
        <v>25222</v>
      </c>
      <c r="G40" s="178">
        <f>GDP!G40+INWARD!G40</f>
        <v>9205</v>
      </c>
      <c r="H40" s="178">
        <f>GDP!H40+INWARD!H40</f>
        <v>11471</v>
      </c>
      <c r="I40" s="178">
        <f>GDP!I40+INWARD!I40</f>
        <v>176091</v>
      </c>
      <c r="J40" s="178">
        <f>GDP!J40+INWARD!J40</f>
        <v>209183</v>
      </c>
      <c r="K40" s="178">
        <f>GDP!K40+INWARD!K40</f>
        <v>0</v>
      </c>
      <c r="L40" s="178">
        <f>GDP!L40+INWARD!L40</f>
        <v>11064</v>
      </c>
      <c r="M40" s="178">
        <f>GDP!M40+INWARD!M40</f>
        <v>17885</v>
      </c>
      <c r="N40" s="178">
        <f>GDP!N40+INWARD!N40</f>
        <v>55642</v>
      </c>
      <c r="O40" s="178">
        <f>GDP!O40+INWARD!O40</f>
        <v>348277</v>
      </c>
      <c r="P40" s="178">
        <f>GDP!P40+INWARD!P40</f>
        <v>6444</v>
      </c>
      <c r="Q40" s="179">
        <f t="shared" si="1"/>
        <v>921823</v>
      </c>
      <c r="R40" s="180">
        <f t="shared" si="0"/>
        <v>1.0799313922107516</v>
      </c>
      <c r="S40" s="115"/>
    </row>
    <row r="41" spans="2:19" ht="32.25" customHeight="1" x14ac:dyDescent="0.35">
      <c r="B41" s="181" t="s">
        <v>41</v>
      </c>
      <c r="C41" s="178">
        <f>GDP!C41+INWARD!C41</f>
        <v>0</v>
      </c>
      <c r="D41" s="178">
        <f>GDP!D41+INWARD!D41</f>
        <v>21169</v>
      </c>
      <c r="E41" s="178">
        <f>GDP!E41+INWARD!E41</f>
        <v>762</v>
      </c>
      <c r="F41" s="178">
        <f>GDP!F41+INWARD!F41</f>
        <v>22411</v>
      </c>
      <c r="G41" s="178">
        <f>GDP!G41+INWARD!G41</f>
        <v>3201</v>
      </c>
      <c r="H41" s="178">
        <f>GDP!H41+INWARD!H41</f>
        <v>7411</v>
      </c>
      <c r="I41" s="178">
        <f>GDP!I41+INWARD!I41</f>
        <v>203668</v>
      </c>
      <c r="J41" s="178">
        <f>GDP!J41+INWARD!J41</f>
        <v>160181</v>
      </c>
      <c r="K41" s="178">
        <f>GDP!K41+INWARD!K41</f>
        <v>0</v>
      </c>
      <c r="L41" s="178">
        <f>GDP!L41+INWARD!L41</f>
        <v>1923</v>
      </c>
      <c r="M41" s="178">
        <f>GDP!M41+INWARD!M41</f>
        <v>4382</v>
      </c>
      <c r="N41" s="178">
        <f>GDP!N41+INWARD!N41</f>
        <v>11478</v>
      </c>
      <c r="O41" s="178">
        <f>GDP!O41+INWARD!O41</f>
        <v>0</v>
      </c>
      <c r="P41" s="178">
        <f>GDP!P41+INWARD!P41</f>
        <v>39632</v>
      </c>
      <c r="Q41" s="179">
        <f t="shared" si="1"/>
        <v>476218</v>
      </c>
      <c r="R41" s="180">
        <f t="shared" si="0"/>
        <v>0.55789752233977641</v>
      </c>
      <c r="S41" s="115"/>
    </row>
    <row r="42" spans="2:19" ht="32.25" customHeight="1" x14ac:dyDescent="0.35">
      <c r="B42" s="181" t="s">
        <v>42</v>
      </c>
      <c r="C42" s="178">
        <f>GDP!C42+INWARD!C42</f>
        <v>0</v>
      </c>
      <c r="D42" s="178">
        <f>GDP!D42+INWARD!D42</f>
        <v>375</v>
      </c>
      <c r="E42" s="178">
        <f>GDP!E42+INWARD!E42</f>
        <v>313</v>
      </c>
      <c r="F42" s="178">
        <f>GDP!F42+INWARD!F42</f>
        <v>1544</v>
      </c>
      <c r="G42" s="178">
        <f>GDP!G42+INWARD!G42</f>
        <v>768</v>
      </c>
      <c r="H42" s="178">
        <f>GDP!H42+INWARD!H42</f>
        <v>1873</v>
      </c>
      <c r="I42" s="178">
        <f>GDP!I42+INWARD!I42</f>
        <v>250903</v>
      </c>
      <c r="J42" s="178">
        <f>GDP!J42+INWARD!J42</f>
        <v>98508</v>
      </c>
      <c r="K42" s="178">
        <f>GDP!K42+INWARD!K42</f>
        <v>23663</v>
      </c>
      <c r="L42" s="178">
        <f>GDP!L42+INWARD!L42</f>
        <v>402</v>
      </c>
      <c r="M42" s="178">
        <f>GDP!M42+INWARD!M42</f>
        <v>463</v>
      </c>
      <c r="N42" s="178">
        <f>GDP!N42+INWARD!N42</f>
        <v>1052</v>
      </c>
      <c r="O42" s="178">
        <f>GDP!O42+INWARD!O42</f>
        <v>51296</v>
      </c>
      <c r="P42" s="178">
        <f>GDP!P42+INWARD!P42</f>
        <v>951</v>
      </c>
      <c r="Q42" s="179">
        <f t="shared" si="1"/>
        <v>432111</v>
      </c>
      <c r="R42" s="180">
        <f t="shared" si="0"/>
        <v>0.50622541834992196</v>
      </c>
      <c r="S42" s="115"/>
    </row>
    <row r="43" spans="2:19" ht="32.25" customHeight="1" x14ac:dyDescent="0.35">
      <c r="B43" s="181" t="s">
        <v>43</v>
      </c>
      <c r="C43" s="178">
        <f>GDP!C43+INWARD!C43</f>
        <v>59863</v>
      </c>
      <c r="D43" s="178">
        <f>GDP!D43+INWARD!D43</f>
        <v>95638</v>
      </c>
      <c r="E43" s="178">
        <f>GDP!E43+INWARD!E43</f>
        <v>108401</v>
      </c>
      <c r="F43" s="178">
        <f>GDP!F43+INWARD!F43</f>
        <v>474091</v>
      </c>
      <c r="G43" s="178">
        <f>GDP!G43+INWARD!G43</f>
        <v>83909</v>
      </c>
      <c r="H43" s="178">
        <f>GDP!H43+INWARD!H43</f>
        <v>78405</v>
      </c>
      <c r="I43" s="178">
        <f>GDP!I43+INWARD!I43</f>
        <v>550971</v>
      </c>
      <c r="J43" s="178">
        <f>GDP!J43+INWARD!J43</f>
        <v>546693</v>
      </c>
      <c r="K43" s="178">
        <f>GDP!K43+INWARD!K43</f>
        <v>0</v>
      </c>
      <c r="L43" s="178">
        <f>GDP!L43+INWARD!L43</f>
        <v>51901</v>
      </c>
      <c r="M43" s="178">
        <f>GDP!M43+INWARD!M43</f>
        <v>136568</v>
      </c>
      <c r="N43" s="178">
        <f>GDP!N43+INWARD!N43</f>
        <v>790428</v>
      </c>
      <c r="O43" s="178">
        <f>GDP!O43+INWARD!O43</f>
        <v>4306230</v>
      </c>
      <c r="P43" s="178">
        <f>GDP!P43+INWARD!P43</f>
        <v>61127</v>
      </c>
      <c r="Q43" s="179">
        <f t="shared" si="1"/>
        <v>7344225</v>
      </c>
      <c r="R43" s="180">
        <f t="shared" si="0"/>
        <v>8.6038850505563502</v>
      </c>
      <c r="S43" s="115"/>
    </row>
    <row r="44" spans="2:19" ht="32.25" customHeight="1" x14ac:dyDescent="0.35">
      <c r="B44" s="181" t="s">
        <v>44</v>
      </c>
      <c r="C44" s="178">
        <f>GDP!C44+INWARD!C44</f>
        <v>0</v>
      </c>
      <c r="D44" s="178">
        <f>GDP!D44+INWARD!D44</f>
        <v>27</v>
      </c>
      <c r="E44" s="178">
        <f>GDP!E44+INWARD!E44</f>
        <v>8</v>
      </c>
      <c r="F44" s="178">
        <f>GDP!F44+INWARD!F44</f>
        <v>3</v>
      </c>
      <c r="G44" s="178">
        <f>GDP!G44+INWARD!G44</f>
        <v>255</v>
      </c>
      <c r="H44" s="178">
        <f>GDP!H44+INWARD!H44</f>
        <v>0</v>
      </c>
      <c r="I44" s="178">
        <f>GDP!I44+INWARD!I44</f>
        <v>135633</v>
      </c>
      <c r="J44" s="178">
        <f>GDP!J44+INWARD!J44</f>
        <v>39546</v>
      </c>
      <c r="K44" s="178">
        <f>GDP!K44+INWARD!K44</f>
        <v>179917</v>
      </c>
      <c r="L44" s="178">
        <f>GDP!L44+INWARD!L44</f>
        <v>136</v>
      </c>
      <c r="M44" s="178">
        <f>GDP!M44+INWARD!M44</f>
        <v>14</v>
      </c>
      <c r="N44" s="178">
        <f>GDP!N44+INWARD!N44</f>
        <v>242</v>
      </c>
      <c r="O44" s="178">
        <f>GDP!O44+INWARD!O44</f>
        <v>0</v>
      </c>
      <c r="P44" s="178">
        <f>GDP!P44+INWARD!P44</f>
        <v>132</v>
      </c>
      <c r="Q44" s="179">
        <f t="shared" si="1"/>
        <v>355913</v>
      </c>
      <c r="R44" s="180">
        <f t="shared" si="0"/>
        <v>0.41695815964225802</v>
      </c>
      <c r="S44" s="115"/>
    </row>
    <row r="45" spans="2:19" ht="32.25" customHeight="1" x14ac:dyDescent="0.35">
      <c r="B45" s="182" t="s">
        <v>45</v>
      </c>
      <c r="C45" s="183">
        <f t="shared" ref="C45:R45" si="3">SUM(C7:C44)</f>
        <v>1985820</v>
      </c>
      <c r="D45" s="183">
        <f t="shared" si="3"/>
        <v>2200009</v>
      </c>
      <c r="E45" s="183">
        <f t="shared" si="3"/>
        <v>999178</v>
      </c>
      <c r="F45" s="183">
        <f t="shared" si="3"/>
        <v>7583709</v>
      </c>
      <c r="G45" s="183">
        <f t="shared" si="3"/>
        <v>2164978</v>
      </c>
      <c r="H45" s="183">
        <f t="shared" si="3"/>
        <v>1974174</v>
      </c>
      <c r="I45" s="183">
        <f t="shared" si="3"/>
        <v>12021283</v>
      </c>
      <c r="J45" s="183">
        <f t="shared" si="3"/>
        <v>9736949</v>
      </c>
      <c r="K45" s="183">
        <f t="shared" si="3"/>
        <v>1943497</v>
      </c>
      <c r="L45" s="183">
        <f t="shared" si="3"/>
        <v>1373016</v>
      </c>
      <c r="M45" s="183">
        <f t="shared" si="3"/>
        <v>2607486</v>
      </c>
      <c r="N45" s="183">
        <f t="shared" si="3"/>
        <v>9309418</v>
      </c>
      <c r="O45" s="183">
        <f t="shared" si="3"/>
        <v>29457594</v>
      </c>
      <c r="P45" s="183">
        <f t="shared" si="3"/>
        <v>2002293</v>
      </c>
      <c r="Q45" s="183">
        <f t="shared" si="3"/>
        <v>85359404</v>
      </c>
      <c r="R45" s="183">
        <f t="shared" si="3"/>
        <v>100.00000000000003</v>
      </c>
      <c r="S45" s="115"/>
    </row>
    <row r="46" spans="2:19" ht="32.25" customHeight="1" x14ac:dyDescent="0.35">
      <c r="B46" s="287" t="s">
        <v>46</v>
      </c>
      <c r="C46" s="288"/>
      <c r="D46" s="288"/>
      <c r="E46" s="288"/>
      <c r="F46" s="288"/>
      <c r="G46" s="288"/>
      <c r="H46" s="288"/>
      <c r="I46" s="288"/>
      <c r="J46" s="288"/>
      <c r="K46" s="288"/>
      <c r="L46" s="288"/>
      <c r="M46" s="288"/>
      <c r="N46" s="288"/>
      <c r="O46" s="288"/>
      <c r="P46" s="288"/>
      <c r="Q46" s="288"/>
      <c r="R46" s="289"/>
      <c r="S46" s="115"/>
    </row>
    <row r="47" spans="2:19" ht="32.25" customHeight="1" x14ac:dyDescent="0.35">
      <c r="B47" s="181" t="s">
        <v>47</v>
      </c>
      <c r="C47" s="178">
        <f>GDP!C47+INWARD!C47</f>
        <v>23533</v>
      </c>
      <c r="D47" s="178">
        <f>GDP!D47+INWARD!D47</f>
        <v>399861</v>
      </c>
      <c r="E47" s="178">
        <f>GDP!E47+INWARD!E47</f>
        <v>31897</v>
      </c>
      <c r="F47" s="178">
        <f>GDP!F47+INWARD!F47</f>
        <v>764703</v>
      </c>
      <c r="G47" s="178">
        <f>GDP!G47+INWARD!G47</f>
        <v>106797</v>
      </c>
      <c r="H47" s="178">
        <f>GDP!H47+INWARD!H47</f>
        <v>113334</v>
      </c>
      <c r="I47" s="178">
        <f>GDP!I47+INWARD!I47</f>
        <v>18012</v>
      </c>
      <c r="J47" s="178">
        <f>GDP!J47+INWARD!J47</f>
        <v>63388</v>
      </c>
      <c r="K47" s="178">
        <f>GDP!K47+INWARD!K47</f>
        <v>0</v>
      </c>
      <c r="L47" s="178">
        <f>GDP!L47+INWARD!L47</f>
        <v>27954</v>
      </c>
      <c r="M47" s="178">
        <f>GDP!M47+INWARD!M47</f>
        <v>36775</v>
      </c>
      <c r="N47" s="178">
        <f>GDP!N47+INWARD!N47</f>
        <v>56792</v>
      </c>
      <c r="O47" s="178">
        <f>GDP!O47+INWARD!O47</f>
        <v>840050</v>
      </c>
      <c r="P47" s="178">
        <f>GDP!P47+INWARD!P47</f>
        <v>271100</v>
      </c>
      <c r="Q47" s="179">
        <f>SUM(C47:P47)</f>
        <v>2754196</v>
      </c>
      <c r="R47" s="184">
        <f>Q47/$Q$52*100</f>
        <v>20.828987652405122</v>
      </c>
      <c r="S47" s="115"/>
    </row>
    <row r="48" spans="2:19" ht="32.25" customHeight="1" x14ac:dyDescent="0.35">
      <c r="B48" s="181" t="s">
        <v>78</v>
      </c>
      <c r="C48" s="178">
        <f>GDP!C48+INWARD!C48</f>
        <v>-1418</v>
      </c>
      <c r="D48" s="178">
        <f>GDP!D48+INWARD!D48</f>
        <v>153766</v>
      </c>
      <c r="E48" s="178">
        <f>GDP!E48+INWARD!E48</f>
        <v>0</v>
      </c>
      <c r="F48" s="178">
        <f>GDP!F48+INWARD!F48</f>
        <v>739885</v>
      </c>
      <c r="G48" s="178">
        <f>GDP!G48+INWARD!G48</f>
        <v>8058</v>
      </c>
      <c r="H48" s="178">
        <f>GDP!H48+INWARD!H48</f>
        <v>146345</v>
      </c>
      <c r="I48" s="178">
        <f>GDP!I48+INWARD!I48</f>
        <v>0</v>
      </c>
      <c r="J48" s="178">
        <f>GDP!J48+INWARD!J48</f>
        <v>193255</v>
      </c>
      <c r="K48" s="178">
        <f>GDP!K48+INWARD!K48</f>
        <v>0</v>
      </c>
      <c r="L48" s="178">
        <f>GDP!L48+INWARD!L48</f>
        <v>28291</v>
      </c>
      <c r="M48" s="178">
        <f>GDP!M48+INWARD!M48</f>
        <v>0</v>
      </c>
      <c r="N48" s="178">
        <f>GDP!N48+INWARD!N48</f>
        <v>0</v>
      </c>
      <c r="O48" s="178">
        <f>GDP!O48+INWARD!O48</f>
        <v>464178</v>
      </c>
      <c r="P48" s="178">
        <f>GDP!P48+INWARD!P48</f>
        <v>168567</v>
      </c>
      <c r="Q48" s="179">
        <f>SUM(C48:P48)</f>
        <v>1900927</v>
      </c>
      <c r="R48" s="184">
        <f>Q48/$Q$52*100</f>
        <v>14.376022988604845</v>
      </c>
      <c r="S48" s="115"/>
    </row>
    <row r="49" spans="2:19" ht="32.25" customHeight="1" x14ac:dyDescent="0.35">
      <c r="B49" s="181" t="s">
        <v>250</v>
      </c>
      <c r="C49" s="178">
        <f>GDP!C49+INWARD!C49</f>
        <v>4322</v>
      </c>
      <c r="D49" s="178">
        <f>GDP!D49+INWARD!D49</f>
        <v>33971</v>
      </c>
      <c r="E49" s="178">
        <f>GDP!E49+INWARD!E49</f>
        <v>29962</v>
      </c>
      <c r="F49" s="178">
        <f>GDP!F49+INWARD!F49</f>
        <v>219724</v>
      </c>
      <c r="G49" s="178">
        <f>GDP!G49+INWARD!G49</f>
        <v>21302</v>
      </c>
      <c r="H49" s="178">
        <f>GDP!H49+INWARD!H49</f>
        <v>41746</v>
      </c>
      <c r="I49" s="178">
        <f>GDP!I49+INWARD!I49</f>
        <v>16456</v>
      </c>
      <c r="J49" s="178">
        <f>GDP!J49+INWARD!J49</f>
        <v>17827</v>
      </c>
      <c r="K49" s="178">
        <f>GDP!K49+INWARD!K49</f>
        <v>0</v>
      </c>
      <c r="L49" s="178">
        <f>GDP!L49+INWARD!L49</f>
        <v>10724</v>
      </c>
      <c r="M49" s="178">
        <f>GDP!M49+INWARD!M49</f>
        <v>29420</v>
      </c>
      <c r="N49" s="178">
        <f>GDP!N49+INWARD!N49</f>
        <v>6426</v>
      </c>
      <c r="O49" s="178">
        <f>GDP!O49+INWARD!O49</f>
        <v>29323</v>
      </c>
      <c r="P49" s="178">
        <f>GDP!P49+INWARD!P49</f>
        <v>27548</v>
      </c>
      <c r="Q49" s="179">
        <f>SUM(C49:P49)</f>
        <v>488751</v>
      </c>
      <c r="R49" s="184">
        <f>Q49/$Q$52*100</f>
        <v>3.696246942519942</v>
      </c>
      <c r="S49" s="115"/>
    </row>
    <row r="50" spans="2:19" ht="32.25" customHeight="1" x14ac:dyDescent="0.35">
      <c r="B50" s="181" t="s">
        <v>48</v>
      </c>
      <c r="C50" s="178">
        <f>GDP!C50+INWARD!C50</f>
        <v>41709</v>
      </c>
      <c r="D50" s="178">
        <f>GDP!D50+INWARD!D50</f>
        <v>516954</v>
      </c>
      <c r="E50" s="178">
        <f>GDP!E50+INWARD!E50</f>
        <v>1599308</v>
      </c>
      <c r="F50" s="178">
        <f>GDP!F50+INWARD!F50</f>
        <v>181353</v>
      </c>
      <c r="G50" s="178">
        <f>GDP!G50+INWARD!G50</f>
        <v>36922</v>
      </c>
      <c r="H50" s="178">
        <f>GDP!H50+INWARD!H50</f>
        <v>292392</v>
      </c>
      <c r="I50" s="178">
        <f>GDP!I50+INWARD!I50</f>
        <v>35377</v>
      </c>
      <c r="J50" s="178">
        <f>GDP!J50+INWARD!J50</f>
        <v>197253</v>
      </c>
      <c r="K50" s="178">
        <f>GDP!K50+INWARD!K50</f>
        <v>0</v>
      </c>
      <c r="L50" s="178">
        <f>GDP!L50+INWARD!L50</f>
        <v>175251</v>
      </c>
      <c r="M50" s="178">
        <f>GDP!M50+INWARD!M50</f>
        <v>7000</v>
      </c>
      <c r="N50" s="178">
        <f>GDP!N50+INWARD!N50</f>
        <v>11026</v>
      </c>
      <c r="O50" s="178">
        <f>GDP!O50+INWARD!O50</f>
        <v>1225246</v>
      </c>
      <c r="P50" s="178">
        <f>GDP!P50+INWARD!P50</f>
        <v>3022054</v>
      </c>
      <c r="Q50" s="179">
        <f>SUM(C50:P50)</f>
        <v>7341845</v>
      </c>
      <c r="R50" s="184">
        <f>Q50/$Q$52*100</f>
        <v>55.523716849081282</v>
      </c>
      <c r="S50" s="115"/>
    </row>
    <row r="51" spans="2:19" ht="32.25" customHeight="1" x14ac:dyDescent="0.35">
      <c r="B51" s="181" t="s">
        <v>251</v>
      </c>
      <c r="C51" s="178">
        <f>GDP!C51+INWARD!C51</f>
        <v>5373</v>
      </c>
      <c r="D51" s="178">
        <f>GDP!D51+INWARD!D51</f>
        <v>86361</v>
      </c>
      <c r="E51" s="178">
        <f>GDP!E51+INWARD!E51</f>
        <v>197</v>
      </c>
      <c r="F51" s="178">
        <f>GDP!F51+INWARD!F51</f>
        <v>431770</v>
      </c>
      <c r="G51" s="178">
        <f>GDP!G51+INWARD!G51</f>
        <v>69614</v>
      </c>
      <c r="H51" s="178">
        <f>GDP!H51+INWARD!H51</f>
        <v>43677</v>
      </c>
      <c r="I51" s="178">
        <f>GDP!I51+INWARD!I51</f>
        <v>10361</v>
      </c>
      <c r="J51" s="178">
        <f>GDP!J51+INWARD!J51</f>
        <v>19071</v>
      </c>
      <c r="K51" s="178">
        <f>GDP!K51+INWARD!K51</f>
        <v>0</v>
      </c>
      <c r="L51" s="178">
        <f>GDP!L51+INWARD!L51</f>
        <v>17216</v>
      </c>
      <c r="M51" s="178">
        <f>GDP!M51+INWARD!M51</f>
        <v>3462</v>
      </c>
      <c r="N51" s="178">
        <f>GDP!N51+INWARD!N51</f>
        <v>15394</v>
      </c>
      <c r="O51" s="178">
        <f>GDP!O51+INWARD!O51</f>
        <v>5264</v>
      </c>
      <c r="P51" s="178">
        <f>GDP!P51+INWARD!P51</f>
        <v>29420</v>
      </c>
      <c r="Q51" s="179">
        <f>SUM(C51:P51)</f>
        <v>737180</v>
      </c>
      <c r="R51" s="184">
        <f>Q51/$Q$52*100</f>
        <v>5.5750255673888152</v>
      </c>
      <c r="S51" s="115"/>
    </row>
    <row r="52" spans="2:19" ht="32.25" customHeight="1" x14ac:dyDescent="0.35">
      <c r="B52" s="182" t="s">
        <v>209</v>
      </c>
      <c r="C52" s="183">
        <f>SUM(C47:C51)</f>
        <v>73519</v>
      </c>
      <c r="D52" s="183">
        <f t="shared" ref="D52:Q52" si="4">SUM(D47:D51)</f>
        <v>1190913</v>
      </c>
      <c r="E52" s="183">
        <f t="shared" si="4"/>
        <v>1661364</v>
      </c>
      <c r="F52" s="183">
        <f t="shared" si="4"/>
        <v>2337435</v>
      </c>
      <c r="G52" s="183">
        <f t="shared" si="4"/>
        <v>242693</v>
      </c>
      <c r="H52" s="183">
        <f t="shared" si="4"/>
        <v>637494</v>
      </c>
      <c r="I52" s="183">
        <f t="shared" si="4"/>
        <v>80206</v>
      </c>
      <c r="J52" s="183">
        <f t="shared" si="4"/>
        <v>490794</v>
      </c>
      <c r="K52" s="183">
        <f t="shared" si="4"/>
        <v>0</v>
      </c>
      <c r="L52" s="183">
        <f t="shared" si="4"/>
        <v>259436</v>
      </c>
      <c r="M52" s="183">
        <f t="shared" si="4"/>
        <v>76657</v>
      </c>
      <c r="N52" s="183">
        <f t="shared" si="4"/>
        <v>89638</v>
      </c>
      <c r="O52" s="183">
        <f t="shared" si="4"/>
        <v>2564061</v>
      </c>
      <c r="P52" s="183">
        <f t="shared" si="4"/>
        <v>3518689</v>
      </c>
      <c r="Q52" s="183">
        <f t="shared" si="4"/>
        <v>13222899</v>
      </c>
      <c r="R52" s="183">
        <f>SUM(R47:R51)</f>
        <v>100</v>
      </c>
      <c r="S52" s="115"/>
    </row>
    <row r="53" spans="2:19" ht="19.5" customHeight="1" x14ac:dyDescent="0.35">
      <c r="B53" s="290" t="s">
        <v>50</v>
      </c>
      <c r="C53" s="290"/>
      <c r="D53" s="290"/>
      <c r="E53" s="290"/>
      <c r="F53" s="290"/>
      <c r="G53" s="290"/>
      <c r="H53" s="290"/>
      <c r="I53" s="290"/>
      <c r="J53" s="290"/>
      <c r="K53" s="290"/>
      <c r="L53" s="290"/>
      <c r="M53" s="290"/>
      <c r="N53" s="290"/>
      <c r="O53" s="290"/>
      <c r="P53" s="290"/>
      <c r="Q53" s="290"/>
      <c r="R53" s="290"/>
      <c r="S53" s="115"/>
    </row>
    <row r="54" spans="2:19" ht="19.5" customHeight="1" x14ac:dyDescent="0.35">
      <c r="C54" s="92"/>
      <c r="D54" s="92"/>
      <c r="E54" s="92"/>
      <c r="F54" s="92"/>
      <c r="G54" s="92"/>
      <c r="H54" s="92"/>
      <c r="I54" s="92"/>
      <c r="J54" s="92"/>
      <c r="K54" s="92"/>
      <c r="L54" s="92"/>
      <c r="M54" s="92"/>
      <c r="N54" s="92"/>
      <c r="O54" s="92"/>
      <c r="P54" s="92"/>
      <c r="Q54" s="92"/>
      <c r="R54" s="92"/>
    </row>
  </sheetData>
  <sheetProtection password="E931" sheet="1" objects="1" scenarios="1"/>
  <mergeCells count="21">
    <mergeCell ref="B3:R3"/>
    <mergeCell ref="B4:B5"/>
    <mergeCell ref="C4:C5"/>
    <mergeCell ref="D4:D5"/>
    <mergeCell ref="E4:E5"/>
    <mergeCell ref="F4:F5"/>
    <mergeCell ref="G4:G5"/>
    <mergeCell ref="H4:H5"/>
    <mergeCell ref="I4:I5"/>
    <mergeCell ref="J4:J5"/>
    <mergeCell ref="Q4:Q5"/>
    <mergeCell ref="R4:R5"/>
    <mergeCell ref="B6:R6"/>
    <mergeCell ref="B46:R46"/>
    <mergeCell ref="B53:R53"/>
    <mergeCell ref="K4:K5"/>
    <mergeCell ref="L4:L5"/>
    <mergeCell ref="M4:M5"/>
    <mergeCell ref="N4:N5"/>
    <mergeCell ref="O4:O5"/>
    <mergeCell ref="P4:P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3"/>
  <sheetViews>
    <sheetView showGridLines="0" zoomScale="80" zoomScaleNormal="80" workbookViewId="0">
      <selection activeCell="B3" sqref="B3:Q53"/>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2"/>
      <c r="C2" s="2"/>
      <c r="D2" s="2"/>
      <c r="E2" s="2"/>
      <c r="F2" s="2"/>
      <c r="G2" s="2"/>
      <c r="H2" s="2"/>
      <c r="I2" s="2"/>
      <c r="J2" s="2"/>
      <c r="K2" s="2"/>
      <c r="L2" s="2"/>
      <c r="M2" s="2"/>
      <c r="N2" s="2"/>
      <c r="O2" s="2"/>
      <c r="P2" s="2"/>
      <c r="Q2" s="2"/>
      <c r="R2" s="2"/>
    </row>
    <row r="3" spans="2:18" ht="21.75" customHeight="1" x14ac:dyDescent="0.35">
      <c r="B3" s="292" t="s">
        <v>303</v>
      </c>
      <c r="C3" s="293"/>
      <c r="D3" s="293"/>
      <c r="E3" s="293"/>
      <c r="F3" s="293"/>
      <c r="G3" s="293"/>
      <c r="H3" s="293"/>
      <c r="I3" s="293"/>
      <c r="J3" s="293"/>
      <c r="K3" s="293"/>
      <c r="L3" s="293"/>
      <c r="M3" s="293"/>
      <c r="N3" s="293"/>
      <c r="O3" s="293"/>
      <c r="P3" s="293"/>
      <c r="Q3" s="294"/>
      <c r="R3" s="2"/>
    </row>
    <row r="4" spans="2:18" ht="18" customHeight="1" x14ac:dyDescent="0.35">
      <c r="B4" s="295" t="s">
        <v>0</v>
      </c>
      <c r="C4" s="291" t="s">
        <v>194</v>
      </c>
      <c r="D4" s="291" t="s">
        <v>195</v>
      </c>
      <c r="E4" s="291" t="s">
        <v>196</v>
      </c>
      <c r="F4" s="291" t="s">
        <v>197</v>
      </c>
      <c r="G4" s="291" t="s">
        <v>198</v>
      </c>
      <c r="H4" s="291" t="s">
        <v>199</v>
      </c>
      <c r="I4" s="291" t="s">
        <v>200</v>
      </c>
      <c r="J4" s="291" t="s">
        <v>201</v>
      </c>
      <c r="K4" s="291" t="s">
        <v>202</v>
      </c>
      <c r="L4" s="291" t="s">
        <v>203</v>
      </c>
      <c r="M4" s="291" t="s">
        <v>204</v>
      </c>
      <c r="N4" s="291" t="s">
        <v>205</v>
      </c>
      <c r="O4" s="291" t="s">
        <v>206</v>
      </c>
      <c r="P4" s="291" t="s">
        <v>207</v>
      </c>
      <c r="Q4" s="291" t="s">
        <v>208</v>
      </c>
      <c r="R4" s="2"/>
    </row>
    <row r="5" spans="2:18" ht="18" customHeight="1" x14ac:dyDescent="0.35">
      <c r="B5" s="295"/>
      <c r="C5" s="291"/>
      <c r="D5" s="291"/>
      <c r="E5" s="291"/>
      <c r="F5" s="291"/>
      <c r="G5" s="291"/>
      <c r="H5" s="291"/>
      <c r="I5" s="291"/>
      <c r="J5" s="291"/>
      <c r="K5" s="291"/>
      <c r="L5" s="291"/>
      <c r="M5" s="291"/>
      <c r="N5" s="291"/>
      <c r="O5" s="291"/>
      <c r="P5" s="291"/>
      <c r="Q5" s="291"/>
      <c r="R5" s="2"/>
    </row>
    <row r="6" spans="2:18" ht="25.5" customHeight="1" x14ac:dyDescent="0.35">
      <c r="B6" s="287" t="s">
        <v>16</v>
      </c>
      <c r="C6" s="288"/>
      <c r="D6" s="288"/>
      <c r="E6" s="288"/>
      <c r="F6" s="288"/>
      <c r="G6" s="288"/>
      <c r="H6" s="288"/>
      <c r="I6" s="288"/>
      <c r="J6" s="288"/>
      <c r="K6" s="288"/>
      <c r="L6" s="288"/>
      <c r="M6" s="288"/>
      <c r="N6" s="288"/>
      <c r="O6" s="288"/>
      <c r="P6" s="288"/>
      <c r="Q6" s="289"/>
      <c r="R6" s="2"/>
    </row>
    <row r="7" spans="2:18" ht="25.5" customHeight="1" x14ac:dyDescent="0.35">
      <c r="B7" s="185" t="s">
        <v>17</v>
      </c>
      <c r="C7" s="186">
        <f>IFERROR('APPENDIX 13'!C7/'APPENDIX 13'!C$45*100,"")</f>
        <v>0</v>
      </c>
      <c r="D7" s="186">
        <f>IFERROR('APPENDIX 13'!D7/'APPENDIX 13'!D$45*100,"")</f>
        <v>2.4999897727691115E-3</v>
      </c>
      <c r="E7" s="186">
        <f>IFERROR('APPENDIX 13'!E7/'APPENDIX 13'!E$45*100,"")</f>
        <v>8.9773794058716258E-2</v>
      </c>
      <c r="F7" s="186">
        <f>IFERROR('APPENDIX 13'!F7/'APPENDIX 13'!F$45*100,"")</f>
        <v>2.8666711763333748E-2</v>
      </c>
      <c r="G7" s="186">
        <f>IFERROR('APPENDIX 13'!G7/'APPENDIX 13'!G$45*100,"")</f>
        <v>0.23413632840610848</v>
      </c>
      <c r="H7" s="186">
        <f>IFERROR('APPENDIX 13'!H7/'APPENDIX 13'!H$45*100,"")</f>
        <v>2.0666871309215906E-2</v>
      </c>
      <c r="I7" s="186">
        <f>IFERROR('APPENDIX 13'!I7/'APPENDIX 13'!I$45*100,"")</f>
        <v>0</v>
      </c>
      <c r="J7" s="186">
        <f>IFERROR('APPENDIX 13'!J7/'APPENDIX 13'!J$45*100,"")</f>
        <v>0</v>
      </c>
      <c r="K7" s="186">
        <f>IFERROR('APPENDIX 13'!K7/'APPENDIX 13'!K$45*100,"")</f>
        <v>0</v>
      </c>
      <c r="L7" s="186">
        <f>IFERROR('APPENDIX 13'!L7/'APPENDIX 13'!L$45*100,"")</f>
        <v>0.98112476475146693</v>
      </c>
      <c r="M7" s="186">
        <f>IFERROR('APPENDIX 13'!M7/'APPENDIX 13'!M$45*100,"")</f>
        <v>0</v>
      </c>
      <c r="N7" s="186">
        <f>IFERROR('APPENDIX 13'!N7/'APPENDIX 13'!N$45*100,"")</f>
        <v>0.27467882524987058</v>
      </c>
      <c r="O7" s="186">
        <f>IFERROR('APPENDIX 13'!O7/'APPENDIX 13'!O$45*100,"")</f>
        <v>14.156936917522863</v>
      </c>
      <c r="P7" s="186">
        <f>IFERROR('APPENDIX 13'!P7/'APPENDIX 13'!P$45*100,"")</f>
        <v>0.28522299183985561</v>
      </c>
      <c r="Q7" s="187">
        <f>IFERROR('APPENDIX 13'!Q7/'APPENDIX 13'!Q$45*100,"")</f>
        <v>4.948076957050918</v>
      </c>
      <c r="R7" s="2"/>
    </row>
    <row r="8" spans="2:18" ht="25.5" customHeight="1" x14ac:dyDescent="0.35">
      <c r="B8" s="185" t="s">
        <v>18</v>
      </c>
      <c r="C8" s="186">
        <f>IFERROR('APPENDIX 13'!C8/'APPENDIX 13'!C$45*100,"")</f>
        <v>0</v>
      </c>
      <c r="D8" s="186">
        <f>IFERROR('APPENDIX 13'!D8/'APPENDIX 13'!D$45*100,"")</f>
        <v>0.30040786196783742</v>
      </c>
      <c r="E8" s="186">
        <f>IFERROR('APPENDIX 13'!E8/'APPENDIX 13'!E$45*100,"")</f>
        <v>6.9156846928174961E-2</v>
      </c>
      <c r="F8" s="186">
        <f>IFERROR('APPENDIX 13'!F8/'APPENDIX 13'!F$45*100,"")</f>
        <v>0.91096586116371292</v>
      </c>
      <c r="G8" s="186">
        <f>IFERROR('APPENDIX 13'!G8/'APPENDIX 13'!G$45*100,"")</f>
        <v>3.0346728696550265E-2</v>
      </c>
      <c r="H8" s="186">
        <f>IFERROR('APPENDIX 13'!H8/'APPENDIX 13'!H$45*100,"")</f>
        <v>4.8070737432465427E-2</v>
      </c>
      <c r="I8" s="186">
        <f>IFERROR('APPENDIX 13'!I8/'APPENDIX 13'!I$45*100,"")</f>
        <v>1.47469284268576</v>
      </c>
      <c r="J8" s="186">
        <f>IFERROR('APPENDIX 13'!J8/'APPENDIX 13'!J$45*100,"")</f>
        <v>1.2520451734932574</v>
      </c>
      <c r="K8" s="186">
        <f>IFERROR('APPENDIX 13'!K8/'APPENDIX 13'!K$45*100,"")</f>
        <v>0</v>
      </c>
      <c r="L8" s="186">
        <f>IFERROR('APPENDIX 13'!L8/'APPENDIX 13'!L$45*100,"")</f>
        <v>1.0519178217879472</v>
      </c>
      <c r="M8" s="186">
        <f>IFERROR('APPENDIX 13'!M8/'APPENDIX 13'!M$45*100,"")</f>
        <v>0.22404722403111657</v>
      </c>
      <c r="N8" s="186">
        <f>IFERROR('APPENDIX 13'!N8/'APPENDIX 13'!N$45*100,"")</f>
        <v>0.15925807606877249</v>
      </c>
      <c r="O8" s="186">
        <f>IFERROR('APPENDIX 13'!O8/'APPENDIX 13'!O$45*100,"")</f>
        <v>0</v>
      </c>
      <c r="P8" s="186">
        <f>IFERROR('APPENDIX 13'!P8/'APPENDIX 13'!P$45*100,"")</f>
        <v>1.0791127971780354</v>
      </c>
      <c r="Q8" s="187">
        <f>IFERROR('APPENDIX 13'!Q8/'APPENDIX 13'!Q$45*100,"")</f>
        <v>0.50831774786056383</v>
      </c>
      <c r="R8" s="2"/>
    </row>
    <row r="9" spans="2:18" ht="25.5" customHeight="1" x14ac:dyDescent="0.35">
      <c r="B9" s="188" t="s">
        <v>19</v>
      </c>
      <c r="C9" s="186">
        <f>IFERROR('APPENDIX 13'!C9/'APPENDIX 13'!C$45*100,"")</f>
        <v>0</v>
      </c>
      <c r="D9" s="186">
        <f>IFERROR('APPENDIX 13'!D9/'APPENDIX 13'!D$45*100,"")</f>
        <v>1.2253131691733987</v>
      </c>
      <c r="E9" s="186">
        <f>IFERROR('APPENDIX 13'!E9/'APPENDIX 13'!E$45*100,"")</f>
        <v>4.8366757474644162</v>
      </c>
      <c r="F9" s="186">
        <f>IFERROR('APPENDIX 13'!F9/'APPENDIX 13'!F$45*100,"")</f>
        <v>3.8960883124603019</v>
      </c>
      <c r="G9" s="186">
        <f>IFERROR('APPENDIX 13'!G9/'APPENDIX 13'!G$45*100,"")</f>
        <v>26.896855302917626</v>
      </c>
      <c r="H9" s="186">
        <f>IFERROR('APPENDIX 13'!H9/'APPENDIX 13'!H$45*100,"")</f>
        <v>0.84415051560804666</v>
      </c>
      <c r="I9" s="186">
        <f>IFERROR('APPENDIX 13'!I9/'APPENDIX 13'!I$45*100,"")</f>
        <v>3.4900184946981119</v>
      </c>
      <c r="J9" s="186">
        <f>IFERROR('APPENDIX 13'!J9/'APPENDIX 13'!J$45*100,"")</f>
        <v>0.7430458966150485</v>
      </c>
      <c r="K9" s="186">
        <f>IFERROR('APPENDIX 13'!K9/'APPENDIX 13'!K$45*100,"")</f>
        <v>0</v>
      </c>
      <c r="L9" s="186">
        <f>IFERROR('APPENDIX 13'!L9/'APPENDIX 13'!L$45*100,"")</f>
        <v>5.492579838836547</v>
      </c>
      <c r="M9" s="186">
        <f>IFERROR('APPENDIX 13'!M9/'APPENDIX 13'!M$45*100,"")</f>
        <v>11.740005507220365</v>
      </c>
      <c r="N9" s="186">
        <f>IFERROR('APPENDIX 13'!N9/'APPENDIX 13'!N$45*100,"")</f>
        <v>1.2016433250714491</v>
      </c>
      <c r="O9" s="186">
        <f>IFERROR('APPENDIX 13'!O9/'APPENDIX 13'!O$45*100,"")</f>
        <v>0</v>
      </c>
      <c r="P9" s="186">
        <f>IFERROR('APPENDIX 13'!P9/'APPENDIX 13'!P$45*100,"")</f>
        <v>0</v>
      </c>
      <c r="Q9" s="187">
        <f>IFERROR('APPENDIX 13'!Q9/'APPENDIX 13'!Q$45*100,"")</f>
        <v>2.2903416710828952</v>
      </c>
      <c r="R9" s="2"/>
    </row>
    <row r="10" spans="2:18" ht="25.5" customHeight="1" x14ac:dyDescent="0.35">
      <c r="B10" s="188" t="s">
        <v>142</v>
      </c>
      <c r="C10" s="186">
        <f>IFERROR('APPENDIX 13'!C10/'APPENDIX 13'!C$45*100,"")</f>
        <v>0.10333262833489439</v>
      </c>
      <c r="D10" s="186">
        <f>IFERROR('APPENDIX 13'!D10/'APPENDIX 13'!D$45*100,"")</f>
        <v>0.592679393584299</v>
      </c>
      <c r="E10" s="186">
        <f>IFERROR('APPENDIX 13'!E10/'APPENDIX 13'!E$45*100,"")</f>
        <v>1.5849027900934569</v>
      </c>
      <c r="F10" s="186">
        <f>IFERROR('APPENDIX 13'!F10/'APPENDIX 13'!F$45*100,"")</f>
        <v>1.1318999713728466</v>
      </c>
      <c r="G10" s="186">
        <f>IFERROR('APPENDIX 13'!G10/'APPENDIX 13'!G$45*100,"")</f>
        <v>2.793192355765278</v>
      </c>
      <c r="H10" s="186">
        <f>IFERROR('APPENDIX 13'!H10/'APPENDIX 13'!H$45*100,"")</f>
        <v>2.2234615591128239</v>
      </c>
      <c r="I10" s="186">
        <f>IFERROR('APPENDIX 13'!I10/'APPENDIX 13'!I$45*100,"")</f>
        <v>0.97838142567644393</v>
      </c>
      <c r="J10" s="186">
        <f>IFERROR('APPENDIX 13'!J10/'APPENDIX 13'!J$45*100,"")</f>
        <v>0.92592659158428381</v>
      </c>
      <c r="K10" s="186">
        <f>IFERROR('APPENDIX 13'!K10/'APPENDIX 13'!K$45*100,"")</f>
        <v>0</v>
      </c>
      <c r="L10" s="186">
        <f>IFERROR('APPENDIX 13'!L10/'APPENDIX 13'!L$45*100,"")</f>
        <v>0.12250403491292164</v>
      </c>
      <c r="M10" s="186">
        <f>IFERROR('APPENDIX 13'!M10/'APPENDIX 13'!M$45*100,"")</f>
        <v>0.49296525465525032</v>
      </c>
      <c r="N10" s="186">
        <f>IFERROR('APPENDIX 13'!N10/'APPENDIX 13'!N$45*100,"")</f>
        <v>0.48244691558591524</v>
      </c>
      <c r="O10" s="186">
        <f>IFERROR('APPENDIX 13'!O10/'APPENDIX 13'!O$45*100,"")</f>
        <v>0.28348547406824876</v>
      </c>
      <c r="P10" s="186">
        <f>IFERROR('APPENDIX 13'!P10/'APPENDIX 13'!P$45*100,"")</f>
        <v>0.53288904271253001</v>
      </c>
      <c r="Q10" s="187">
        <f>IFERROR('APPENDIX 13'!Q10/'APPENDIX 13'!Q$45*100,"")</f>
        <v>0.68244618952587821</v>
      </c>
      <c r="R10" s="2"/>
    </row>
    <row r="11" spans="2:18" ht="25.5" customHeight="1" x14ac:dyDescent="0.35">
      <c r="B11" s="188" t="s">
        <v>20</v>
      </c>
      <c r="C11" s="186">
        <f>IFERROR('APPENDIX 13'!C11/'APPENDIX 13'!C$45*100,"")</f>
        <v>3.9886797393520057</v>
      </c>
      <c r="D11" s="186">
        <f>IFERROR('APPENDIX 13'!D11/'APPENDIX 13'!D$45*100,"")</f>
        <v>5.2622511998814545</v>
      </c>
      <c r="E11" s="186">
        <f>IFERROR('APPENDIX 13'!E11/'APPENDIX 13'!E$45*100,"")</f>
        <v>4.7195794943443508</v>
      </c>
      <c r="F11" s="186">
        <f>IFERROR('APPENDIX 13'!F11/'APPENDIX 13'!F$45*100,"")</f>
        <v>7.4530681491075139</v>
      </c>
      <c r="G11" s="186">
        <f>IFERROR('APPENDIX 13'!G11/'APPENDIX 13'!G$45*100,"")</f>
        <v>5.7229680855879366</v>
      </c>
      <c r="H11" s="186">
        <f>IFERROR('APPENDIX 13'!H11/'APPENDIX 13'!H$45*100,"")</f>
        <v>5.9603155547585978</v>
      </c>
      <c r="I11" s="186">
        <f>IFERROR('APPENDIX 13'!I11/'APPENDIX 13'!I$45*100,"")</f>
        <v>5.9839120333495188</v>
      </c>
      <c r="J11" s="186">
        <f>IFERROR('APPENDIX 13'!J11/'APPENDIX 13'!J$45*100,"")</f>
        <v>7.4514614382801021</v>
      </c>
      <c r="K11" s="186">
        <f>IFERROR('APPENDIX 13'!K11/'APPENDIX 13'!K$45*100,"")</f>
        <v>0</v>
      </c>
      <c r="L11" s="186">
        <f>IFERROR('APPENDIX 13'!L11/'APPENDIX 13'!L$45*100,"")</f>
        <v>6.6396895593350695</v>
      </c>
      <c r="M11" s="186">
        <f>IFERROR('APPENDIX 13'!M11/'APPENDIX 13'!M$45*100,"")</f>
        <v>5.0256070406514173</v>
      </c>
      <c r="N11" s="186">
        <f>IFERROR('APPENDIX 13'!N11/'APPENDIX 13'!N$45*100,"")</f>
        <v>11.553847941944383</v>
      </c>
      <c r="O11" s="186">
        <f>IFERROR('APPENDIX 13'!O11/'APPENDIX 13'!O$45*100,"")</f>
        <v>8.0782395194936818</v>
      </c>
      <c r="P11" s="186">
        <f>IFERROR('APPENDIX 13'!P11/'APPENDIX 13'!P$45*100,"")</f>
        <v>7.3470765767048087</v>
      </c>
      <c r="Q11" s="187">
        <f>IFERROR('APPENDIX 13'!Q11/'APPENDIX 13'!Q$45*100,"")</f>
        <v>7.402086593763002</v>
      </c>
      <c r="R11" s="2"/>
    </row>
    <row r="12" spans="2:18" ht="25.5" customHeight="1" x14ac:dyDescent="0.35">
      <c r="B12" s="188" t="s">
        <v>137</v>
      </c>
      <c r="C12" s="186">
        <f>IFERROR('APPENDIX 13'!C12/'APPENDIX 13'!C$45*100,"")</f>
        <v>0</v>
      </c>
      <c r="D12" s="186">
        <f>IFERROR('APPENDIX 13'!D12/'APPENDIX 13'!D$45*100,"")</f>
        <v>10.935818898922687</v>
      </c>
      <c r="E12" s="186">
        <f>IFERROR('APPENDIX 13'!E12/'APPENDIX 13'!E$45*100,"")</f>
        <v>7.3288242935693138</v>
      </c>
      <c r="F12" s="186">
        <f>IFERROR('APPENDIX 13'!F12/'APPENDIX 13'!F$45*100,"")</f>
        <v>4.7581862647947064</v>
      </c>
      <c r="G12" s="186">
        <f>IFERROR('APPENDIX 13'!G12/'APPENDIX 13'!G$45*100,"")</f>
        <v>5.3348348112544333</v>
      </c>
      <c r="H12" s="186">
        <f>IFERROR('APPENDIX 13'!H12/'APPENDIX 13'!H$45*100,"")</f>
        <v>10.565634032258554</v>
      </c>
      <c r="I12" s="186">
        <f>IFERROR('APPENDIX 13'!I12/'APPENDIX 13'!I$45*100,"")</f>
        <v>5.550206246704283</v>
      </c>
      <c r="J12" s="186">
        <f>IFERROR('APPENDIX 13'!J12/'APPENDIX 13'!J$45*100,"")</f>
        <v>5.6567103309260425</v>
      </c>
      <c r="K12" s="186">
        <f>IFERROR('APPENDIX 13'!K12/'APPENDIX 13'!K$45*100,"")</f>
        <v>0</v>
      </c>
      <c r="L12" s="186">
        <f>IFERROR('APPENDIX 13'!L12/'APPENDIX 13'!L$45*100,"")</f>
        <v>25.435828861426234</v>
      </c>
      <c r="M12" s="186">
        <f>IFERROR('APPENDIX 13'!M12/'APPENDIX 13'!M$45*100,"")</f>
        <v>5.5564631986518815</v>
      </c>
      <c r="N12" s="186">
        <f>IFERROR('APPENDIX 13'!N12/'APPENDIX 13'!N$45*100,"")</f>
        <v>9.2848124340318581</v>
      </c>
      <c r="O12" s="186">
        <f>IFERROR('APPENDIX 13'!O12/'APPENDIX 13'!O$45*100,"")</f>
        <v>5.0948322527630738</v>
      </c>
      <c r="P12" s="186">
        <f>IFERROR('APPENDIX 13'!P12/'APPENDIX 13'!P$45*100,"")</f>
        <v>22.843709686844033</v>
      </c>
      <c r="Q12" s="187">
        <f>IFERROR('APPENDIX 13'!Q12/'APPENDIX 13'!Q$45*100,"")</f>
        <v>6.4825194890067408</v>
      </c>
      <c r="R12" s="2"/>
    </row>
    <row r="13" spans="2:18" ht="25.5" customHeight="1" x14ac:dyDescent="0.35">
      <c r="B13" s="188" t="s">
        <v>21</v>
      </c>
      <c r="C13" s="186">
        <f>IFERROR('APPENDIX 13'!C13/'APPENDIX 13'!C$45*100,"")</f>
        <v>0</v>
      </c>
      <c r="D13" s="186">
        <f>IFERROR('APPENDIX 13'!D13/'APPENDIX 13'!D$45*100,"")</f>
        <v>10.429320970959663</v>
      </c>
      <c r="E13" s="186">
        <f>IFERROR('APPENDIX 13'!E13/'APPENDIX 13'!E$45*100,"")</f>
        <v>5.0205268730896799</v>
      </c>
      <c r="F13" s="186">
        <f>IFERROR('APPENDIX 13'!F13/'APPENDIX 13'!F$45*100,"")</f>
        <v>3.9417915428980725</v>
      </c>
      <c r="G13" s="186">
        <f>IFERROR('APPENDIX 13'!G13/'APPENDIX 13'!G$45*100,"")</f>
        <v>2.9223853544932097</v>
      </c>
      <c r="H13" s="186">
        <f>IFERROR('APPENDIX 13'!H13/'APPENDIX 13'!H$45*100,"")</f>
        <v>2.2327819128405095</v>
      </c>
      <c r="I13" s="186">
        <f>IFERROR('APPENDIX 13'!I13/'APPENDIX 13'!I$45*100,"")</f>
        <v>7.7090107603323199</v>
      </c>
      <c r="J13" s="186">
        <f>IFERROR('APPENDIX 13'!J13/'APPENDIX 13'!J$45*100,"")</f>
        <v>8.8222809834990414</v>
      </c>
      <c r="K13" s="186">
        <f>IFERROR('APPENDIX 13'!K13/'APPENDIX 13'!K$45*100,"")</f>
        <v>0</v>
      </c>
      <c r="L13" s="186">
        <f>IFERROR('APPENDIX 13'!L13/'APPENDIX 13'!L$45*100,"")</f>
        <v>10.920630203872351</v>
      </c>
      <c r="M13" s="186">
        <f>IFERROR('APPENDIX 13'!M13/'APPENDIX 13'!M$45*100,"")</f>
        <v>20.590292718733679</v>
      </c>
      <c r="N13" s="186">
        <f>IFERROR('APPENDIX 13'!N13/'APPENDIX 13'!N$45*100,"")</f>
        <v>10.138872268921645</v>
      </c>
      <c r="O13" s="186">
        <f>IFERROR('APPENDIX 13'!O13/'APPENDIX 13'!O$45*100,"")</f>
        <v>8.9235495607686079</v>
      </c>
      <c r="P13" s="186">
        <f>IFERROR('APPENDIX 13'!P13/'APPENDIX 13'!P$45*100,"")</f>
        <v>4.7092508439074603</v>
      </c>
      <c r="Q13" s="187">
        <f>IFERROR('APPENDIX 13'!Q13/'APPENDIX 13'!Q$45*100,"")</f>
        <v>7.9959461760065711</v>
      </c>
      <c r="R13" s="2"/>
    </row>
    <row r="14" spans="2:18" ht="25.5" customHeight="1" x14ac:dyDescent="0.35">
      <c r="B14" s="188" t="s">
        <v>22</v>
      </c>
      <c r="C14" s="186">
        <f>IFERROR('APPENDIX 13'!C14/'APPENDIX 13'!C$45*100,"")</f>
        <v>0</v>
      </c>
      <c r="D14" s="186">
        <f>IFERROR('APPENDIX 13'!D14/'APPENDIX 13'!D$45*100,"")</f>
        <v>0.69026990344130412</v>
      </c>
      <c r="E14" s="186">
        <f>IFERROR('APPENDIX 13'!E14/'APPENDIX 13'!E$45*100,"")</f>
        <v>0.47639159389017771</v>
      </c>
      <c r="F14" s="186">
        <f>IFERROR('APPENDIX 13'!F14/'APPENDIX 13'!F$45*100,"")</f>
        <v>0.60347779694605896</v>
      </c>
      <c r="G14" s="186">
        <f>IFERROR('APPENDIX 13'!G14/'APPENDIX 13'!G$45*100,"")</f>
        <v>0.49113663048770007</v>
      </c>
      <c r="H14" s="186">
        <f>IFERROR('APPENDIX 13'!H14/'APPENDIX 13'!H$45*100,"")</f>
        <v>1.502603114011227</v>
      </c>
      <c r="I14" s="186">
        <f>IFERROR('APPENDIX 13'!I14/'APPENDIX 13'!I$45*100,"")</f>
        <v>1.2742566662809618</v>
      </c>
      <c r="J14" s="186">
        <f>IFERROR('APPENDIX 13'!J14/'APPENDIX 13'!J$45*100,"")</f>
        <v>1.0441566449613735</v>
      </c>
      <c r="K14" s="186">
        <f>IFERROR('APPENDIX 13'!K14/'APPENDIX 13'!K$45*100,"")</f>
        <v>0</v>
      </c>
      <c r="L14" s="186">
        <f>IFERROR('APPENDIX 13'!L14/'APPENDIX 13'!L$45*100,"")</f>
        <v>0.68185658433696328</v>
      </c>
      <c r="M14" s="186">
        <f>IFERROR('APPENDIX 13'!M14/'APPENDIX 13'!M$45*100,"")</f>
        <v>0.35398080756713557</v>
      </c>
      <c r="N14" s="186">
        <f>IFERROR('APPENDIX 13'!N14/'APPENDIX 13'!N$45*100,"")</f>
        <v>0.19724111646936465</v>
      </c>
      <c r="O14" s="186">
        <f>IFERROR('APPENDIX 13'!O14/'APPENDIX 13'!O$45*100,"")</f>
        <v>0</v>
      </c>
      <c r="P14" s="186">
        <f>IFERROR('APPENDIX 13'!P14/'APPENDIX 13'!P$45*100,"")</f>
        <v>0.37761706203837303</v>
      </c>
      <c r="Q14" s="187">
        <f>IFERROR('APPENDIX 13'!Q14/'APPENDIX 13'!Q$45*100,"")</f>
        <v>0.47490373761278842</v>
      </c>
      <c r="R14" s="2"/>
    </row>
    <row r="15" spans="2:18" ht="25.5" customHeight="1" x14ac:dyDescent="0.35">
      <c r="B15" s="188" t="s">
        <v>23</v>
      </c>
      <c r="C15" s="186">
        <f>IFERROR('APPENDIX 13'!C15/'APPENDIX 13'!C$45*100,"")</f>
        <v>0</v>
      </c>
      <c r="D15" s="186">
        <f>IFERROR('APPENDIX 13'!D15/'APPENDIX 13'!D$45*100,"")</f>
        <v>0</v>
      </c>
      <c r="E15" s="186">
        <f>IFERROR('APPENDIX 13'!E15/'APPENDIX 13'!E$45*100,"")</f>
        <v>0</v>
      </c>
      <c r="F15" s="186">
        <f>IFERROR('APPENDIX 13'!F15/'APPENDIX 13'!F$45*100,"")</f>
        <v>0</v>
      </c>
      <c r="G15" s="186">
        <f>IFERROR('APPENDIX 13'!G15/'APPENDIX 13'!G$45*100,"")</f>
        <v>0</v>
      </c>
      <c r="H15" s="186">
        <f>IFERROR('APPENDIX 13'!H15/'APPENDIX 13'!H$45*100,"")</f>
        <v>0</v>
      </c>
      <c r="I15" s="186">
        <f>IFERROR('APPENDIX 13'!I15/'APPENDIX 13'!I$45*100,"")</f>
        <v>0.96074603684149185</v>
      </c>
      <c r="J15" s="186">
        <f>IFERROR('APPENDIX 13'!J15/'APPENDIX 13'!J$45*100,"")</f>
        <v>0.61377542390331918</v>
      </c>
      <c r="K15" s="186">
        <f>IFERROR('APPENDIX 13'!K15/'APPENDIX 13'!K$45*100,"")</f>
        <v>70.06421929130839</v>
      </c>
      <c r="L15" s="186">
        <f>IFERROR('APPENDIX 13'!L15/'APPENDIX 13'!L$45*100,"")</f>
        <v>0</v>
      </c>
      <c r="M15" s="186">
        <f>IFERROR('APPENDIX 13'!M15/'APPENDIX 13'!M$45*100,"")</f>
        <v>0</v>
      </c>
      <c r="N15" s="186">
        <f>IFERROR('APPENDIX 13'!N15/'APPENDIX 13'!N$45*100,"")</f>
        <v>0</v>
      </c>
      <c r="O15" s="186">
        <f>IFERROR('APPENDIX 13'!O15/'APPENDIX 13'!O$45*100,"")</f>
        <v>0</v>
      </c>
      <c r="P15" s="186">
        <f>IFERROR('APPENDIX 13'!P15/'APPENDIX 13'!P$45*100,"")</f>
        <v>0</v>
      </c>
      <c r="Q15" s="187">
        <f>IFERROR('APPENDIX 13'!Q15/'APPENDIX 13'!Q$45*100,"")</f>
        <v>1.8005666956156348</v>
      </c>
      <c r="R15" s="2"/>
    </row>
    <row r="16" spans="2:18" ht="25.5" customHeight="1" x14ac:dyDescent="0.35">
      <c r="B16" s="188" t="s">
        <v>24</v>
      </c>
      <c r="C16" s="186">
        <f>IFERROR('APPENDIX 13'!C16/'APPENDIX 13'!C$45*100,"")</f>
        <v>19.140808331067266</v>
      </c>
      <c r="D16" s="186">
        <f>IFERROR('APPENDIX 13'!D16/'APPENDIX 13'!D$45*100,"")</f>
        <v>0.85940557515901073</v>
      </c>
      <c r="E16" s="186">
        <f>IFERROR('APPENDIX 13'!E16/'APPENDIX 13'!E$45*100,"")</f>
        <v>1.4426858877997712</v>
      </c>
      <c r="F16" s="186">
        <f>IFERROR('APPENDIX 13'!F16/'APPENDIX 13'!F$45*100,"")</f>
        <v>1.4510841594792205</v>
      </c>
      <c r="G16" s="186">
        <f>IFERROR('APPENDIX 13'!G16/'APPENDIX 13'!G$45*100,"")</f>
        <v>0.48550146929899524</v>
      </c>
      <c r="H16" s="186">
        <f>IFERROR('APPENDIX 13'!H16/'APPENDIX 13'!H$45*100,"")</f>
        <v>2.6803615081548027</v>
      </c>
      <c r="I16" s="186">
        <f>IFERROR('APPENDIX 13'!I16/'APPENDIX 13'!I$45*100,"")</f>
        <v>2.4055169485653072</v>
      </c>
      <c r="J16" s="186">
        <f>IFERROR('APPENDIX 13'!J16/'APPENDIX 13'!J$45*100,"")</f>
        <v>2.6576600123919722</v>
      </c>
      <c r="K16" s="186">
        <f>IFERROR('APPENDIX 13'!K16/'APPENDIX 13'!K$45*100,"")</f>
        <v>0.35147983248752124</v>
      </c>
      <c r="L16" s="186">
        <f>IFERROR('APPENDIX 13'!L16/'APPENDIX 13'!L$45*100,"")</f>
        <v>0.37668898250275307</v>
      </c>
      <c r="M16" s="186">
        <f>IFERROR('APPENDIX 13'!M16/'APPENDIX 13'!M$45*100,"")</f>
        <v>1.4831527379245757</v>
      </c>
      <c r="N16" s="186">
        <f>IFERROR('APPENDIX 13'!N16/'APPENDIX 13'!N$45*100,"")</f>
        <v>2.7927631995899209</v>
      </c>
      <c r="O16" s="186">
        <f>IFERROR('APPENDIX 13'!O16/'APPENDIX 13'!O$45*100,"")</f>
        <v>0</v>
      </c>
      <c r="P16" s="186">
        <f>IFERROR('APPENDIX 13'!P16/'APPENDIX 13'!P$45*100,"")</f>
        <v>0.48139807710459959</v>
      </c>
      <c r="Q16" s="187">
        <f>IFERROR('APPENDIX 13'!Q16/'APPENDIX 13'!Q$45*100,"")</f>
        <v>1.7047330836564887</v>
      </c>
      <c r="R16" s="2"/>
    </row>
    <row r="17" spans="2:18" ht="25.5" customHeight="1" x14ac:dyDescent="0.35">
      <c r="B17" s="188" t="s">
        <v>25</v>
      </c>
      <c r="C17" s="186">
        <f>IFERROR('APPENDIX 13'!C17/'APPENDIX 13'!C$45*100,"")</f>
        <v>0</v>
      </c>
      <c r="D17" s="186">
        <f>IFERROR('APPENDIX 13'!D17/'APPENDIX 13'!D$45*100,"")</f>
        <v>2.3734448359074891</v>
      </c>
      <c r="E17" s="186">
        <f>IFERROR('APPENDIX 13'!E17/'APPENDIX 13'!E$45*100,"")</f>
        <v>1.7072033211299691</v>
      </c>
      <c r="F17" s="186">
        <f>IFERROR('APPENDIX 13'!F17/'APPENDIX 13'!F$45*100,"")</f>
        <v>2.5572579327608693</v>
      </c>
      <c r="G17" s="186">
        <f>IFERROR('APPENDIX 13'!G17/'APPENDIX 13'!G$45*100,"")</f>
        <v>1.4352108889790103</v>
      </c>
      <c r="H17" s="186">
        <f>IFERROR('APPENDIX 13'!H17/'APPENDIX 13'!H$45*100,"")</f>
        <v>1.4632955352466399</v>
      </c>
      <c r="I17" s="186">
        <f>IFERROR('APPENDIX 13'!I17/'APPENDIX 13'!I$45*100,"")</f>
        <v>4.0469806758563127</v>
      </c>
      <c r="J17" s="186">
        <f>IFERROR('APPENDIX 13'!J17/'APPENDIX 13'!J$45*100,"")</f>
        <v>4.1081143590256044</v>
      </c>
      <c r="K17" s="186">
        <f>IFERROR('APPENDIX 13'!K17/'APPENDIX 13'!K$45*100,"")</f>
        <v>0</v>
      </c>
      <c r="L17" s="186">
        <f>IFERROR('APPENDIX 13'!L17/'APPENDIX 13'!L$45*100,"")</f>
        <v>3.7755568762490745</v>
      </c>
      <c r="M17" s="186">
        <f>IFERROR('APPENDIX 13'!M17/'APPENDIX 13'!M$45*100,"")</f>
        <v>1.8969996387324803</v>
      </c>
      <c r="N17" s="186">
        <f>IFERROR('APPENDIX 13'!N17/'APPENDIX 13'!N$45*100,"")</f>
        <v>0.47867654025203299</v>
      </c>
      <c r="O17" s="186">
        <f>IFERROR('APPENDIX 13'!O17/'APPENDIX 13'!O$45*100,"")</f>
        <v>3.4491785038520115</v>
      </c>
      <c r="P17" s="186">
        <f>IFERROR('APPENDIX 13'!P17/'APPENDIX 13'!P$45*100,"")</f>
        <v>1.7339120698119608</v>
      </c>
      <c r="Q17" s="187">
        <f>IFERROR('APPENDIX 13'!Q17/'APPENDIX 13'!Q$45*100,"")</f>
        <v>2.8190227288840957</v>
      </c>
      <c r="R17" s="2"/>
    </row>
    <row r="18" spans="2:18" ht="25.5" customHeight="1" x14ac:dyDescent="0.35">
      <c r="B18" s="188" t="s">
        <v>26</v>
      </c>
      <c r="C18" s="186">
        <f>IFERROR('APPENDIX 13'!C18/'APPENDIX 13'!C$45*100,"")</f>
        <v>23.358965062291649</v>
      </c>
      <c r="D18" s="186">
        <f>IFERROR('APPENDIX 13'!D18/'APPENDIX 13'!D$45*100,"")</f>
        <v>12.544675953598372</v>
      </c>
      <c r="E18" s="186">
        <f>IFERROR('APPENDIX 13'!E18/'APPENDIX 13'!E$45*100,"")</f>
        <v>8.2055449579554391</v>
      </c>
      <c r="F18" s="186">
        <f>IFERROR('APPENDIX 13'!F18/'APPENDIX 13'!F$45*100,"")</f>
        <v>12.137636082819107</v>
      </c>
      <c r="G18" s="186">
        <f>IFERROR('APPENDIX 13'!G18/'APPENDIX 13'!G$45*100,"")</f>
        <v>4.7063757691764074</v>
      </c>
      <c r="H18" s="186">
        <f>IFERROR('APPENDIX 13'!H18/'APPENDIX 13'!H$45*100,"")</f>
        <v>10.964940273754999</v>
      </c>
      <c r="I18" s="186">
        <f>IFERROR('APPENDIX 13'!I18/'APPENDIX 13'!I$45*100,"")</f>
        <v>5.8031160234727031</v>
      </c>
      <c r="J18" s="186">
        <f>IFERROR('APPENDIX 13'!J18/'APPENDIX 13'!J$45*100,"")</f>
        <v>6.2489389643511535</v>
      </c>
      <c r="K18" s="186">
        <f>IFERROR('APPENDIX 13'!K18/'APPENDIX 13'!K$45*100,"")</f>
        <v>6.7998561356153369</v>
      </c>
      <c r="L18" s="186">
        <f>IFERROR('APPENDIX 13'!L18/'APPENDIX 13'!L$45*100,"")</f>
        <v>3.161434389693929</v>
      </c>
      <c r="M18" s="186">
        <f>IFERROR('APPENDIX 13'!M18/'APPENDIX 13'!M$45*100,"")</f>
        <v>9.9264962496442948</v>
      </c>
      <c r="N18" s="186">
        <f>IFERROR('APPENDIX 13'!N18/'APPENDIX 13'!N$45*100,"")</f>
        <v>12.987611040776127</v>
      </c>
      <c r="O18" s="186">
        <f>IFERROR('APPENDIX 13'!O18/'APPENDIX 13'!O$45*100,"")</f>
        <v>4.9018361784740465</v>
      </c>
      <c r="P18" s="186">
        <f>IFERROR('APPENDIX 13'!P18/'APPENDIX 13'!P$45*100,"")</f>
        <v>6.2952824586611449</v>
      </c>
      <c r="Q18" s="187">
        <f>IFERROR('APPENDIX 13'!Q18/'APPENDIX 13'!Q$45*100,"")</f>
        <v>7.7088448274545129</v>
      </c>
      <c r="R18" s="2"/>
    </row>
    <row r="19" spans="2:18" ht="25.5" customHeight="1" x14ac:dyDescent="0.35">
      <c r="B19" s="188" t="s">
        <v>27</v>
      </c>
      <c r="C19" s="186">
        <f>IFERROR('APPENDIX 13'!C19/'APPENDIX 13'!C$45*100,"")</f>
        <v>0.12614436353748074</v>
      </c>
      <c r="D19" s="186">
        <f>IFERROR('APPENDIX 13'!D19/'APPENDIX 13'!D$45*100,"")</f>
        <v>2.8775791371762569</v>
      </c>
      <c r="E19" s="186">
        <f>IFERROR('APPENDIX 13'!E19/'APPENDIX 13'!E$45*100,"")</f>
        <v>3.7367716262767998</v>
      </c>
      <c r="F19" s="186">
        <f>IFERROR('APPENDIX 13'!F19/'APPENDIX 13'!F$45*100,"")</f>
        <v>2.9042121737529749</v>
      </c>
      <c r="G19" s="186">
        <f>IFERROR('APPENDIX 13'!G19/'APPENDIX 13'!G$45*100,"")</f>
        <v>2.0389121737033817</v>
      </c>
      <c r="H19" s="186">
        <f>IFERROR('APPENDIX 13'!H19/'APPENDIX 13'!H$45*100,"")</f>
        <v>5.4380211673337815</v>
      </c>
      <c r="I19" s="186">
        <f>IFERROR('APPENDIX 13'!I19/'APPENDIX 13'!I$45*100,"")</f>
        <v>5.6114809043261022</v>
      </c>
      <c r="J19" s="186">
        <f>IFERROR('APPENDIX 13'!J19/'APPENDIX 13'!J$45*100,"")</f>
        <v>6.2564053688686254</v>
      </c>
      <c r="K19" s="186">
        <f>IFERROR('APPENDIX 13'!K19/'APPENDIX 13'!K$45*100,"")</f>
        <v>0</v>
      </c>
      <c r="L19" s="186">
        <f>IFERROR('APPENDIX 13'!L19/'APPENDIX 13'!L$45*100,"")</f>
        <v>2.177105000961387</v>
      </c>
      <c r="M19" s="186">
        <f>IFERROR('APPENDIX 13'!M19/'APPENDIX 13'!M$45*100,"")</f>
        <v>5.1688101105816102</v>
      </c>
      <c r="N19" s="186">
        <f>IFERROR('APPENDIX 13'!N19/'APPENDIX 13'!N$45*100,"")</f>
        <v>2.1695770884925349</v>
      </c>
      <c r="O19" s="186">
        <f>IFERROR('APPENDIX 13'!O19/'APPENDIX 13'!O$45*100,"")</f>
        <v>0</v>
      </c>
      <c r="P19" s="186">
        <f>IFERROR('APPENDIX 13'!P19/'APPENDIX 13'!P$45*100,"")</f>
        <v>4.2981721456350295</v>
      </c>
      <c r="Q19" s="187">
        <f>IFERROR('APPENDIX 13'!Q19/'APPENDIX 13'!Q$45*100,"")</f>
        <v>2.5906389880604133</v>
      </c>
      <c r="R19" s="2"/>
    </row>
    <row r="20" spans="2:18" ht="25.5" customHeight="1" x14ac:dyDescent="0.35">
      <c r="B20" s="188" t="s">
        <v>28</v>
      </c>
      <c r="C20" s="186">
        <f>IFERROR('APPENDIX 13'!C20/'APPENDIX 13'!C$45*100,"")</f>
        <v>9.4770925864378448</v>
      </c>
      <c r="D20" s="186">
        <f>IFERROR('APPENDIX 13'!D20/'APPENDIX 13'!D$45*100,"")</f>
        <v>0.63295195610563404</v>
      </c>
      <c r="E20" s="186">
        <f>IFERROR('APPENDIX 13'!E20/'APPENDIX 13'!E$45*100,"")</f>
        <v>9.6376221253870682</v>
      </c>
      <c r="F20" s="186">
        <f>IFERROR('APPENDIX 13'!F20/'APPENDIX 13'!F$45*100,"")</f>
        <v>4.2277993525331734</v>
      </c>
      <c r="G20" s="186">
        <f>IFERROR('APPENDIX 13'!G20/'APPENDIX 13'!G$45*100,"")</f>
        <v>6.4728602322979718</v>
      </c>
      <c r="H20" s="186">
        <f>IFERROR('APPENDIX 13'!H20/'APPENDIX 13'!H$45*100,"")</f>
        <v>3.1093510501100714</v>
      </c>
      <c r="I20" s="186">
        <f>IFERROR('APPENDIX 13'!I20/'APPENDIX 13'!I$45*100,"")</f>
        <v>3.9720968219448789</v>
      </c>
      <c r="J20" s="186">
        <f>IFERROR('APPENDIX 13'!J20/'APPENDIX 13'!J$45*100,"")</f>
        <v>2.6415974860297617</v>
      </c>
      <c r="K20" s="186">
        <f>IFERROR('APPENDIX 13'!K20/'APPENDIX 13'!K$45*100,"")</f>
        <v>0.94036677185506334</v>
      </c>
      <c r="L20" s="186">
        <f>IFERROR('APPENDIX 13'!L20/'APPENDIX 13'!L$45*100,"")</f>
        <v>11.875316820779949</v>
      </c>
      <c r="M20" s="186">
        <f>IFERROR('APPENDIX 13'!M20/'APPENDIX 13'!M$45*100,"")</f>
        <v>2.5359675948403941</v>
      </c>
      <c r="N20" s="186">
        <f>IFERROR('APPENDIX 13'!N20/'APPENDIX 13'!N$45*100,"")</f>
        <v>3.248581168017163</v>
      </c>
      <c r="O20" s="186">
        <f>IFERROR('APPENDIX 13'!O20/'APPENDIX 13'!O$45*100,"")</f>
        <v>3.4724220857956021</v>
      </c>
      <c r="P20" s="186">
        <f>IFERROR('APPENDIX 13'!P20/'APPENDIX 13'!P$45*100,"")</f>
        <v>7.5937437727645261</v>
      </c>
      <c r="Q20" s="187">
        <f>IFERROR('APPENDIX 13'!Q20/'APPENDIX 13'!Q$45*100,"")</f>
        <v>3.8426791264849975</v>
      </c>
      <c r="R20" s="2"/>
    </row>
    <row r="21" spans="2:18" ht="25.5" customHeight="1" x14ac:dyDescent="0.35">
      <c r="B21" s="188" t="s">
        <v>29</v>
      </c>
      <c r="C21" s="186">
        <f>IFERROR('APPENDIX 13'!C21/'APPENDIX 13'!C$45*100,"")</f>
        <v>25.748657985114459</v>
      </c>
      <c r="D21" s="186">
        <f>IFERROR('APPENDIX 13'!D21/'APPENDIX 13'!D$45*100,"")</f>
        <v>4.9650705974384657</v>
      </c>
      <c r="E21" s="186">
        <f>IFERROR('APPENDIX 13'!E21/'APPENDIX 13'!E$45*100,"")</f>
        <v>7.8897854036017607</v>
      </c>
      <c r="F21" s="186">
        <f>IFERROR('APPENDIX 13'!F21/'APPENDIX 13'!F$45*100,"")</f>
        <v>10.036157769239299</v>
      </c>
      <c r="G21" s="186">
        <f>IFERROR('APPENDIX 13'!G21/'APPENDIX 13'!G$45*100,"")</f>
        <v>6.4473172475655636</v>
      </c>
      <c r="H21" s="186">
        <f>IFERROR('APPENDIX 13'!H21/'APPENDIX 13'!H$45*100,"")</f>
        <v>5.9392434506786129</v>
      </c>
      <c r="I21" s="186">
        <f>IFERROR('APPENDIX 13'!I21/'APPENDIX 13'!I$45*100,"")</f>
        <v>6.0175523694101534</v>
      </c>
      <c r="J21" s="186">
        <f>IFERROR('APPENDIX 13'!J21/'APPENDIX 13'!J$45*100,"")</f>
        <v>3.5183813738779981</v>
      </c>
      <c r="K21" s="186">
        <f>IFERROR('APPENDIX 13'!K21/'APPENDIX 13'!K$45*100,"")</f>
        <v>0</v>
      </c>
      <c r="L21" s="186">
        <f>IFERROR('APPENDIX 13'!L21/'APPENDIX 13'!L$45*100,"")</f>
        <v>5.5085301263787168</v>
      </c>
      <c r="M21" s="186">
        <f>IFERROR('APPENDIX 13'!M21/'APPENDIX 13'!M$45*100,"")</f>
        <v>4.6838985904430555</v>
      </c>
      <c r="N21" s="186">
        <f>IFERROR('APPENDIX 13'!N21/'APPENDIX 13'!N$45*100,"")</f>
        <v>2.91278144348014</v>
      </c>
      <c r="O21" s="186">
        <f>IFERROR('APPENDIX 13'!O21/'APPENDIX 13'!O$45*100,"")</f>
        <v>0.71185718697867861</v>
      </c>
      <c r="P21" s="186">
        <f>IFERROR('APPENDIX 13'!P21/'APPENDIX 13'!P$45*100,"")</f>
        <v>3.1051399570392544</v>
      </c>
      <c r="Q21" s="187">
        <f>IFERROR('APPENDIX 13'!Q21/'APPENDIX 13'!Q$45*100,"")</f>
        <v>4.1285456960313365</v>
      </c>
      <c r="R21" s="2"/>
    </row>
    <row r="22" spans="2:18" ht="25.5" customHeight="1" x14ac:dyDescent="0.35">
      <c r="B22" s="188" t="s">
        <v>30</v>
      </c>
      <c r="C22" s="186">
        <f>IFERROR('APPENDIX 13'!C22/'APPENDIX 13'!C$45*100,"")</f>
        <v>0</v>
      </c>
      <c r="D22" s="186">
        <f>IFERROR('APPENDIX 13'!D22/'APPENDIX 13'!D$45*100,"")</f>
        <v>2.6533073273791152</v>
      </c>
      <c r="E22" s="186">
        <f>IFERROR('APPENDIX 13'!E22/'APPENDIX 13'!E$45*100,"")</f>
        <v>2.6556829714024932</v>
      </c>
      <c r="F22" s="186">
        <f>IFERROR('APPENDIX 13'!F22/'APPENDIX 13'!F$45*100,"")</f>
        <v>1.1113823064677191</v>
      </c>
      <c r="G22" s="186">
        <f>IFERROR('APPENDIX 13'!G22/'APPENDIX 13'!G$45*100,"")</f>
        <v>0.58277728457286859</v>
      </c>
      <c r="H22" s="186">
        <f>IFERROR('APPENDIX 13'!H22/'APPENDIX 13'!H$45*100,"")</f>
        <v>3.2818282481686016</v>
      </c>
      <c r="I22" s="186">
        <f>IFERROR('APPENDIX 13'!I22/'APPENDIX 13'!I$45*100,"")</f>
        <v>1.4954643360446633</v>
      </c>
      <c r="J22" s="186">
        <f>IFERROR('APPENDIX 13'!J22/'APPENDIX 13'!J$45*100,"")</f>
        <v>1.1941009447620605</v>
      </c>
      <c r="K22" s="186">
        <f>IFERROR('APPENDIX 13'!K22/'APPENDIX 13'!K$45*100,"")</f>
        <v>0.16449729533927759</v>
      </c>
      <c r="L22" s="186">
        <f>IFERROR('APPENDIX 13'!L22/'APPENDIX 13'!L$45*100,"")</f>
        <v>0.36984274036136505</v>
      </c>
      <c r="M22" s="186">
        <f>IFERROR('APPENDIX 13'!M22/'APPENDIX 13'!M$45*100,"")</f>
        <v>1.159239205886436</v>
      </c>
      <c r="N22" s="186">
        <f>IFERROR('APPENDIX 13'!N22/'APPENDIX 13'!N$45*100,"")</f>
        <v>1.078348829110477</v>
      </c>
      <c r="O22" s="186">
        <f>IFERROR('APPENDIX 13'!O22/'APPENDIX 13'!O$45*100,"")</f>
        <v>0</v>
      </c>
      <c r="P22" s="186">
        <f>IFERROR('APPENDIX 13'!P22/'APPENDIX 13'!P$45*100,"")</f>
        <v>2.5535723293244295</v>
      </c>
      <c r="Q22" s="187">
        <f>IFERROR('APPENDIX 13'!Q22/'APPENDIX 13'!Q$45*100,"")</f>
        <v>0.85832487771353227</v>
      </c>
      <c r="R22" s="2"/>
    </row>
    <row r="23" spans="2:18" ht="25.5" customHeight="1" x14ac:dyDescent="0.35">
      <c r="B23" s="188" t="s">
        <v>31</v>
      </c>
      <c r="C23" s="186">
        <f>IFERROR('APPENDIX 13'!C23/'APPENDIX 13'!C$45*100,"")</f>
        <v>0</v>
      </c>
      <c r="D23" s="186">
        <f>IFERROR('APPENDIX 13'!D23/'APPENDIX 13'!D$45*100,"")</f>
        <v>0</v>
      </c>
      <c r="E23" s="186">
        <f>IFERROR('APPENDIX 13'!E23/'APPENDIX 13'!E$45*100,"")</f>
        <v>0</v>
      </c>
      <c r="F23" s="186">
        <f>IFERROR('APPENDIX 13'!F23/'APPENDIX 13'!F$45*100,"")</f>
        <v>0</v>
      </c>
      <c r="G23" s="186">
        <f>IFERROR('APPENDIX 13'!G23/'APPENDIX 13'!G$45*100,"")</f>
        <v>0</v>
      </c>
      <c r="H23" s="186">
        <f>IFERROR('APPENDIX 13'!H23/'APPENDIX 13'!H$45*100,"")</f>
        <v>0</v>
      </c>
      <c r="I23" s="186">
        <f>IFERROR('APPENDIX 13'!I23/'APPENDIX 13'!I$45*100,"")</f>
        <v>0</v>
      </c>
      <c r="J23" s="186">
        <f>IFERROR('APPENDIX 13'!J23/'APPENDIX 13'!J$45*100,"")</f>
        <v>0</v>
      </c>
      <c r="K23" s="186">
        <f>IFERROR('APPENDIX 13'!K23/'APPENDIX 13'!K$45*100,"")</f>
        <v>0</v>
      </c>
      <c r="L23" s="186">
        <f>IFERROR('APPENDIX 13'!L23/'APPENDIX 13'!L$45*100,"")</f>
        <v>0</v>
      </c>
      <c r="M23" s="186">
        <f>IFERROR('APPENDIX 13'!M23/'APPENDIX 13'!M$45*100,"")</f>
        <v>0</v>
      </c>
      <c r="N23" s="186">
        <f>IFERROR('APPENDIX 13'!N23/'APPENDIX 13'!N$45*100,"")</f>
        <v>0</v>
      </c>
      <c r="O23" s="186">
        <f>IFERROR('APPENDIX 13'!O23/'APPENDIX 13'!O$45*100,"")</f>
        <v>0</v>
      </c>
      <c r="P23" s="186">
        <f>IFERROR('APPENDIX 13'!P23/'APPENDIX 13'!P$45*100,"")</f>
        <v>0</v>
      </c>
      <c r="Q23" s="187">
        <f>IFERROR('APPENDIX 13'!Q23/'APPENDIX 13'!Q$45*100,"")</f>
        <v>0</v>
      </c>
      <c r="R23" s="2"/>
    </row>
    <row r="24" spans="2:18" ht="25.5" customHeight="1" x14ac:dyDescent="0.35">
      <c r="B24" s="188" t="s">
        <v>260</v>
      </c>
      <c r="C24" s="186">
        <f>IFERROR('APPENDIX 13'!C24/'APPENDIX 13'!C$45*100,"")</f>
        <v>1.6903848284335943</v>
      </c>
      <c r="D24" s="186">
        <f>IFERROR('APPENDIX 13'!D24/'APPENDIX 13'!D$45*100,"")</f>
        <v>2.8151248472165342</v>
      </c>
      <c r="E24" s="186">
        <f>IFERROR('APPENDIX 13'!E24/'APPENDIX 13'!E$45*100,"")</f>
        <v>2.5627065447798092</v>
      </c>
      <c r="F24" s="186">
        <f>IFERROR('APPENDIX 13'!F24/'APPENDIX 13'!F$45*100,"")</f>
        <v>6.5539302734321696</v>
      </c>
      <c r="G24" s="186">
        <f>IFERROR('APPENDIX 13'!G24/'APPENDIX 13'!G$45*100,"")</f>
        <v>11.097526164238158</v>
      </c>
      <c r="H24" s="186">
        <f>IFERROR('APPENDIX 13'!H24/'APPENDIX 13'!H$45*100,"")</f>
        <v>4.9756505758864211</v>
      </c>
      <c r="I24" s="186">
        <f>IFERROR('APPENDIX 13'!I24/'APPENDIX 13'!I$45*100,"")</f>
        <v>2.4161980048219478</v>
      </c>
      <c r="J24" s="186">
        <f>IFERROR('APPENDIX 13'!J24/'APPENDIX 13'!J$45*100,"")</f>
        <v>1.8598844463496726</v>
      </c>
      <c r="K24" s="186">
        <f>IFERROR('APPENDIX 13'!K24/'APPENDIX 13'!K$45*100,"")</f>
        <v>0</v>
      </c>
      <c r="L24" s="186">
        <f>IFERROR('APPENDIX 13'!L24/'APPENDIX 13'!L$45*100,"")</f>
        <v>0.8385189975936187</v>
      </c>
      <c r="M24" s="186">
        <f>IFERROR('APPENDIX 13'!M24/'APPENDIX 13'!M$45*100,"")</f>
        <v>0.74182565122113786</v>
      </c>
      <c r="N24" s="186">
        <f>IFERROR('APPENDIX 13'!N24/'APPENDIX 13'!N$45*100,"")</f>
        <v>8.1045130855656069</v>
      </c>
      <c r="O24" s="186">
        <f>IFERROR('APPENDIX 13'!O24/'APPENDIX 13'!O$45*100,"")</f>
        <v>0</v>
      </c>
      <c r="P24" s="186">
        <f>IFERROR('APPENDIX 13'!P24/'APPENDIX 13'!P$45*100,"")</f>
        <v>3.6141563697221137</v>
      </c>
      <c r="Q24" s="187">
        <f>IFERROR('APPENDIX 13'!Q24/'APPENDIX 13'!Q$45*100,"")</f>
        <v>2.6779521562732564</v>
      </c>
      <c r="R24" s="2"/>
    </row>
    <row r="25" spans="2:18" ht="25.5" customHeight="1" x14ac:dyDescent="0.35">
      <c r="B25" s="188" t="s">
        <v>259</v>
      </c>
      <c r="C25" s="186">
        <f>IFERROR('APPENDIX 13'!C25/'APPENDIX 13'!C$45*100,"")</f>
        <v>0</v>
      </c>
      <c r="D25" s="186">
        <f>IFERROR('APPENDIX 13'!D25/'APPENDIX 13'!D$45*100,"")</f>
        <v>0</v>
      </c>
      <c r="E25" s="186">
        <f>IFERROR('APPENDIX 13'!E25/'APPENDIX 13'!E$45*100,"")</f>
        <v>0</v>
      </c>
      <c r="F25" s="186">
        <f>IFERROR('APPENDIX 13'!F25/'APPENDIX 13'!F$45*100,"")</f>
        <v>0</v>
      </c>
      <c r="G25" s="186">
        <f>IFERROR('APPENDIX 13'!G25/'APPENDIX 13'!G$45*100,"")</f>
        <v>0</v>
      </c>
      <c r="H25" s="186">
        <f>IFERROR('APPENDIX 13'!H25/'APPENDIX 13'!H$45*100,"")</f>
        <v>0</v>
      </c>
      <c r="I25" s="186">
        <f>IFERROR('APPENDIX 13'!I25/'APPENDIX 13'!I$45*100,"")</f>
        <v>0</v>
      </c>
      <c r="J25" s="186">
        <f>IFERROR('APPENDIX 13'!J25/'APPENDIX 13'!J$45*100,"")</f>
        <v>0</v>
      </c>
      <c r="K25" s="186">
        <f>IFERROR('APPENDIX 13'!K25/'APPENDIX 13'!K$45*100,"")</f>
        <v>0</v>
      </c>
      <c r="L25" s="186">
        <f>IFERROR('APPENDIX 13'!L25/'APPENDIX 13'!L$45*100,"")</f>
        <v>0</v>
      </c>
      <c r="M25" s="186">
        <f>IFERROR('APPENDIX 13'!M25/'APPENDIX 13'!M$45*100,"")</f>
        <v>0</v>
      </c>
      <c r="N25" s="186">
        <f>IFERROR('APPENDIX 13'!N25/'APPENDIX 13'!N$45*100,"")</f>
        <v>0</v>
      </c>
      <c r="O25" s="186">
        <f>IFERROR('APPENDIX 13'!O25/'APPENDIX 13'!O$45*100,"")</f>
        <v>20.905678854831116</v>
      </c>
      <c r="P25" s="186">
        <f>IFERROR('APPENDIX 13'!P25/'APPENDIX 13'!P$45*100,"")</f>
        <v>0</v>
      </c>
      <c r="Q25" s="187">
        <f>IFERROR('APPENDIX 13'!Q25/'APPENDIX 13'!Q$45*100,"")</f>
        <v>7.2145653688022477</v>
      </c>
      <c r="R25" s="2"/>
    </row>
    <row r="26" spans="2:18" ht="25.5" customHeight="1" x14ac:dyDescent="0.35">
      <c r="B26" s="188" t="s">
        <v>33</v>
      </c>
      <c r="C26" s="186">
        <f>IFERROR('APPENDIX 13'!C26/'APPENDIX 13'!C$45*100,"")</f>
        <v>0</v>
      </c>
      <c r="D26" s="186">
        <f>IFERROR('APPENDIX 13'!D26/'APPENDIX 13'!D$45*100,"")</f>
        <v>2.8910336275897053</v>
      </c>
      <c r="E26" s="186">
        <f>IFERROR('APPENDIX 13'!E26/'APPENDIX 13'!E$45*100,"")</f>
        <v>2.9570306792183176</v>
      </c>
      <c r="F26" s="186">
        <f>IFERROR('APPENDIX 13'!F26/'APPENDIX 13'!F$45*100,"")</f>
        <v>4.9600531876948333</v>
      </c>
      <c r="G26" s="186">
        <f>IFERROR('APPENDIX 13'!G26/'APPENDIX 13'!G$45*100,"")</f>
        <v>1.5312857682618484</v>
      </c>
      <c r="H26" s="186">
        <f>IFERROR('APPENDIX 13'!H26/'APPENDIX 13'!H$45*100,"")</f>
        <v>6.6848210947971154</v>
      </c>
      <c r="I26" s="186">
        <f>IFERROR('APPENDIX 13'!I26/'APPENDIX 13'!I$45*100,"")</f>
        <v>1.8432059206991467</v>
      </c>
      <c r="J26" s="186">
        <f>IFERROR('APPENDIX 13'!J26/'APPENDIX 13'!J$45*100,"")</f>
        <v>4.5150693507791813</v>
      </c>
      <c r="K26" s="186">
        <f>IFERROR('APPENDIX 13'!K26/'APPENDIX 13'!K$45*100,"")</f>
        <v>0</v>
      </c>
      <c r="L26" s="186">
        <f>IFERROR('APPENDIX 13'!L26/'APPENDIX 13'!L$45*100,"")</f>
        <v>1.1150634806877706</v>
      </c>
      <c r="M26" s="186">
        <f>IFERROR('APPENDIX 13'!M26/'APPENDIX 13'!M$45*100,"")</f>
        <v>4.6816358745550311</v>
      </c>
      <c r="N26" s="186">
        <f>IFERROR('APPENDIX 13'!N26/'APPENDIX 13'!N$45*100,"")</f>
        <v>2.204047557000878</v>
      </c>
      <c r="O26" s="186">
        <f>IFERROR('APPENDIX 13'!O26/'APPENDIX 13'!O$45*100,"")</f>
        <v>0.29767875814976608</v>
      </c>
      <c r="P26" s="186">
        <f>IFERROR('APPENDIX 13'!P26/'APPENDIX 13'!P$45*100,"")</f>
        <v>0.57953556247761939</v>
      </c>
      <c r="Q26" s="187">
        <f>IFERROR('APPENDIX 13'!Q26/'APPENDIX 13'!Q$45*100,"")</f>
        <v>2.0355039030028843</v>
      </c>
      <c r="R26" s="2"/>
    </row>
    <row r="27" spans="2:18" ht="25.5" customHeight="1" x14ac:dyDescent="0.35">
      <c r="B27" s="188" t="s">
        <v>34</v>
      </c>
      <c r="C27" s="186">
        <f>IFERROR('APPENDIX 13'!C27/'APPENDIX 13'!C$45*100,"")</f>
        <v>0</v>
      </c>
      <c r="D27" s="186">
        <f>IFERROR('APPENDIX 13'!D27/'APPENDIX 13'!D$45*100,"")</f>
        <v>2.8322611407498788</v>
      </c>
      <c r="E27" s="186">
        <f>IFERROR('APPENDIX 13'!E27/'APPENDIX 13'!E$45*100,"")</f>
        <v>1.1114135819643747</v>
      </c>
      <c r="F27" s="186">
        <f>IFERROR('APPENDIX 13'!F27/'APPENDIX 13'!F$45*100,"")</f>
        <v>0.59399694793141455</v>
      </c>
      <c r="G27" s="186">
        <f>IFERROR('APPENDIX 13'!G27/'APPENDIX 13'!G$45*100,"")</f>
        <v>0.61654206185928906</v>
      </c>
      <c r="H27" s="186">
        <f>IFERROR('APPENDIX 13'!H27/'APPENDIX 13'!H$45*100,"")</f>
        <v>0.14583314338047204</v>
      </c>
      <c r="I27" s="186">
        <f>IFERROR('APPENDIX 13'!I27/'APPENDIX 13'!I$45*100,"")</f>
        <v>2.0971804756613746</v>
      </c>
      <c r="J27" s="186">
        <f>IFERROR('APPENDIX 13'!J27/'APPENDIX 13'!J$45*100,"")</f>
        <v>1.7479294592176664</v>
      </c>
      <c r="K27" s="186">
        <f>IFERROR('APPENDIX 13'!K27/'APPENDIX 13'!K$45*100,"")</f>
        <v>1.3575529059216453</v>
      </c>
      <c r="L27" s="186">
        <f>IFERROR('APPENDIX 13'!L27/'APPENDIX 13'!L$45*100,"")</f>
        <v>0.39161961696003539</v>
      </c>
      <c r="M27" s="186">
        <f>IFERROR('APPENDIX 13'!M27/'APPENDIX 13'!M$45*100,"")</f>
        <v>1.5306314204563323</v>
      </c>
      <c r="N27" s="186">
        <f>IFERROR('APPENDIX 13'!N27/'APPENDIX 13'!N$45*100,"")</f>
        <v>0.51262066006704188</v>
      </c>
      <c r="O27" s="186">
        <f>IFERROR('APPENDIX 13'!O27/'APPENDIX 13'!O$45*100,"")</f>
        <v>0</v>
      </c>
      <c r="P27" s="186">
        <f>IFERROR('APPENDIX 13'!P27/'APPENDIX 13'!P$45*100,"")</f>
        <v>5.3108111550107795</v>
      </c>
      <c r="Q27" s="187">
        <f>IFERROR('APPENDIX 13'!Q27/'APPENDIX 13'!Q$45*100,"")</f>
        <v>0.91697453745108148</v>
      </c>
      <c r="R27" s="2"/>
    </row>
    <row r="28" spans="2:18" ht="25.5" customHeight="1" x14ac:dyDescent="0.35">
      <c r="B28" s="188" t="s">
        <v>35</v>
      </c>
      <c r="C28" s="186">
        <f>IFERROR('APPENDIX 13'!C28/'APPENDIX 13'!C$45*100,"")</f>
        <v>0</v>
      </c>
      <c r="D28" s="186">
        <f>IFERROR('APPENDIX 13'!D28/'APPENDIX 13'!D$45*100,"")</f>
        <v>1.3959033803952621</v>
      </c>
      <c r="E28" s="186">
        <f>IFERROR('APPENDIX 13'!E28/'APPENDIX 13'!E$45*100,"")</f>
        <v>0.76723066360548364</v>
      </c>
      <c r="F28" s="186">
        <f>IFERROR('APPENDIX 13'!F28/'APPENDIX 13'!F$45*100,"")</f>
        <v>0.96734988117291953</v>
      </c>
      <c r="G28" s="186">
        <f>IFERROR('APPENDIX 13'!G28/'APPENDIX 13'!G$45*100,"")</f>
        <v>3.89191021802531</v>
      </c>
      <c r="H28" s="186">
        <f>IFERROR('APPENDIX 13'!H28/'APPENDIX 13'!H$45*100,"")</f>
        <v>5.090128833628647</v>
      </c>
      <c r="I28" s="186">
        <f>IFERROR('APPENDIX 13'!I28/'APPENDIX 13'!I$45*100,"")</f>
        <v>2.1708498169454957</v>
      </c>
      <c r="J28" s="186">
        <f>IFERROR('APPENDIX 13'!J28/'APPENDIX 13'!J$45*100,"")</f>
        <v>6.9908243331663744</v>
      </c>
      <c r="K28" s="186">
        <f>IFERROR('APPENDIX 13'!K28/'APPENDIX 13'!K$45*100,"")</f>
        <v>0</v>
      </c>
      <c r="L28" s="186">
        <f>IFERROR('APPENDIX 13'!L28/'APPENDIX 13'!L$45*100,"")</f>
        <v>0.90778257500276771</v>
      </c>
      <c r="M28" s="186">
        <f>IFERROR('APPENDIX 13'!M28/'APPENDIX 13'!M$45*100,"")</f>
        <v>2.1834057785928671</v>
      </c>
      <c r="N28" s="186">
        <f>IFERROR('APPENDIX 13'!N28/'APPENDIX 13'!N$45*100,"")</f>
        <v>2.2480460110395732</v>
      </c>
      <c r="O28" s="186">
        <f>IFERROR('APPENDIX 13'!O28/'APPENDIX 13'!O$45*100,"")</f>
        <v>5.0458941079845152</v>
      </c>
      <c r="P28" s="186">
        <f>IFERROR('APPENDIX 13'!P28/'APPENDIX 13'!P$45*100,"")</f>
        <v>4.1858009791773734</v>
      </c>
      <c r="Q28" s="187">
        <f>IFERROR('APPENDIX 13'!Q28/'APPENDIX 13'!Q$45*100,"")</f>
        <v>3.6165060383973628</v>
      </c>
      <c r="R28" s="2"/>
    </row>
    <row r="29" spans="2:18" ht="25.5" customHeight="1" x14ac:dyDescent="0.35">
      <c r="B29" s="188" t="s">
        <v>36</v>
      </c>
      <c r="C29" s="186">
        <f>IFERROR('APPENDIX 13'!C29/'APPENDIX 13'!C$45*100,"")</f>
        <v>3.5053529524327485</v>
      </c>
      <c r="D29" s="186">
        <f>IFERROR('APPENDIX 13'!D29/'APPENDIX 13'!D$45*100,"")</f>
        <v>14.283123387222506</v>
      </c>
      <c r="E29" s="186">
        <f>IFERROR('APPENDIX 13'!E29/'APPENDIX 13'!E$45*100,"")</f>
        <v>5.071368665042665</v>
      </c>
      <c r="F29" s="186">
        <f>IFERROR('APPENDIX 13'!F29/'APPENDIX 13'!F$45*100,"")</f>
        <v>9.3618307348027194</v>
      </c>
      <c r="G29" s="186">
        <f>IFERROR('APPENDIX 13'!G29/'APPENDIX 13'!G$45*100,"")</f>
        <v>1.6737814425827884</v>
      </c>
      <c r="H29" s="186">
        <f>IFERROR('APPENDIX 13'!H29/'APPENDIX 13'!H$45*100,"")</f>
        <v>8.1332749798143418</v>
      </c>
      <c r="I29" s="186">
        <f>IFERROR('APPENDIX 13'!I29/'APPENDIX 13'!I$45*100,"")</f>
        <v>2.6235219651679444</v>
      </c>
      <c r="J29" s="186">
        <f>IFERROR('APPENDIX 13'!J29/'APPENDIX 13'!J$45*100,"")</f>
        <v>2.9060335018700414</v>
      </c>
      <c r="K29" s="186">
        <f>IFERROR('APPENDIX 13'!K29/'APPENDIX 13'!K$45*100,"")</f>
        <v>0</v>
      </c>
      <c r="L29" s="186">
        <f>IFERROR('APPENDIX 13'!L29/'APPENDIX 13'!L$45*100,"")</f>
        <v>2.1310021150518272</v>
      </c>
      <c r="M29" s="186">
        <f>IFERROR('APPENDIX 13'!M29/'APPENDIX 13'!M$45*100,"")</f>
        <v>4.119600258639931</v>
      </c>
      <c r="N29" s="186">
        <f>IFERROR('APPENDIX 13'!N29/'APPENDIX 13'!N$45*100,"")</f>
        <v>2.5808272869474762</v>
      </c>
      <c r="O29" s="186">
        <f>IFERROR('APPENDIX 13'!O29/'APPENDIX 13'!O$45*100,"")</f>
        <v>0</v>
      </c>
      <c r="P29" s="186">
        <f>IFERROR('APPENDIX 13'!P29/'APPENDIX 13'!P$45*100,"")</f>
        <v>6.8555900659893432</v>
      </c>
      <c r="Q29" s="187">
        <f>IFERROR('APPENDIX 13'!Q29/'APPENDIX 13'!Q$45*100,"")</f>
        <v>2.8747084504010827</v>
      </c>
      <c r="R29" s="2"/>
    </row>
    <row r="30" spans="2:18" ht="25.5" customHeight="1" x14ac:dyDescent="0.35">
      <c r="B30" s="188" t="s">
        <v>192</v>
      </c>
      <c r="C30" s="186">
        <f>IFERROR('APPENDIX 13'!C30/'APPENDIX 13'!C$45*100,"")</f>
        <v>0</v>
      </c>
      <c r="D30" s="186">
        <f>IFERROR('APPENDIX 13'!D30/'APPENDIX 13'!D$45*100,"")</f>
        <v>2.6463982647343713</v>
      </c>
      <c r="E30" s="186">
        <f>IFERROR('APPENDIX 13'!E30/'APPENDIX 13'!E$45*100,"")</f>
        <v>1.0415561591628317</v>
      </c>
      <c r="F30" s="186">
        <f>IFERROR('APPENDIX 13'!F30/'APPENDIX 13'!F$45*100,"")</f>
        <v>0.43924417458528536</v>
      </c>
      <c r="G30" s="186">
        <f>IFERROR('APPENDIX 13'!G30/'APPENDIX 13'!G$45*100,"")</f>
        <v>0.79003112271810605</v>
      </c>
      <c r="H30" s="186">
        <f>IFERROR('APPENDIX 13'!H30/'APPENDIX 13'!H$45*100,"")</f>
        <v>1.0180966824606139</v>
      </c>
      <c r="I30" s="186">
        <f>IFERROR('APPENDIX 13'!I30/'APPENDIX 13'!I$45*100,"")</f>
        <v>3.4653289503291789</v>
      </c>
      <c r="J30" s="186">
        <f>IFERROR('APPENDIX 13'!J30/'APPENDIX 13'!J$45*100,"")</f>
        <v>1.8308917916690333</v>
      </c>
      <c r="K30" s="186">
        <f>IFERROR('APPENDIX 13'!K30/'APPENDIX 13'!K$45*100,"")</f>
        <v>0</v>
      </c>
      <c r="L30" s="186">
        <f>IFERROR('APPENDIX 13'!L30/'APPENDIX 13'!L$45*100,"")</f>
        <v>1.4511848368846394</v>
      </c>
      <c r="M30" s="186">
        <f>IFERROR('APPENDIX 13'!M30/'APPENDIX 13'!M$45*100,"")</f>
        <v>0.85104963171422598</v>
      </c>
      <c r="N30" s="186">
        <f>IFERROR('APPENDIX 13'!N30/'APPENDIX 13'!N$45*100,"")</f>
        <v>0.52600495541182057</v>
      </c>
      <c r="O30" s="186">
        <f>IFERROR('APPENDIX 13'!O30/'APPENDIX 13'!O$45*100,"")</f>
        <v>0</v>
      </c>
      <c r="P30" s="186">
        <f>IFERROR('APPENDIX 13'!P30/'APPENDIX 13'!P$45*100,"")</f>
        <v>1.3750734782571783</v>
      </c>
      <c r="Q30" s="187">
        <f>IFERROR('APPENDIX 13'!Q30/'APPENDIX 13'!Q$45*100,"")</f>
        <v>0.99884600881233898</v>
      </c>
      <c r="R30" s="2"/>
    </row>
    <row r="31" spans="2:18" ht="25.5" customHeight="1" x14ac:dyDescent="0.35">
      <c r="B31" s="188" t="s">
        <v>193</v>
      </c>
      <c r="C31" s="186">
        <f>IFERROR('APPENDIX 13'!C31/'APPENDIX 13'!C$45*100,"")</f>
        <v>9.3583003494777977</v>
      </c>
      <c r="D31" s="186">
        <f>IFERROR('APPENDIX 13'!D31/'APPENDIX 13'!D$45*100,"")</f>
        <v>0.47454351323108224</v>
      </c>
      <c r="E31" s="186">
        <f>IFERROR('APPENDIX 13'!E31/'APPENDIX 13'!E$45*100,"")</f>
        <v>0.49870993957032678</v>
      </c>
      <c r="F31" s="186">
        <f>IFERROR('APPENDIX 13'!F31/'APPENDIX 13'!F$45*100,"")</f>
        <v>0.43987711026359266</v>
      </c>
      <c r="G31" s="186">
        <f>IFERROR('APPENDIX 13'!G31/'APPENDIX 13'!G$45*100,"")</f>
        <v>0.43871115549442069</v>
      </c>
      <c r="H31" s="186">
        <f>IFERROR('APPENDIX 13'!H31/'APPENDIX 13'!H$45*100,"")</f>
        <v>1.0834404667471054</v>
      </c>
      <c r="I31" s="186">
        <f>IFERROR('APPENDIX 13'!I31/'APPENDIX 13'!I$45*100,"")</f>
        <v>0.91301402687217326</v>
      </c>
      <c r="J31" s="186">
        <f>IFERROR('APPENDIX 13'!J31/'APPENDIX 13'!J$45*100,"")</f>
        <v>0.74639396796676249</v>
      </c>
      <c r="K31" s="186">
        <f>IFERROR('APPENDIX 13'!K31/'APPENDIX 13'!K$45*100,"")</f>
        <v>0</v>
      </c>
      <c r="L31" s="186">
        <f>IFERROR('APPENDIX 13'!L31/'APPENDIX 13'!L$45*100,"")</f>
        <v>0.28929014665524655</v>
      </c>
      <c r="M31" s="186">
        <f>IFERROR('APPENDIX 13'!M31/'APPENDIX 13'!M$45*100,"")</f>
        <v>0.2387740528616453</v>
      </c>
      <c r="N31" s="186">
        <f>IFERROR('APPENDIX 13'!N31/'APPENDIX 13'!N$45*100,"")</f>
        <v>0.1264848135511801</v>
      </c>
      <c r="O31" s="186">
        <f>IFERROR('APPENDIX 13'!O31/'APPENDIX 13'!O$45*100,"")</f>
        <v>0</v>
      </c>
      <c r="P31" s="186">
        <f>IFERROR('APPENDIX 13'!P31/'APPENDIX 13'!P$45*100,"")</f>
        <v>1.1173189937736385</v>
      </c>
      <c r="Q31" s="187">
        <f>IFERROR('APPENDIX 13'!Q31/'APPENDIX 13'!Q$45*100,"")</f>
        <v>0.57672028731597047</v>
      </c>
      <c r="R31" s="2"/>
    </row>
    <row r="32" spans="2:18" ht="25.5" customHeight="1" x14ac:dyDescent="0.35">
      <c r="B32" s="188" t="s">
        <v>37</v>
      </c>
      <c r="C32" s="186">
        <f>IFERROR('APPENDIX 13'!C32/'APPENDIX 13'!C$45*100,"")</f>
        <v>0.39474876877058346</v>
      </c>
      <c r="D32" s="186">
        <f>IFERROR('APPENDIX 13'!D32/'APPENDIX 13'!D$45*100,"")</f>
        <v>2.1364003510894727</v>
      </c>
      <c r="E32" s="186">
        <f>IFERROR('APPENDIX 13'!E32/'APPENDIX 13'!E$45*100,"")</f>
        <v>4.1751319584698621</v>
      </c>
      <c r="F32" s="186">
        <f>IFERROR('APPENDIX 13'!F32/'APPENDIX 13'!F$45*100,"")</f>
        <v>2.7980240275569646</v>
      </c>
      <c r="G32" s="186">
        <f>IFERROR('APPENDIX 13'!G32/'APPENDIX 13'!G$45*100,"")</f>
        <v>0.46850360604126229</v>
      </c>
      <c r="H32" s="186">
        <f>IFERROR('APPENDIX 13'!H32/'APPENDIX 13'!H$45*100,"")</f>
        <v>4.8721136029549577</v>
      </c>
      <c r="I32" s="186">
        <f>IFERROR('APPENDIX 13'!I32/'APPENDIX 13'!I$45*100,"")</f>
        <v>4.3485458249339946</v>
      </c>
      <c r="J32" s="186">
        <f>IFERROR('APPENDIX 13'!J32/'APPENDIX 13'!J$45*100,"")</f>
        <v>4.4568067471648458</v>
      </c>
      <c r="K32" s="186">
        <f>IFERROR('APPENDIX 13'!K32/'APPENDIX 13'!K$45*100,"")</f>
        <v>0</v>
      </c>
      <c r="L32" s="186">
        <f>IFERROR('APPENDIX 13'!L32/'APPENDIX 13'!L$45*100,"")</f>
        <v>1.9734657134366971</v>
      </c>
      <c r="M32" s="186">
        <f>IFERROR('APPENDIX 13'!M32/'APPENDIX 13'!M$45*100,"")</f>
        <v>2.8418561020078346</v>
      </c>
      <c r="N32" s="186">
        <f>IFERROR('APPENDIX 13'!N32/'APPENDIX 13'!N$45*100,"")</f>
        <v>1.8531878147484624</v>
      </c>
      <c r="O32" s="186">
        <f>IFERROR('APPENDIX 13'!O32/'APPENDIX 13'!O$45*100,"")</f>
        <v>0</v>
      </c>
      <c r="P32" s="186">
        <f>IFERROR('APPENDIX 13'!P32/'APPENDIX 13'!P$45*100,"")</f>
        <v>1.401593073541185</v>
      </c>
      <c r="Q32" s="187">
        <f>IFERROR('APPENDIX 13'!Q32/'APPENDIX 13'!Q$45*100,"")</f>
        <v>1.9606135019405713</v>
      </c>
      <c r="R32" s="2"/>
    </row>
    <row r="33" spans="2:18" ht="25.5" customHeight="1" x14ac:dyDescent="0.35">
      <c r="B33" s="188" t="s">
        <v>139</v>
      </c>
      <c r="C33" s="186">
        <f>IFERROR('APPENDIX 13'!C33/'APPENDIX 13'!C$45*100,"")</f>
        <v>0</v>
      </c>
      <c r="D33" s="186">
        <f>IFERROR('APPENDIX 13'!D33/'APPENDIX 13'!D$45*100,"")</f>
        <v>0.33858952395194747</v>
      </c>
      <c r="E33" s="186">
        <f>IFERROR('APPENDIX 13'!E33/'APPENDIX 13'!E$45*100,"")</f>
        <v>0.67105160441883227</v>
      </c>
      <c r="F33" s="186">
        <f>IFERROR('APPENDIX 13'!F33/'APPENDIX 13'!F$45*100,"")</f>
        <v>0.78793898869273604</v>
      </c>
      <c r="G33" s="186">
        <f>IFERROR('APPENDIX 13'!G33/'APPENDIX 13'!G$45*100,"")</f>
        <v>0.6393598456889632</v>
      </c>
      <c r="H33" s="186">
        <f>IFERROR('APPENDIX 13'!H33/'APPENDIX 13'!H$45*100,"")</f>
        <v>0.10596836955607764</v>
      </c>
      <c r="I33" s="186">
        <f>IFERROR('APPENDIX 13'!I33/'APPENDIX 13'!I$45*100,"")</f>
        <v>1.739739427147668</v>
      </c>
      <c r="J33" s="186">
        <f>IFERROR('APPENDIX 13'!J33/'APPENDIX 13'!J$45*100,"")</f>
        <v>1.7089028606394057</v>
      </c>
      <c r="K33" s="186">
        <f>IFERROR('APPENDIX 13'!K33/'APPENDIX 13'!K$45*100,"")</f>
        <v>0</v>
      </c>
      <c r="L33" s="186">
        <f>IFERROR('APPENDIX 13'!L33/'APPENDIX 13'!L$45*100,"")</f>
        <v>1.9827154235638915</v>
      </c>
      <c r="M33" s="186">
        <f>IFERROR('APPENDIX 13'!M33/'APPENDIX 13'!M$45*100,"")</f>
        <v>1.024895243924608</v>
      </c>
      <c r="N33" s="186">
        <f>IFERROR('APPENDIX 13'!N33/'APPENDIX 13'!N$45*100,"")</f>
        <v>0.48655028703190684</v>
      </c>
      <c r="O33" s="186">
        <f>IFERROR('APPENDIX 13'!O33/'APPENDIX 13'!O$45*100,"")</f>
        <v>1.1770920598606933</v>
      </c>
      <c r="P33" s="186">
        <f>IFERROR('APPENDIX 13'!P33/'APPENDIX 13'!P$45*100,"")</f>
        <v>3.6058658747745706E-2</v>
      </c>
      <c r="Q33" s="187">
        <f>IFERROR('APPENDIX 13'!Q33/'APPENDIX 13'!Q$45*100,"")</f>
        <v>1.0685219873372125</v>
      </c>
      <c r="R33" s="2"/>
    </row>
    <row r="34" spans="2:18" ht="25.5" customHeight="1" x14ac:dyDescent="0.35">
      <c r="B34" s="188" t="s">
        <v>151</v>
      </c>
      <c r="C34" s="186">
        <f>IFERROR('APPENDIX 13'!C34/'APPENDIX 13'!C$45*100,"")</f>
        <v>9.3009436907675422E-2</v>
      </c>
      <c r="D34" s="186">
        <f>IFERROR('APPENDIX 13'!D34/'APPENDIX 13'!D$45*100,"")</f>
        <v>0.40663470013077219</v>
      </c>
      <c r="E34" s="186">
        <f>IFERROR('APPENDIX 13'!E34/'APPENDIX 13'!E$45*100,"")</f>
        <v>0.4463669136029817</v>
      </c>
      <c r="F34" s="186">
        <f>IFERROR('APPENDIX 13'!F34/'APPENDIX 13'!F$45*100,"")</f>
        <v>0.45907615917224676</v>
      </c>
      <c r="G34" s="186">
        <f>IFERROR('APPENDIX 13'!G34/'APPENDIX 13'!G$45*100,"")</f>
        <v>1.4040327430578972</v>
      </c>
      <c r="H34" s="186">
        <f>IFERROR('APPENDIX 13'!H34/'APPENDIX 13'!H$45*100,"")</f>
        <v>0.83493147007305324</v>
      </c>
      <c r="I34" s="186">
        <f>IFERROR('APPENDIX 13'!I34/'APPENDIX 13'!I$45*100,"")</f>
        <v>2.3044129316313411</v>
      </c>
      <c r="J34" s="186">
        <f>IFERROR('APPENDIX 13'!J34/'APPENDIX 13'!J$45*100,"")</f>
        <v>1.1207001289623681</v>
      </c>
      <c r="K34" s="186">
        <f>IFERROR('APPENDIX 13'!K34/'APPENDIX 13'!K$45*100,"")</f>
        <v>0</v>
      </c>
      <c r="L34" s="186">
        <f>IFERROR('APPENDIX 13'!L34/'APPENDIX 13'!L$45*100,"")</f>
        <v>0.29307742954197186</v>
      </c>
      <c r="M34" s="186">
        <f>IFERROR('APPENDIX 13'!M34/'APPENDIX 13'!M$45*100,"")</f>
        <v>0.4107788114682111</v>
      </c>
      <c r="N34" s="186">
        <f>IFERROR('APPENDIX 13'!N34/'APPENDIX 13'!N$45*100,"")</f>
        <v>1.9941955555116335</v>
      </c>
      <c r="O34" s="186">
        <f>IFERROR('APPENDIX 13'!O34/'APPENDIX 13'!O$45*100,"")</f>
        <v>0</v>
      </c>
      <c r="P34" s="186">
        <f>IFERROR('APPENDIX 13'!P34/'APPENDIX 13'!P$45*100,"")</f>
        <v>2.960106238197906</v>
      </c>
      <c r="Q34" s="187">
        <f>IFERROR('APPENDIX 13'!Q34/'APPENDIX 13'!Q$45*100,"")</f>
        <v>0.87013611294661808</v>
      </c>
      <c r="R34" s="2"/>
    </row>
    <row r="35" spans="2:18" ht="25.5" customHeight="1" x14ac:dyDescent="0.35">
      <c r="B35" s="188" t="s">
        <v>140</v>
      </c>
      <c r="C35" s="186">
        <f>IFERROR('APPENDIX 13'!C35/'APPENDIX 13'!C$45*100,"")</f>
        <v>0</v>
      </c>
      <c r="D35" s="186">
        <f>IFERROR('APPENDIX 13'!D35/'APPENDIX 13'!D$45*100,"")</f>
        <v>0.10772683202659626</v>
      </c>
      <c r="E35" s="186">
        <f>IFERROR('APPENDIX 13'!E35/'APPENDIX 13'!E$45*100,"")</f>
        <v>0.57287089987970108</v>
      </c>
      <c r="F35" s="186">
        <f>IFERROR('APPENDIX 13'!F35/'APPENDIX 13'!F$45*100,"")</f>
        <v>5.7227934246949609E-3</v>
      </c>
      <c r="G35" s="186">
        <f>IFERROR('APPENDIX 13'!G35/'APPENDIX 13'!G$45*100,"")</f>
        <v>0.19741540098790841</v>
      </c>
      <c r="H35" s="186">
        <f>IFERROR('APPENDIX 13'!H35/'APPENDIX 13'!H$45*100,"")</f>
        <v>0.14208474025085935</v>
      </c>
      <c r="I35" s="186">
        <f>IFERROR('APPENDIX 13'!I35/'APPENDIX 13'!I$45*100,"")</f>
        <v>0.78573143981387017</v>
      </c>
      <c r="J35" s="186">
        <f>IFERROR('APPENDIX 13'!J35/'APPENDIX 13'!J$45*100,"")</f>
        <v>0.31162738964741421</v>
      </c>
      <c r="K35" s="186">
        <f>IFERROR('APPENDIX 13'!K35/'APPENDIX 13'!K$45*100,"")</f>
        <v>0.21589948428014039</v>
      </c>
      <c r="L35" s="186">
        <f>IFERROR('APPENDIX 13'!L35/'APPENDIX 13'!L$45*100,"")</f>
        <v>2.3229153921003105</v>
      </c>
      <c r="M35" s="186">
        <f>IFERROR('APPENDIX 13'!M35/'APPENDIX 13'!M$45*100,"")</f>
        <v>7.9118353847345682E-2</v>
      </c>
      <c r="N35" s="186">
        <f>IFERROR('APPENDIX 13'!N35/'APPENDIX 13'!N$45*100,"")</f>
        <v>0.2833689495949156</v>
      </c>
      <c r="O35" s="186">
        <f>IFERROR('APPENDIX 13'!O35/'APPENDIX 13'!O$45*100,"")</f>
        <v>5.0265408641316736</v>
      </c>
      <c r="P35" s="186">
        <f>IFERROR('APPENDIX 13'!P35/'APPENDIX 13'!P$45*100,"")</f>
        <v>0.2898177239794576</v>
      </c>
      <c r="Q35" s="187">
        <f>IFERROR('APPENDIX 13'!Q35/'APPENDIX 13'!Q$45*100,"")</f>
        <v>1.9815496837349054</v>
      </c>
      <c r="R35" s="2"/>
    </row>
    <row r="36" spans="2:18" ht="25.5" customHeight="1" x14ac:dyDescent="0.35">
      <c r="B36" s="188" t="s">
        <v>141</v>
      </c>
      <c r="C36" s="186">
        <f>IFERROR('APPENDIX 13'!C36/'APPENDIX 13'!C$45*100,"")</f>
        <v>0</v>
      </c>
      <c r="D36" s="186">
        <f>IFERROR('APPENDIX 13'!D36/'APPENDIX 13'!D$45*100,"")</f>
        <v>0.39922563953147466</v>
      </c>
      <c r="E36" s="186">
        <f>IFERROR('APPENDIX 13'!E36/'APPENDIX 13'!E$45*100,"")</f>
        <v>1.1028065069487119</v>
      </c>
      <c r="F36" s="186">
        <f>IFERROR('APPENDIX 13'!F36/'APPENDIX 13'!F$45*100,"")</f>
        <v>0.72508056414084454</v>
      </c>
      <c r="G36" s="186">
        <f>IFERROR('APPENDIX 13'!G36/'APPENDIX 13'!G$45*100,"")</f>
        <v>1.5896235435186872</v>
      </c>
      <c r="H36" s="186">
        <f>IFERROR('APPENDIX 13'!H36/'APPENDIX 13'!H$45*100,"")</f>
        <v>0.10130819269223482</v>
      </c>
      <c r="I36" s="186">
        <f>IFERROR('APPENDIX 13'!I36/'APPENDIX 13'!I$45*100,"")</f>
        <v>2.7642473769230786</v>
      </c>
      <c r="J36" s="186">
        <f>IFERROR('APPENDIX 13'!J36/'APPENDIX 13'!J$45*100,"")</f>
        <v>1.3470646708738023</v>
      </c>
      <c r="K36" s="186">
        <f>IFERROR('APPENDIX 13'!K36/'APPENDIX 13'!K$45*100,"")</f>
        <v>0</v>
      </c>
      <c r="L36" s="186">
        <f>IFERROR('APPENDIX 13'!L36/'APPENDIX 13'!L$45*100,"")</f>
        <v>2.0402529904968332</v>
      </c>
      <c r="M36" s="186">
        <f>IFERROR('APPENDIX 13'!M36/'APPENDIX 13'!M$45*100,"")</f>
        <v>1.0945025208189039</v>
      </c>
      <c r="N36" s="186">
        <f>IFERROR('APPENDIX 13'!N36/'APPENDIX 13'!N$45*100,"")</f>
        <v>5.4569469326653932</v>
      </c>
      <c r="O36" s="186">
        <f>IFERROR('APPENDIX 13'!O36/'APPENDIX 13'!O$45*100,"")</f>
        <v>1.068125251505605</v>
      </c>
      <c r="P36" s="186">
        <f>IFERROR('APPENDIX 13'!P36/'APPENDIX 13'!P$45*100,"")</f>
        <v>1.4302102639324015</v>
      </c>
      <c r="Q36" s="187">
        <f>IFERROR('APPENDIX 13'!Q36/'APPENDIX 13'!Q$45*100,"")</f>
        <v>1.736784619536472</v>
      </c>
      <c r="R36" s="2"/>
    </row>
    <row r="37" spans="2:18" ht="25.5" customHeight="1" x14ac:dyDescent="0.35">
      <c r="B37" s="188" t="s">
        <v>152</v>
      </c>
      <c r="C37" s="186">
        <f>IFERROR('APPENDIX 13'!C37/'APPENDIX 13'!C$45*100,"")</f>
        <v>0</v>
      </c>
      <c r="D37" s="186">
        <f>IFERROR('APPENDIX 13'!D37/'APPENDIX 13'!D$45*100,"")</f>
        <v>3.6347578578087631</v>
      </c>
      <c r="E37" s="186">
        <f>IFERROR('APPENDIX 13'!E37/'APPENDIX 13'!E$45*100,"")</f>
        <v>2.1377572364483606</v>
      </c>
      <c r="F37" s="186">
        <f>IFERROR('APPENDIX 13'!F37/'APPENDIX 13'!F$45*100,"")</f>
        <v>4.7220298141714041</v>
      </c>
      <c r="G37" s="186">
        <f>IFERROR('APPENDIX 13'!G37/'APPENDIX 13'!G$45*100,"")</f>
        <v>3.7607310559275895</v>
      </c>
      <c r="H37" s="186">
        <f>IFERROR('APPENDIX 13'!H37/'APPENDIX 13'!H$45*100,"")</f>
        <v>1.3226291096934719</v>
      </c>
      <c r="I37" s="186">
        <f>IFERROR('APPENDIX 13'!I37/'APPENDIX 13'!I$45*100,"")</f>
        <v>3.8645043128923926</v>
      </c>
      <c r="J37" s="186">
        <f>IFERROR('APPENDIX 13'!J37/'APPENDIX 13'!J$45*100,"")</f>
        <v>5.5846446356040271</v>
      </c>
      <c r="K37" s="186">
        <f>IFERROR('APPENDIX 13'!K37/'APPENDIX 13'!K$45*100,"")</f>
        <v>9.6311957260546333</v>
      </c>
      <c r="L37" s="186">
        <f>IFERROR('APPENDIX 13'!L37/'APPENDIX 13'!L$45*100,"")</f>
        <v>0.27792829799507068</v>
      </c>
      <c r="M37" s="186">
        <f>IFERROR('APPENDIX 13'!M37/'APPENDIX 13'!M$45*100,"")</f>
        <v>0.49745233531455202</v>
      </c>
      <c r="N37" s="186">
        <f>IFERROR('APPENDIX 13'!N37/'APPENDIX 13'!N$45*100,"")</f>
        <v>4.1797671991954815</v>
      </c>
      <c r="O37" s="186">
        <f>IFERROR('APPENDIX 13'!O37/'APPENDIX 13'!O$45*100,"")</f>
        <v>1.3844783114330383</v>
      </c>
      <c r="P37" s="186">
        <f>IFERROR('APPENDIX 13'!P37/'APPENDIX 13'!P$45*100,"")</f>
        <v>1.8213118659456935</v>
      </c>
      <c r="Q37" s="187">
        <f>IFERROR('APPENDIX 13'!Q37/'APPENDIX 13'!Q$45*100,"")</f>
        <v>3.0607992530032191</v>
      </c>
      <c r="R37" s="2"/>
    </row>
    <row r="38" spans="2:18" ht="25.5" customHeight="1" x14ac:dyDescent="0.35">
      <c r="B38" s="188" t="s">
        <v>38</v>
      </c>
      <c r="C38" s="186">
        <f>IFERROR('APPENDIX 13'!C38/'APPENDIX 13'!C$45*100,"")</f>
        <v>0</v>
      </c>
      <c r="D38" s="186">
        <f>IFERROR('APPENDIX 13'!D38/'APPENDIX 13'!D$45*100,"")</f>
        <v>0</v>
      </c>
      <c r="E38" s="186">
        <f>IFERROR('APPENDIX 13'!E38/'APPENDIX 13'!E$45*100,"")</f>
        <v>0</v>
      </c>
      <c r="F38" s="186">
        <f>IFERROR('APPENDIX 13'!F38/'APPENDIX 13'!F$45*100,"")</f>
        <v>0</v>
      </c>
      <c r="G38" s="186">
        <f>IFERROR('APPENDIX 13'!G38/'APPENDIX 13'!G$45*100,"")</f>
        <v>0</v>
      </c>
      <c r="H38" s="186">
        <f>IFERROR('APPENDIX 13'!H38/'APPENDIX 13'!H$45*100,"")</f>
        <v>0</v>
      </c>
      <c r="I38" s="186">
        <f>IFERROR('APPENDIX 13'!I38/'APPENDIX 13'!I$45*100,"")</f>
        <v>0</v>
      </c>
      <c r="J38" s="186">
        <f>IFERROR('APPENDIX 13'!J38/'APPENDIX 13'!J$45*100,"")</f>
        <v>0</v>
      </c>
      <c r="K38" s="186">
        <f>IFERROR('APPENDIX 13'!K38/'APPENDIX 13'!K$45*100,"")</f>
        <v>0</v>
      </c>
      <c r="L38" s="186">
        <f>IFERROR('APPENDIX 13'!L38/'APPENDIX 13'!L$45*100,"")</f>
        <v>0</v>
      </c>
      <c r="M38" s="186">
        <f>IFERROR('APPENDIX 13'!M38/'APPENDIX 13'!M$45*100,"")</f>
        <v>0</v>
      </c>
      <c r="N38" s="186">
        <f>IFERROR('APPENDIX 13'!N38/'APPENDIX 13'!N$45*100,"")</f>
        <v>0</v>
      </c>
      <c r="O38" s="186">
        <f>IFERROR('APPENDIX 13'!O38/'APPENDIX 13'!O$45*100,"")</f>
        <v>0</v>
      </c>
      <c r="P38" s="186">
        <f>IFERROR('APPENDIX 13'!P38/'APPENDIX 13'!P$45*100,"")</f>
        <v>0</v>
      </c>
      <c r="Q38" s="187">
        <f>IFERROR('APPENDIX 13'!Q38/'APPENDIX 13'!Q$45*100,"")</f>
        <v>0</v>
      </c>
      <c r="R38" s="2"/>
    </row>
    <row r="39" spans="2:18" ht="25.5" customHeight="1" x14ac:dyDescent="0.35">
      <c r="B39" s="188" t="s">
        <v>39</v>
      </c>
      <c r="C39" s="186">
        <f>IFERROR('APPENDIX 13'!C39/'APPENDIX 13'!C$45*100,"")</f>
        <v>0</v>
      </c>
      <c r="D39" s="186">
        <f>IFERROR('APPENDIX 13'!D39/'APPENDIX 13'!D$45*100,"")</f>
        <v>2.7419433284136563</v>
      </c>
      <c r="E39" s="186">
        <f>IFERROR('APPENDIX 13'!E39/'APPENDIX 13'!E$45*100,"")</f>
        <v>4.0816551205090583</v>
      </c>
      <c r="F39" s="186">
        <f>IFERROR('APPENDIX 13'!F39/'APPENDIX 13'!F$45*100,"")</f>
        <v>3.1362358444924507</v>
      </c>
      <c r="G39" s="186">
        <f>IFERROR('APPENDIX 13'!G39/'APPENDIX 13'!G$45*100,"")</f>
        <v>0.8097079970327643</v>
      </c>
      <c r="H39" s="186">
        <f>IFERROR('APPENDIX 13'!H39/'APPENDIX 13'!H$45*100,"")</f>
        <v>4.1921330136046775</v>
      </c>
      <c r="I39" s="186">
        <f>IFERROR('APPENDIX 13'!I39/'APPENDIX 13'!I$45*100,"")</f>
        <v>0.93230481305531188</v>
      </c>
      <c r="J39" s="186">
        <f>IFERROR('APPENDIX 13'!J39/'APPENDIX 13'!J$45*100,"")</f>
        <v>0.91273970932783977</v>
      </c>
      <c r="K39" s="186">
        <f>IFERROR('APPENDIX 13'!K39/'APPENDIX 13'!K$45*100,"")</f>
        <v>0</v>
      </c>
      <c r="L39" s="186">
        <f>IFERROR('APPENDIX 13'!L39/'APPENDIX 13'!L$45*100,"")</f>
        <v>0.64944618271017962</v>
      </c>
      <c r="M39" s="186">
        <f>IFERROR('APPENDIX 13'!M39/'APPENDIX 13'!M$45*100,"")</f>
        <v>2.7567549739480866</v>
      </c>
      <c r="N39" s="186">
        <f>IFERROR('APPENDIX 13'!N39/'APPENDIX 13'!N$45*100,"")</f>
        <v>1.2567810361507024</v>
      </c>
      <c r="O39" s="186">
        <f>IFERROR('APPENDIX 13'!O39/'APPENDIX 13'!O$45*100,"")</f>
        <v>4.7335841481147438E-2</v>
      </c>
      <c r="P39" s="186">
        <f>IFERROR('APPENDIX 13'!P39/'APPENDIX 13'!P$45*100,"")</f>
        <v>0.37841614588873856</v>
      </c>
      <c r="Q39" s="187">
        <f>IFERROR('APPENDIX 13'!Q39/'APPENDIX 13'!Q$45*100,"")</f>
        <v>1.0069259621353495</v>
      </c>
      <c r="R39" s="2"/>
    </row>
    <row r="40" spans="2:18" ht="25.5" customHeight="1" x14ac:dyDescent="0.35">
      <c r="B40" s="188" t="s">
        <v>40</v>
      </c>
      <c r="C40" s="186">
        <f>IFERROR('APPENDIX 13'!C40/'APPENDIX 13'!C$45*100,"")</f>
        <v>0</v>
      </c>
      <c r="D40" s="186">
        <f>IFERROR('APPENDIX 13'!D40/'APPENDIX 13'!D$45*100,"")</f>
        <v>1.2236768122312227</v>
      </c>
      <c r="E40" s="186">
        <f>IFERROR('APPENDIX 13'!E40/'APPENDIX 13'!E$45*100,"")</f>
        <v>2.4438088108425129</v>
      </c>
      <c r="F40" s="186">
        <f>IFERROR('APPENDIX 13'!F40/'APPENDIX 13'!F$45*100,"")</f>
        <v>0.33258132663054452</v>
      </c>
      <c r="G40" s="186">
        <f>IFERROR('APPENDIX 13'!G40/'APPENDIX 13'!G$45*100,"")</f>
        <v>0.42517753067236708</v>
      </c>
      <c r="H40" s="186">
        <f>IFERROR('APPENDIX 13'!H40/'APPENDIX 13'!H$45*100,"")</f>
        <v>0.58105313918631285</v>
      </c>
      <c r="I40" s="186">
        <f>IFERROR('APPENDIX 13'!I40/'APPENDIX 13'!I$45*100,"")</f>
        <v>1.4648270072337537</v>
      </c>
      <c r="J40" s="186">
        <f>IFERROR('APPENDIX 13'!J40/'APPENDIX 13'!J$45*100,"")</f>
        <v>2.1483423606306244</v>
      </c>
      <c r="K40" s="186">
        <f>IFERROR('APPENDIX 13'!K40/'APPENDIX 13'!K$45*100,"")</f>
        <v>0</v>
      </c>
      <c r="L40" s="186">
        <f>IFERROR('APPENDIX 13'!L40/'APPENDIX 13'!L$45*100,"")</f>
        <v>0.80581726651400998</v>
      </c>
      <c r="M40" s="186">
        <f>IFERROR('APPENDIX 13'!M40/'APPENDIX 13'!M$45*100,"")</f>
        <v>0.68590972300522413</v>
      </c>
      <c r="N40" s="186">
        <f>IFERROR('APPENDIX 13'!N40/'APPENDIX 13'!N$45*100,"")</f>
        <v>0.59769579580592469</v>
      </c>
      <c r="O40" s="186">
        <f>IFERROR('APPENDIX 13'!O40/'APPENDIX 13'!O$45*100,"")</f>
        <v>1.1822995455772798</v>
      </c>
      <c r="P40" s="186">
        <f>IFERROR('APPENDIX 13'!P40/'APPENDIX 13'!P$45*100,"")</f>
        <v>0.32183102073472764</v>
      </c>
      <c r="Q40" s="187">
        <f>IFERROR('APPENDIX 13'!Q40/'APPENDIX 13'!Q$45*100,"")</f>
        <v>1.0799313922107516</v>
      </c>
      <c r="R40" s="2"/>
    </row>
    <row r="41" spans="2:18" ht="25.5" customHeight="1" x14ac:dyDescent="0.35">
      <c r="B41" s="188" t="s">
        <v>41</v>
      </c>
      <c r="C41" s="186">
        <f>IFERROR('APPENDIX 13'!C41/'APPENDIX 13'!C$45*100,"")</f>
        <v>0</v>
      </c>
      <c r="D41" s="186">
        <f>IFERROR('APPENDIX 13'!D41/'APPENDIX 13'!D$45*100,"")</f>
        <v>0.96222333635907853</v>
      </c>
      <c r="E41" s="186">
        <f>IFERROR('APPENDIX 13'!E41/'APPENDIX 13'!E$45*100,"")</f>
        <v>7.6262687929478032E-2</v>
      </c>
      <c r="F41" s="186">
        <f>IFERROR('APPENDIX 13'!F41/'APPENDIX 13'!F$45*100,"")</f>
        <v>0.29551503096967457</v>
      </c>
      <c r="G41" s="186">
        <f>IFERROR('APPENDIX 13'!G41/'APPENDIX 13'!G$45*100,"")</f>
        <v>0.14785369643479057</v>
      </c>
      <c r="H41" s="186">
        <f>IFERROR('APPENDIX 13'!H41/'APPENDIX 13'!H$45*100,"")</f>
        <v>0.37539750802107619</v>
      </c>
      <c r="I41" s="186">
        <f>IFERROR('APPENDIX 13'!I41/'APPENDIX 13'!I$45*100,"")</f>
        <v>1.6942284779419967</v>
      </c>
      <c r="J41" s="186">
        <f>IFERROR('APPENDIX 13'!J41/'APPENDIX 13'!J$45*100,"")</f>
        <v>1.6450841018064284</v>
      </c>
      <c r="K41" s="186">
        <f>IFERROR('APPENDIX 13'!K41/'APPENDIX 13'!K$45*100,"")</f>
        <v>0</v>
      </c>
      <c r="L41" s="186">
        <f>IFERROR('APPENDIX 13'!L41/'APPENDIX 13'!L$45*100,"")</f>
        <v>0.14005663444562919</v>
      </c>
      <c r="M41" s="186">
        <f>IFERROR('APPENDIX 13'!M41/'APPENDIX 13'!M$45*100,"")</f>
        <v>0.16805459358171052</v>
      </c>
      <c r="N41" s="186">
        <f>IFERROR('APPENDIX 13'!N41/'APPENDIX 13'!N$45*100,"")</f>
        <v>0.123294495960972</v>
      </c>
      <c r="O41" s="186">
        <f>IFERROR('APPENDIX 13'!O41/'APPENDIX 13'!O$45*100,"")</f>
        <v>0</v>
      </c>
      <c r="P41" s="186">
        <f>IFERROR('APPENDIX 13'!P41/'APPENDIX 13'!P$45*100,"")</f>
        <v>1.9793306973554821</v>
      </c>
      <c r="Q41" s="187">
        <f>IFERROR('APPENDIX 13'!Q41/'APPENDIX 13'!Q$45*100,"")</f>
        <v>0.55789752233977641</v>
      </c>
      <c r="R41" s="2"/>
    </row>
    <row r="42" spans="2:18" ht="25.5" customHeight="1" x14ac:dyDescent="0.35">
      <c r="B42" s="188" t="s">
        <v>42</v>
      </c>
      <c r="C42" s="186">
        <f>IFERROR('APPENDIX 13'!C42/'APPENDIX 13'!C$45*100,"")</f>
        <v>0</v>
      </c>
      <c r="D42" s="186">
        <f>IFERROR('APPENDIX 13'!D42/'APPENDIX 13'!D$45*100,"")</f>
        <v>1.704538481433485E-2</v>
      </c>
      <c r="E42" s="186">
        <f>IFERROR('APPENDIX 13'!E42/'APPENDIX 13'!E$45*100,"")</f>
        <v>3.1325749766307906E-2</v>
      </c>
      <c r="F42" s="186">
        <f>IFERROR('APPENDIX 13'!F42/'APPENDIX 13'!F$45*100,"")</f>
        <v>2.035943098555074E-2</v>
      </c>
      <c r="G42" s="186">
        <f>IFERROR('APPENDIX 13'!G42/'APPENDIX 13'!G$45*100,"")</f>
        <v>3.547380158135556E-2</v>
      </c>
      <c r="H42" s="186">
        <f>IFERROR('APPENDIX 13'!H42/'APPENDIX 13'!H$45*100,"")</f>
        <v>9.4875122456277911E-2</v>
      </c>
      <c r="I42" s="186">
        <f>IFERROR('APPENDIX 13'!I42/'APPENDIX 13'!I$45*100,"")</f>
        <v>2.0871565871962252</v>
      </c>
      <c r="J42" s="186">
        <f>IFERROR('APPENDIX 13'!J42/'APPENDIX 13'!J$45*100,"")</f>
        <v>1.0116926770387726</v>
      </c>
      <c r="K42" s="186">
        <f>IFERROR('APPENDIX 13'!K42/'APPENDIX 13'!K$45*100,"")</f>
        <v>1.2175475444520882</v>
      </c>
      <c r="L42" s="186">
        <f>IFERROR('APPENDIX 13'!L42/'APPENDIX 13'!L$45*100,"")</f>
        <v>2.9278610008914685E-2</v>
      </c>
      <c r="M42" s="186">
        <f>IFERROR('APPENDIX 13'!M42/'APPENDIX 13'!M$45*100,"")</f>
        <v>1.775656705347603E-2</v>
      </c>
      <c r="N42" s="186">
        <f>IFERROR('APPENDIX 13'!N42/'APPENDIX 13'!N$45*100,"")</f>
        <v>1.1300384191578893E-2</v>
      </c>
      <c r="O42" s="186">
        <f>IFERROR('APPENDIX 13'!O42/'APPENDIX 13'!O$45*100,"")</f>
        <v>0.17413506344068697</v>
      </c>
      <c r="P42" s="186">
        <f>IFERROR('APPENDIX 13'!P42/'APPENDIX 13'!P$45*100,"")</f>
        <v>4.749554635610273E-2</v>
      </c>
      <c r="Q42" s="187">
        <f>IFERROR('APPENDIX 13'!Q42/'APPENDIX 13'!Q$45*100,"")</f>
        <v>0.50622541834992196</v>
      </c>
      <c r="R42" s="2"/>
    </row>
    <row r="43" spans="2:18" ht="25.5" customHeight="1" x14ac:dyDescent="0.35">
      <c r="B43" s="188" t="s">
        <v>43</v>
      </c>
      <c r="C43" s="186">
        <f>IFERROR('APPENDIX 13'!C43/'APPENDIX 13'!C$45*100,"")</f>
        <v>3.0145229678419998</v>
      </c>
      <c r="D43" s="186">
        <f>IFERROR('APPENDIX 13'!D43/'APPENDIX 13'!D$45*100,"")</f>
        <v>4.3471640343289506</v>
      </c>
      <c r="E43" s="186">
        <f>IFERROR('APPENDIX 13'!E43/'APPENDIX 13'!E$45*100,"")</f>
        <v>10.849017892707806</v>
      </c>
      <c r="F43" s="186">
        <f>IFERROR('APPENDIX 13'!F43/'APPENDIX 13'!F$45*100,"")</f>
        <v>6.251439763841149</v>
      </c>
      <c r="G43" s="186">
        <f>IFERROR('APPENDIX 13'!G43/'APPENDIX 13'!G$45*100,"")</f>
        <v>3.8757437719921404</v>
      </c>
      <c r="H43" s="186">
        <f>IFERROR('APPENDIX 13'!H43/'APPENDIX 13'!H$45*100,"")</f>
        <v>3.971534424017336</v>
      </c>
      <c r="I43" s="186">
        <f>IFERROR('APPENDIX 13'!I43/'APPENDIX 13'!I$45*100,"")</f>
        <v>4.5832961423501972</v>
      </c>
      <c r="J43" s="186">
        <f>IFERROR('APPENDIX 13'!J43/'APPENDIX 13'!J$45*100,"")</f>
        <v>5.6146232254066444</v>
      </c>
      <c r="K43" s="186">
        <f>IFERROR('APPENDIX 13'!K43/'APPENDIX 13'!K$45*100,"")</f>
        <v>0</v>
      </c>
      <c r="L43" s="186">
        <f>IFERROR('APPENDIX 13'!L43/'APPENDIX 13'!L$45*100,"")</f>
        <v>3.7800724827678627</v>
      </c>
      <c r="M43" s="186">
        <f>IFERROR('APPENDIX 13'!M43/'APPENDIX 13'!M$45*100,"")</f>
        <v>5.2375353117907437</v>
      </c>
      <c r="N43" s="186">
        <f>IFERROR('APPENDIX 13'!N43/'APPENDIX 13'!N$45*100,"")</f>
        <v>8.490627448461332</v>
      </c>
      <c r="O43" s="186">
        <f>IFERROR('APPENDIX 13'!O43/'APPENDIX 13'!O$45*100,"")</f>
        <v>14.61840366188766</v>
      </c>
      <c r="P43" s="186">
        <f>IFERROR('APPENDIX 13'!P43/'APPENDIX 13'!P$45*100,"")</f>
        <v>3.0528499075809585</v>
      </c>
      <c r="Q43" s="187">
        <f>IFERROR('APPENDIX 13'!Q43/'APPENDIX 13'!Q$45*100,"")</f>
        <v>8.6038850505563502</v>
      </c>
      <c r="R43" s="2"/>
    </row>
    <row r="44" spans="2:18" ht="25.5" customHeight="1" x14ac:dyDescent="0.35">
      <c r="B44" s="188" t="s">
        <v>44</v>
      </c>
      <c r="C44" s="186">
        <f>IFERROR('APPENDIX 13'!C44/'APPENDIX 13'!C$45*100,"")</f>
        <v>0</v>
      </c>
      <c r="D44" s="186">
        <f>IFERROR('APPENDIX 13'!D44/'APPENDIX 13'!D$45*100,"")</f>
        <v>1.2272677066321094E-3</v>
      </c>
      <c r="E44" s="186">
        <f>IFERROR('APPENDIX 13'!E44/'APPENDIX 13'!E$45*100,"")</f>
        <v>8.0065814099189545E-4</v>
      </c>
      <c r="F44" s="186">
        <f>IFERROR('APPENDIX 13'!F44/'APPENDIX 13'!F$45*100,"")</f>
        <v>3.9558479894204802E-5</v>
      </c>
      <c r="G44" s="186">
        <f>IFERROR('APPENDIX 13'!G44/'APPENDIX 13'!G$45*100,"")</f>
        <v>1.1778410681309463E-2</v>
      </c>
      <c r="H44" s="186">
        <f>IFERROR('APPENDIX 13'!H44/'APPENDIX 13'!H$45*100,"")</f>
        <v>0</v>
      </c>
      <c r="I44" s="186">
        <f>IFERROR('APPENDIX 13'!I44/'APPENDIX 13'!I$45*100,"")</f>
        <v>1.1282739121938981</v>
      </c>
      <c r="J44" s="186">
        <f>IFERROR('APPENDIX 13'!J44/'APPENDIX 13'!J$45*100,"")</f>
        <v>0.40614364930945002</v>
      </c>
      <c r="K44" s="186">
        <f>IFERROR('APPENDIX 13'!K44/'APPENDIX 13'!K$45*100,"")</f>
        <v>9.2573850126858961</v>
      </c>
      <c r="L44" s="186">
        <f>IFERROR('APPENDIX 13'!L44/'APPENDIX 13'!L$45*100,"")</f>
        <v>9.905201396050738E-3</v>
      </c>
      <c r="M44" s="186">
        <f>IFERROR('APPENDIX 13'!M44/'APPENDIX 13'!M$45*100,"")</f>
        <v>5.3691563444635939E-4</v>
      </c>
      <c r="N44" s="186">
        <f>IFERROR('APPENDIX 13'!N44/'APPENDIX 13'!N$45*100,"")</f>
        <v>2.5995180364658671E-3</v>
      </c>
      <c r="O44" s="186">
        <f>IFERROR('APPENDIX 13'!O44/'APPENDIX 13'!O$45*100,"")</f>
        <v>0</v>
      </c>
      <c r="P44" s="186">
        <f>IFERROR('APPENDIX 13'!P44/'APPENDIX 13'!P$45*100,"")</f>
        <v>6.5924417655158357E-3</v>
      </c>
      <c r="Q44" s="187">
        <f>IFERROR('APPENDIX 13'!Q44/'APPENDIX 13'!Q$45*100,"")</f>
        <v>0.41695815964225802</v>
      </c>
      <c r="R44" s="2"/>
    </row>
    <row r="45" spans="2:18" ht="25.5" customHeight="1" x14ac:dyDescent="0.35">
      <c r="B45" s="189" t="s">
        <v>45</v>
      </c>
      <c r="C45" s="190">
        <f t="shared" ref="C45:Q45" si="0">SUM(C7:C44)</f>
        <v>100</v>
      </c>
      <c r="D45" s="190">
        <f t="shared" si="0"/>
        <v>100.00000000000003</v>
      </c>
      <c r="E45" s="190">
        <f t="shared" si="0"/>
        <v>100.00000000000001</v>
      </c>
      <c r="F45" s="190">
        <f t="shared" si="0"/>
        <v>99.999999999999986</v>
      </c>
      <c r="G45" s="190">
        <f t="shared" si="0"/>
        <v>100.00000000000003</v>
      </c>
      <c r="H45" s="190">
        <f t="shared" si="0"/>
        <v>99.999999999999972</v>
      </c>
      <c r="I45" s="190">
        <f t="shared" si="0"/>
        <v>100</v>
      </c>
      <c r="J45" s="190">
        <f t="shared" si="0"/>
        <v>100.00000000000001</v>
      </c>
      <c r="K45" s="190">
        <f t="shared" si="0"/>
        <v>100.00000000000001</v>
      </c>
      <c r="L45" s="190">
        <f t="shared" si="0"/>
        <v>100.00000000000001</v>
      </c>
      <c r="M45" s="190">
        <f t="shared" si="0"/>
        <v>100.00000000000001</v>
      </c>
      <c r="N45" s="190">
        <f t="shared" si="0"/>
        <v>100.00000000000001</v>
      </c>
      <c r="O45" s="190">
        <f t="shared" si="0"/>
        <v>99.999999999999986</v>
      </c>
      <c r="P45" s="190">
        <f t="shared" si="0"/>
        <v>100</v>
      </c>
      <c r="Q45" s="190">
        <f t="shared" si="0"/>
        <v>100.00000000000003</v>
      </c>
      <c r="R45" s="2"/>
    </row>
    <row r="46" spans="2:18" ht="25.5" customHeight="1" x14ac:dyDescent="0.35">
      <c r="B46" s="287" t="s">
        <v>46</v>
      </c>
      <c r="C46" s="288"/>
      <c r="D46" s="288"/>
      <c r="E46" s="288"/>
      <c r="F46" s="288"/>
      <c r="G46" s="288"/>
      <c r="H46" s="288"/>
      <c r="I46" s="288"/>
      <c r="J46" s="288"/>
      <c r="K46" s="288"/>
      <c r="L46" s="288"/>
      <c r="M46" s="288"/>
      <c r="N46" s="288"/>
      <c r="O46" s="288"/>
      <c r="P46" s="288"/>
      <c r="Q46" s="289"/>
      <c r="R46" s="2"/>
    </row>
    <row r="47" spans="2:18" ht="25.5" customHeight="1" x14ac:dyDescent="0.35">
      <c r="B47" s="188" t="s">
        <v>47</v>
      </c>
      <c r="C47" s="191">
        <f>IFERROR('APPENDIX 13'!C47/'APPENDIX 13'!C$52*100,"")</f>
        <v>32.009412532814643</v>
      </c>
      <c r="D47" s="191">
        <f>IFERROR('APPENDIX 13'!D47/'APPENDIX 13'!D$52*100,"")</f>
        <v>33.576004292504997</v>
      </c>
      <c r="E47" s="191">
        <f>IFERROR('APPENDIX 13'!E47/'APPENDIX 13'!E$52*100,"")</f>
        <v>1.9199284443385076</v>
      </c>
      <c r="F47" s="191">
        <f>IFERROR('APPENDIX 13'!F47/'APPENDIX 13'!F$52*100,"")</f>
        <v>32.715476580097416</v>
      </c>
      <c r="G47" s="191">
        <f>IFERROR('APPENDIX 13'!G47/'APPENDIX 13'!G$52*100,"")</f>
        <v>44.004977481839198</v>
      </c>
      <c r="H47" s="191">
        <f>IFERROR('APPENDIX 13'!H47/'APPENDIX 13'!H$52*100,"")</f>
        <v>17.778049675761654</v>
      </c>
      <c r="I47" s="191">
        <f>IFERROR('APPENDIX 13'!I47/'APPENDIX 13'!I$52*100,"")</f>
        <v>22.457172780091263</v>
      </c>
      <c r="J47" s="191">
        <f>IFERROR('APPENDIX 13'!J47/'APPENDIX 13'!J$52*100,"")</f>
        <v>12.915398313752815</v>
      </c>
      <c r="K47" s="191" t="str">
        <f>IFERROR('APPENDIX 13'!K47/'APPENDIX 13'!K$52*100,"")</f>
        <v/>
      </c>
      <c r="L47" s="191">
        <f>IFERROR('APPENDIX 13'!L47/'APPENDIX 13'!L$52*100,"")</f>
        <v>10.774911731602399</v>
      </c>
      <c r="M47" s="191">
        <f>IFERROR('APPENDIX 13'!M47/'APPENDIX 13'!M$52*100,"")</f>
        <v>47.973440129407621</v>
      </c>
      <c r="N47" s="191">
        <f>IFERROR('APPENDIX 13'!N47/'APPENDIX 13'!N$52*100,"")</f>
        <v>63.357058390414778</v>
      </c>
      <c r="O47" s="191">
        <f>IFERROR('APPENDIX 13'!O47/'APPENDIX 13'!O$52*100,"")</f>
        <v>32.762481079818308</v>
      </c>
      <c r="P47" s="191">
        <f>IFERROR('APPENDIX 13'!P47/'APPENDIX 13'!P$52*100,"")</f>
        <v>7.7045740615325764</v>
      </c>
      <c r="Q47" s="192">
        <f>IFERROR('APPENDIX 13'!Q47/'APPENDIX 13'!Q$52*100,"")</f>
        <v>20.828987652405122</v>
      </c>
      <c r="R47" s="2"/>
    </row>
    <row r="48" spans="2:18" ht="25.5" customHeight="1" x14ac:dyDescent="0.35">
      <c r="B48" s="188" t="s">
        <v>78</v>
      </c>
      <c r="C48" s="191">
        <f>IFERROR('APPENDIX 13'!C48/'APPENDIX 13'!C$52*100,"")</f>
        <v>-1.92875311144058</v>
      </c>
      <c r="D48" s="191">
        <f>IFERROR('APPENDIX 13'!D48/'APPENDIX 13'!D$52*100,"")</f>
        <v>12.911606473352796</v>
      </c>
      <c r="E48" s="191">
        <f>IFERROR('APPENDIX 13'!E48/'APPENDIX 13'!E$52*100,"")</f>
        <v>0</v>
      </c>
      <c r="F48" s="191">
        <f>IFERROR('APPENDIX 13'!F48/'APPENDIX 13'!F$52*100,"")</f>
        <v>31.653714434839898</v>
      </c>
      <c r="G48" s="191">
        <f>IFERROR('APPENDIX 13'!G48/'APPENDIX 13'!G$52*100,"")</f>
        <v>3.3202440943908562</v>
      </c>
      <c r="H48" s="191">
        <f>IFERROR('APPENDIX 13'!H48/'APPENDIX 13'!H$52*100,"")</f>
        <v>22.956294490614816</v>
      </c>
      <c r="I48" s="191">
        <f>IFERROR('APPENDIX 13'!I48/'APPENDIX 13'!I$52*100,"")</f>
        <v>0</v>
      </c>
      <c r="J48" s="191">
        <f>IFERROR('APPENDIX 13'!J48/'APPENDIX 13'!J$52*100,"")</f>
        <v>39.375990741533109</v>
      </c>
      <c r="K48" s="191" t="str">
        <f>IFERROR('APPENDIX 13'!K48/'APPENDIX 13'!K$52*100,"")</f>
        <v/>
      </c>
      <c r="L48" s="191">
        <f>IFERROR('APPENDIX 13'!L48/'APPENDIX 13'!L$52*100,"")</f>
        <v>10.904808893137421</v>
      </c>
      <c r="M48" s="191">
        <f>IFERROR('APPENDIX 13'!M48/'APPENDIX 13'!M$52*100,"")</f>
        <v>0</v>
      </c>
      <c r="N48" s="191">
        <f>IFERROR('APPENDIX 13'!N48/'APPENDIX 13'!N$52*100,"")</f>
        <v>0</v>
      </c>
      <c r="O48" s="191">
        <f>IFERROR('APPENDIX 13'!O48/'APPENDIX 13'!O$52*100,"")</f>
        <v>18.1032354534467</v>
      </c>
      <c r="P48" s="191">
        <f>IFERROR('APPENDIX 13'!P48/'APPENDIX 13'!P$52*100,"")</f>
        <v>4.7906194608275978</v>
      </c>
      <c r="Q48" s="192">
        <f>IFERROR('APPENDIX 13'!Q48/'APPENDIX 13'!Q$52*100,"")</f>
        <v>14.376022988604845</v>
      </c>
      <c r="R48" s="2"/>
    </row>
    <row r="49" spans="2:18" ht="25.5" customHeight="1" x14ac:dyDescent="0.35">
      <c r="B49" s="181" t="s">
        <v>250</v>
      </c>
      <c r="C49" s="191">
        <f>IFERROR('APPENDIX 13'!C49/'APPENDIX 13'!C$52*100,"")</f>
        <v>5.8787524313442789</v>
      </c>
      <c r="D49" s="191">
        <f>IFERROR('APPENDIX 13'!D49/'APPENDIX 13'!D$52*100,"")</f>
        <v>2.8525173543323485</v>
      </c>
      <c r="E49" s="191">
        <f>IFERROR('APPENDIX 13'!E49/'APPENDIX 13'!E$52*100,"")</f>
        <v>1.803457881596086</v>
      </c>
      <c r="F49" s="191">
        <f>IFERROR('APPENDIX 13'!F49/'APPENDIX 13'!F$52*100,"")</f>
        <v>9.4002186157048229</v>
      </c>
      <c r="G49" s="191">
        <f>IFERROR('APPENDIX 13'!G49/'APPENDIX 13'!G$52*100,"")</f>
        <v>8.7773442167676858</v>
      </c>
      <c r="H49" s="191">
        <f>IFERROR('APPENDIX 13'!H49/'APPENDIX 13'!H$52*100,"")</f>
        <v>6.548453789368998</v>
      </c>
      <c r="I49" s="191">
        <f>IFERROR('APPENDIX 13'!I49/'APPENDIX 13'!I$52*100,"")</f>
        <v>20.517168291649003</v>
      </c>
      <c r="J49" s="191">
        <f>IFERROR('APPENDIX 13'!J49/'APPENDIX 13'!J$52*100,"")</f>
        <v>3.6322774932048887</v>
      </c>
      <c r="K49" s="191" t="str">
        <f>IFERROR('APPENDIX 13'!K49/'APPENDIX 13'!K$52*100,"")</f>
        <v/>
      </c>
      <c r="L49" s="191">
        <f>IFERROR('APPENDIX 13'!L49/'APPENDIX 13'!L$52*100,"")</f>
        <v>4.1335820780462234</v>
      </c>
      <c r="M49" s="191">
        <f>IFERROR('APPENDIX 13'!M49/'APPENDIX 13'!M$52*100,"")</f>
        <v>38.378752103526097</v>
      </c>
      <c r="N49" s="191">
        <f>IFERROR('APPENDIX 13'!N49/'APPENDIX 13'!N$52*100,"")</f>
        <v>7.1688346460206613</v>
      </c>
      <c r="O49" s="191">
        <f>IFERROR('APPENDIX 13'!O49/'APPENDIX 13'!O$52*100,"")</f>
        <v>1.1436155380078712</v>
      </c>
      <c r="P49" s="191">
        <f>IFERROR('APPENDIX 13'!P49/'APPENDIX 13'!P$52*100,"")</f>
        <v>0.78290522407635332</v>
      </c>
      <c r="Q49" s="192">
        <f>IFERROR('APPENDIX 13'!Q49/'APPENDIX 13'!Q$52*100,"")</f>
        <v>3.696246942519942</v>
      </c>
      <c r="R49" s="2"/>
    </row>
    <row r="50" spans="2:18" ht="25.5" customHeight="1" x14ac:dyDescent="0.35">
      <c r="B50" s="188" t="s">
        <v>48</v>
      </c>
      <c r="C50" s="191">
        <f>IFERROR('APPENDIX 13'!C50/'APPENDIX 13'!C$52*100,"")</f>
        <v>56.732273289897847</v>
      </c>
      <c r="D50" s="191">
        <f>IFERROR('APPENDIX 13'!D50/'APPENDIX 13'!D$52*100,"")</f>
        <v>43.408208660078444</v>
      </c>
      <c r="E50" s="191">
        <f>IFERROR('APPENDIX 13'!E50/'APPENDIX 13'!E$52*100,"")</f>
        <v>96.264755947522644</v>
      </c>
      <c r="F50" s="191">
        <f>IFERROR('APPENDIX 13'!F50/'APPENDIX 13'!F$52*100,"")</f>
        <v>7.7586328603790058</v>
      </c>
      <c r="G50" s="191">
        <f>IFERROR('APPENDIX 13'!G50/'APPENDIX 13'!G$52*100,"")</f>
        <v>15.213458979039363</v>
      </c>
      <c r="H50" s="191">
        <f>IFERROR('APPENDIX 13'!H50/'APPENDIX 13'!H$52*100,"")</f>
        <v>45.865843443232407</v>
      </c>
      <c r="I50" s="191">
        <f>IFERROR('APPENDIX 13'!I50/'APPENDIX 13'!I$52*100,"")</f>
        <v>44.107672742687583</v>
      </c>
      <c r="J50" s="191">
        <f>IFERROR('APPENDIX 13'!J50/'APPENDIX 13'!J$52*100,"")</f>
        <v>40.19058912700644</v>
      </c>
      <c r="K50" s="191" t="str">
        <f>IFERROR('APPENDIX 13'!K50/'APPENDIX 13'!K$52*100,"")</f>
        <v/>
      </c>
      <c r="L50" s="191">
        <f>IFERROR('APPENDIX 13'!L50/'APPENDIX 13'!L$52*100,"")</f>
        <v>67.550763964908484</v>
      </c>
      <c r="M50" s="191">
        <f>IFERROR('APPENDIX 13'!M50/'APPENDIX 13'!M$52*100,"")</f>
        <v>9.131586156515386</v>
      </c>
      <c r="N50" s="191">
        <f>IFERROR('APPENDIX 13'!N50/'APPENDIX 13'!N$52*100,"")</f>
        <v>12.300586804703361</v>
      </c>
      <c r="O50" s="191">
        <f>IFERROR('APPENDIX 13'!O50/'APPENDIX 13'!O$52*100,"")</f>
        <v>47.785368600825016</v>
      </c>
      <c r="P50" s="191">
        <f>IFERROR('APPENDIX 13'!P50/'APPENDIX 13'!P$52*100,"")</f>
        <v>85.885794396719916</v>
      </c>
      <c r="Q50" s="192">
        <f>IFERROR('APPENDIX 13'!Q50/'APPENDIX 13'!Q$52*100,"")</f>
        <v>55.523716849081282</v>
      </c>
      <c r="R50" s="2"/>
    </row>
    <row r="51" spans="2:18" ht="25.5" customHeight="1" x14ac:dyDescent="0.35">
      <c r="B51" s="188" t="s">
        <v>251</v>
      </c>
      <c r="C51" s="191">
        <f>IFERROR('APPENDIX 13'!C51/'APPENDIX 13'!C$52*100,"")</f>
        <v>7.3083148573838059</v>
      </c>
      <c r="D51" s="191">
        <f>IFERROR('APPENDIX 13'!D51/'APPENDIX 13'!D$52*100,"")</f>
        <v>7.2516632197314159</v>
      </c>
      <c r="E51" s="191">
        <f>IFERROR('APPENDIX 13'!E51/'APPENDIX 13'!E$52*100,"")</f>
        <v>1.1857726542768473E-2</v>
      </c>
      <c r="F51" s="191">
        <f>IFERROR('APPENDIX 13'!F51/'APPENDIX 13'!F$52*100,"")</f>
        <v>18.471957508978861</v>
      </c>
      <c r="G51" s="191">
        <f>IFERROR('APPENDIX 13'!G51/'APPENDIX 13'!G$52*100,"")</f>
        <v>28.6839752279629</v>
      </c>
      <c r="H51" s="191">
        <f>IFERROR('APPENDIX 13'!H51/'APPENDIX 13'!H$52*100,"")</f>
        <v>6.8513586010221266</v>
      </c>
      <c r="I51" s="191">
        <f>IFERROR('APPENDIX 13'!I51/'APPENDIX 13'!I$52*100,"")</f>
        <v>12.917986185572152</v>
      </c>
      <c r="J51" s="191">
        <f>IFERROR('APPENDIX 13'!J51/'APPENDIX 13'!J$52*100,"")</f>
        <v>3.885744324502745</v>
      </c>
      <c r="K51" s="191" t="str">
        <f>IFERROR('APPENDIX 13'!K51/'APPENDIX 13'!K$52*100,"")</f>
        <v/>
      </c>
      <c r="L51" s="191">
        <f>IFERROR('APPENDIX 13'!L51/'APPENDIX 13'!L$52*100,"")</f>
        <v>6.6359333323054628</v>
      </c>
      <c r="M51" s="191">
        <f>IFERROR('APPENDIX 13'!M51/'APPENDIX 13'!M$52*100,"")</f>
        <v>4.516221610550895</v>
      </c>
      <c r="N51" s="191">
        <f>IFERROR('APPENDIX 13'!N51/'APPENDIX 13'!N$52*100,"")</f>
        <v>17.173520158861198</v>
      </c>
      <c r="O51" s="191">
        <f>IFERROR('APPENDIX 13'!O51/'APPENDIX 13'!O$52*100,"")</f>
        <v>0.20529932790210531</v>
      </c>
      <c r="P51" s="191">
        <f>IFERROR('APPENDIX 13'!P51/'APPENDIX 13'!P$52*100,"")</f>
        <v>0.83610685684355734</v>
      </c>
      <c r="Q51" s="192">
        <f>IFERROR('APPENDIX 13'!Q51/'APPENDIX 13'!Q$52*100,"")</f>
        <v>5.5750255673888152</v>
      </c>
      <c r="R51" s="2"/>
    </row>
    <row r="52" spans="2:18" ht="25.5" customHeight="1" x14ac:dyDescent="0.35">
      <c r="B52" s="189" t="s">
        <v>209</v>
      </c>
      <c r="C52" s="190">
        <f>SUM(C47:C51)</f>
        <v>100</v>
      </c>
      <c r="D52" s="190">
        <f t="shared" ref="D52:Q52" si="1">SUM(D47:D51)</f>
        <v>100</v>
      </c>
      <c r="E52" s="190">
        <f t="shared" si="1"/>
        <v>100.00000000000001</v>
      </c>
      <c r="F52" s="190">
        <f t="shared" si="1"/>
        <v>100.00000000000001</v>
      </c>
      <c r="G52" s="190">
        <f t="shared" si="1"/>
        <v>100.00000000000001</v>
      </c>
      <c r="H52" s="190">
        <f t="shared" si="1"/>
        <v>100</v>
      </c>
      <c r="I52" s="190">
        <f t="shared" si="1"/>
        <v>100</v>
      </c>
      <c r="J52" s="190">
        <f t="shared" si="1"/>
        <v>99.999999999999986</v>
      </c>
      <c r="K52" s="190">
        <f t="shared" si="1"/>
        <v>0</v>
      </c>
      <c r="L52" s="190">
        <f t="shared" si="1"/>
        <v>100</v>
      </c>
      <c r="M52" s="190">
        <f t="shared" si="1"/>
        <v>100</v>
      </c>
      <c r="N52" s="190">
        <f t="shared" si="1"/>
        <v>99.999999999999986</v>
      </c>
      <c r="O52" s="190">
        <f t="shared" si="1"/>
        <v>100</v>
      </c>
      <c r="P52" s="190">
        <f t="shared" si="1"/>
        <v>100</v>
      </c>
      <c r="Q52" s="190">
        <f t="shared" si="1"/>
        <v>100</v>
      </c>
    </row>
    <row r="53" spans="2:18" ht="18" customHeight="1" x14ac:dyDescent="0.35">
      <c r="B53" s="297" t="s">
        <v>210</v>
      </c>
      <c r="C53" s="297"/>
      <c r="D53" s="297"/>
      <c r="E53" s="297"/>
      <c r="F53" s="297"/>
      <c r="G53" s="297"/>
      <c r="H53" s="297"/>
      <c r="I53" s="297"/>
      <c r="J53" s="297"/>
      <c r="K53" s="297"/>
      <c r="L53" s="297"/>
      <c r="M53" s="297"/>
      <c r="N53" s="297"/>
      <c r="O53" s="297"/>
      <c r="P53" s="297"/>
      <c r="Q53" s="297"/>
    </row>
  </sheetData>
  <sheetProtection password="E931" sheet="1" objects="1" scenarios="1"/>
  <sortState ref="B3:Q44">
    <sortCondition descending="1" ref="Q8:Q44"/>
  </sortState>
  <mergeCells count="20">
    <mergeCell ref="B3:Q3"/>
    <mergeCell ref="B4:B5"/>
    <mergeCell ref="C4:C5"/>
    <mergeCell ref="D4:D5"/>
    <mergeCell ref="E4:E5"/>
    <mergeCell ref="F4:F5"/>
    <mergeCell ref="G4:G5"/>
    <mergeCell ref="H4:H5"/>
    <mergeCell ref="I4:I5"/>
    <mergeCell ref="J4:J5"/>
    <mergeCell ref="Q4:Q5"/>
    <mergeCell ref="B6:Q6"/>
    <mergeCell ref="B46:Q46"/>
    <mergeCell ref="B53:Q53"/>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Q55"/>
  <sheetViews>
    <sheetView showGridLines="0" topLeftCell="A47" zoomScale="80" zoomScaleNormal="80" workbookViewId="0">
      <selection activeCell="C54" sqref="C54"/>
    </sheetView>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298" t="s">
        <v>304</v>
      </c>
      <c r="C3" s="298"/>
      <c r="D3" s="298"/>
      <c r="E3" s="298"/>
      <c r="F3" s="298"/>
      <c r="G3" s="298"/>
      <c r="H3" s="298"/>
      <c r="I3" s="298"/>
      <c r="J3" s="298"/>
      <c r="K3" s="298"/>
      <c r="L3" s="298"/>
      <c r="M3" s="298"/>
      <c r="N3" s="298"/>
      <c r="O3" s="298"/>
      <c r="P3" s="298"/>
      <c r="Q3" s="298"/>
    </row>
    <row r="4" spans="2:17" ht="46.5" x14ac:dyDescent="0.35">
      <c r="B4" s="193" t="s">
        <v>0</v>
      </c>
      <c r="C4" s="194" t="s">
        <v>194</v>
      </c>
      <c r="D4" s="194" t="s">
        <v>195</v>
      </c>
      <c r="E4" s="194" t="s">
        <v>196</v>
      </c>
      <c r="F4" s="194" t="s">
        <v>197</v>
      </c>
      <c r="G4" s="194" t="s">
        <v>198</v>
      </c>
      <c r="H4" s="194" t="s">
        <v>199</v>
      </c>
      <c r="I4" s="194" t="s">
        <v>200</v>
      </c>
      <c r="J4" s="194" t="s">
        <v>201</v>
      </c>
      <c r="K4" s="194" t="s">
        <v>202</v>
      </c>
      <c r="L4" s="194" t="s">
        <v>203</v>
      </c>
      <c r="M4" s="194" t="s">
        <v>204</v>
      </c>
      <c r="N4" s="194" t="s">
        <v>205</v>
      </c>
      <c r="O4" s="194" t="s">
        <v>206</v>
      </c>
      <c r="P4" s="194" t="s">
        <v>207</v>
      </c>
      <c r="Q4" s="194" t="s">
        <v>208</v>
      </c>
    </row>
    <row r="5" spans="2:17" ht="28.5" customHeight="1" x14ac:dyDescent="0.35">
      <c r="B5" s="299" t="s">
        <v>16</v>
      </c>
      <c r="C5" s="299"/>
      <c r="D5" s="299"/>
      <c r="E5" s="299"/>
      <c r="F5" s="299"/>
      <c r="G5" s="299"/>
      <c r="H5" s="299"/>
      <c r="I5" s="299"/>
      <c r="J5" s="299"/>
      <c r="K5" s="299"/>
      <c r="L5" s="299"/>
      <c r="M5" s="299"/>
      <c r="N5" s="299"/>
      <c r="O5" s="299"/>
      <c r="P5" s="299"/>
      <c r="Q5" s="299"/>
    </row>
    <row r="6" spans="2:17" ht="28.5" customHeight="1" x14ac:dyDescent="0.35">
      <c r="B6" s="195" t="s">
        <v>17</v>
      </c>
      <c r="C6" s="196">
        <v>0</v>
      </c>
      <c r="D6" s="196">
        <v>103</v>
      </c>
      <c r="E6" s="196">
        <v>351</v>
      </c>
      <c r="F6" s="196">
        <v>0</v>
      </c>
      <c r="G6" s="196">
        <v>53</v>
      </c>
      <c r="H6" s="196">
        <v>0</v>
      </c>
      <c r="I6" s="196">
        <v>0</v>
      </c>
      <c r="J6" s="196">
        <v>0</v>
      </c>
      <c r="K6" s="196">
        <v>0</v>
      </c>
      <c r="L6" s="196">
        <v>6263</v>
      </c>
      <c r="M6" s="196">
        <v>0</v>
      </c>
      <c r="N6" s="196">
        <v>502</v>
      </c>
      <c r="O6" s="196">
        <v>1337827</v>
      </c>
      <c r="P6" s="196">
        <v>2190</v>
      </c>
      <c r="Q6" s="197">
        <v>1347288</v>
      </c>
    </row>
    <row r="7" spans="2:17" ht="28.5" customHeight="1" x14ac:dyDescent="0.35">
      <c r="B7" s="195" t="s">
        <v>18</v>
      </c>
      <c r="C7" s="196">
        <v>0</v>
      </c>
      <c r="D7" s="196">
        <v>1473</v>
      </c>
      <c r="E7" s="196">
        <v>575</v>
      </c>
      <c r="F7" s="196">
        <v>150</v>
      </c>
      <c r="G7" s="196">
        <v>0</v>
      </c>
      <c r="H7" s="196">
        <v>0</v>
      </c>
      <c r="I7" s="196">
        <v>42783</v>
      </c>
      <c r="J7" s="196">
        <v>221128</v>
      </c>
      <c r="K7" s="196">
        <v>0</v>
      </c>
      <c r="L7" s="196">
        <v>697</v>
      </c>
      <c r="M7" s="196">
        <v>-34</v>
      </c>
      <c r="N7" s="196">
        <v>1100</v>
      </c>
      <c r="O7" s="196">
        <v>0</v>
      </c>
      <c r="P7" s="196">
        <v>623</v>
      </c>
      <c r="Q7" s="197">
        <v>268495</v>
      </c>
    </row>
    <row r="8" spans="2:17" ht="28.5" customHeight="1" x14ac:dyDescent="0.35">
      <c r="B8" s="195" t="s">
        <v>19</v>
      </c>
      <c r="C8" s="198">
        <v>0</v>
      </c>
      <c r="D8" s="198">
        <v>3</v>
      </c>
      <c r="E8" s="198">
        <v>3261</v>
      </c>
      <c r="F8" s="198">
        <v>17716</v>
      </c>
      <c r="G8" s="198">
        <v>32534</v>
      </c>
      <c r="H8" s="198">
        <v>567</v>
      </c>
      <c r="I8" s="198">
        <v>61623</v>
      </c>
      <c r="J8" s="198">
        <v>33796</v>
      </c>
      <c r="K8" s="198">
        <v>0</v>
      </c>
      <c r="L8" s="198">
        <v>5994</v>
      </c>
      <c r="M8" s="198">
        <v>6239</v>
      </c>
      <c r="N8" s="198">
        <v>22220</v>
      </c>
      <c r="O8" s="198">
        <v>0</v>
      </c>
      <c r="P8" s="198">
        <v>0</v>
      </c>
      <c r="Q8" s="197">
        <v>183954</v>
      </c>
    </row>
    <row r="9" spans="2:17" ht="28.5" customHeight="1" x14ac:dyDescent="0.35">
      <c r="B9" s="195" t="s">
        <v>142</v>
      </c>
      <c r="C9" s="198">
        <v>115</v>
      </c>
      <c r="D9" s="198">
        <v>5485</v>
      </c>
      <c r="E9" s="198">
        <v>3712</v>
      </c>
      <c r="F9" s="198">
        <v>13783</v>
      </c>
      <c r="G9" s="198">
        <v>0</v>
      </c>
      <c r="H9" s="198">
        <v>13406</v>
      </c>
      <c r="I9" s="198">
        <v>64807</v>
      </c>
      <c r="J9" s="198">
        <v>20274</v>
      </c>
      <c r="K9" s="198">
        <v>0</v>
      </c>
      <c r="L9" s="198">
        <v>0</v>
      </c>
      <c r="M9" s="198">
        <v>94</v>
      </c>
      <c r="N9" s="198">
        <v>3173</v>
      </c>
      <c r="O9" s="198">
        <v>2172</v>
      </c>
      <c r="P9" s="198">
        <v>0</v>
      </c>
      <c r="Q9" s="197">
        <v>127020</v>
      </c>
    </row>
    <row r="10" spans="2:17" ht="28.5" customHeight="1" x14ac:dyDescent="0.35">
      <c r="B10" s="195" t="s">
        <v>20</v>
      </c>
      <c r="C10" s="198">
        <v>0</v>
      </c>
      <c r="D10" s="198">
        <v>19982</v>
      </c>
      <c r="E10" s="198">
        <v>7335</v>
      </c>
      <c r="F10" s="198">
        <v>39344</v>
      </c>
      <c r="G10" s="198">
        <v>34022</v>
      </c>
      <c r="H10" s="198">
        <v>28591</v>
      </c>
      <c r="I10" s="198">
        <v>596022</v>
      </c>
      <c r="J10" s="198">
        <v>511895</v>
      </c>
      <c r="K10" s="198">
        <v>0</v>
      </c>
      <c r="L10" s="198">
        <v>40808</v>
      </c>
      <c r="M10" s="198">
        <v>24649</v>
      </c>
      <c r="N10" s="198">
        <v>120066</v>
      </c>
      <c r="O10" s="198">
        <v>911417</v>
      </c>
      <c r="P10" s="198">
        <v>26629</v>
      </c>
      <c r="Q10" s="197">
        <v>2360760</v>
      </c>
    </row>
    <row r="11" spans="2:17" ht="28.5" customHeight="1" x14ac:dyDescent="0.35">
      <c r="B11" s="195" t="s">
        <v>137</v>
      </c>
      <c r="C11" s="198">
        <v>0</v>
      </c>
      <c r="D11" s="198">
        <v>28567</v>
      </c>
      <c r="E11" s="198">
        <v>19475</v>
      </c>
      <c r="F11" s="198">
        <v>28260</v>
      </c>
      <c r="G11" s="198">
        <v>11388</v>
      </c>
      <c r="H11" s="198">
        <v>5482</v>
      </c>
      <c r="I11" s="198">
        <v>432362</v>
      </c>
      <c r="J11" s="198">
        <v>356247</v>
      </c>
      <c r="K11" s="198">
        <v>0</v>
      </c>
      <c r="L11" s="198">
        <v>13241</v>
      </c>
      <c r="M11" s="198">
        <v>14062</v>
      </c>
      <c r="N11" s="198">
        <v>44664</v>
      </c>
      <c r="O11" s="198">
        <v>724661</v>
      </c>
      <c r="P11" s="198">
        <v>301587</v>
      </c>
      <c r="Q11" s="197">
        <v>1979994</v>
      </c>
    </row>
    <row r="12" spans="2:17" ht="28.5" customHeight="1" x14ac:dyDescent="0.35">
      <c r="B12" s="195" t="s">
        <v>21</v>
      </c>
      <c r="C12" s="198">
        <v>0</v>
      </c>
      <c r="D12" s="198">
        <v>46978</v>
      </c>
      <c r="E12" s="198">
        <v>47450</v>
      </c>
      <c r="F12" s="198">
        <v>50956</v>
      </c>
      <c r="G12" s="198">
        <v>78041</v>
      </c>
      <c r="H12" s="198">
        <v>10343</v>
      </c>
      <c r="I12" s="198">
        <v>886626</v>
      </c>
      <c r="J12" s="198">
        <v>753822</v>
      </c>
      <c r="K12" s="198">
        <v>0</v>
      </c>
      <c r="L12" s="198">
        <v>24709</v>
      </c>
      <c r="M12" s="198">
        <v>30709</v>
      </c>
      <c r="N12" s="198">
        <v>69172</v>
      </c>
      <c r="O12" s="198">
        <v>1391372</v>
      </c>
      <c r="P12" s="198">
        <v>17327</v>
      </c>
      <c r="Q12" s="197">
        <v>3407505</v>
      </c>
    </row>
    <row r="13" spans="2:17" ht="28.5" customHeight="1" x14ac:dyDescent="0.35">
      <c r="B13" s="195" t="s">
        <v>22</v>
      </c>
      <c r="C13" s="198">
        <v>0</v>
      </c>
      <c r="D13" s="198">
        <v>1404</v>
      </c>
      <c r="E13" s="198">
        <v>-143</v>
      </c>
      <c r="F13" s="198">
        <v>1373</v>
      </c>
      <c r="G13" s="198">
        <v>3846</v>
      </c>
      <c r="H13" s="198">
        <v>71</v>
      </c>
      <c r="I13" s="198">
        <v>95721</v>
      </c>
      <c r="J13" s="198">
        <v>54024</v>
      </c>
      <c r="K13" s="198">
        <v>0</v>
      </c>
      <c r="L13" s="198">
        <v>0</v>
      </c>
      <c r="M13" s="198">
        <v>0</v>
      </c>
      <c r="N13" s="198">
        <v>0</v>
      </c>
      <c r="O13" s="198">
        <v>0</v>
      </c>
      <c r="P13" s="198">
        <v>4817</v>
      </c>
      <c r="Q13" s="197">
        <v>161114</v>
      </c>
    </row>
    <row r="14" spans="2:17" ht="28.5" customHeight="1" x14ac:dyDescent="0.35">
      <c r="B14" s="195" t="s">
        <v>23</v>
      </c>
      <c r="C14" s="198">
        <v>0</v>
      </c>
      <c r="D14" s="198">
        <v>0</v>
      </c>
      <c r="E14" s="198">
        <v>0</v>
      </c>
      <c r="F14" s="198">
        <v>0</v>
      </c>
      <c r="G14" s="198">
        <v>0</v>
      </c>
      <c r="H14" s="198">
        <v>0</v>
      </c>
      <c r="I14" s="198">
        <v>59711</v>
      </c>
      <c r="J14" s="198">
        <v>26855</v>
      </c>
      <c r="K14" s="198">
        <v>650228</v>
      </c>
      <c r="L14" s="198">
        <v>0</v>
      </c>
      <c r="M14" s="198">
        <v>0</v>
      </c>
      <c r="N14" s="198">
        <v>0</v>
      </c>
      <c r="O14" s="198">
        <v>0</v>
      </c>
      <c r="P14" s="198">
        <v>0</v>
      </c>
      <c r="Q14" s="197">
        <v>736795</v>
      </c>
    </row>
    <row r="15" spans="2:17" ht="28.5" customHeight="1" x14ac:dyDescent="0.35">
      <c r="B15" s="195" t="s">
        <v>24</v>
      </c>
      <c r="C15" s="198">
        <v>0</v>
      </c>
      <c r="D15" s="198">
        <v>3307</v>
      </c>
      <c r="E15" s="198">
        <v>1099</v>
      </c>
      <c r="F15" s="198">
        <v>11725</v>
      </c>
      <c r="G15" s="198">
        <v>6338</v>
      </c>
      <c r="H15" s="198">
        <v>7527</v>
      </c>
      <c r="I15" s="198">
        <v>221927</v>
      </c>
      <c r="J15" s="198">
        <v>124571</v>
      </c>
      <c r="K15" s="198">
        <v>5208</v>
      </c>
      <c r="L15" s="198">
        <v>5232</v>
      </c>
      <c r="M15" s="198">
        <v>4990</v>
      </c>
      <c r="N15" s="198">
        <v>19875</v>
      </c>
      <c r="O15" s="198">
        <v>0</v>
      </c>
      <c r="P15" s="198">
        <v>161</v>
      </c>
      <c r="Q15" s="197">
        <v>411960</v>
      </c>
    </row>
    <row r="16" spans="2:17" ht="28.5" customHeight="1" x14ac:dyDescent="0.35">
      <c r="B16" s="195" t="s">
        <v>25</v>
      </c>
      <c r="C16" s="198">
        <v>0</v>
      </c>
      <c r="D16" s="198">
        <v>28814</v>
      </c>
      <c r="E16" s="198">
        <v>-15240</v>
      </c>
      <c r="F16" s="198">
        <v>16311</v>
      </c>
      <c r="G16" s="198">
        <v>11130</v>
      </c>
      <c r="H16" s="198">
        <v>13832</v>
      </c>
      <c r="I16" s="198">
        <v>282361</v>
      </c>
      <c r="J16" s="198">
        <v>207671</v>
      </c>
      <c r="K16" s="198">
        <v>0</v>
      </c>
      <c r="L16" s="198">
        <v>10076</v>
      </c>
      <c r="M16" s="198">
        <v>18826</v>
      </c>
      <c r="N16" s="198">
        <v>18385</v>
      </c>
      <c r="O16" s="198">
        <v>192088</v>
      </c>
      <c r="P16" s="198">
        <v>1790</v>
      </c>
      <c r="Q16" s="197">
        <v>786043</v>
      </c>
    </row>
    <row r="17" spans="2:17" ht="28.5" customHeight="1" x14ac:dyDescent="0.35">
      <c r="B17" s="195" t="s">
        <v>26</v>
      </c>
      <c r="C17" s="198">
        <v>498</v>
      </c>
      <c r="D17" s="198">
        <v>22527</v>
      </c>
      <c r="E17" s="198">
        <v>24953</v>
      </c>
      <c r="F17" s="198">
        <v>37900</v>
      </c>
      <c r="G17" s="198">
        <v>4466</v>
      </c>
      <c r="H17" s="198">
        <v>18748</v>
      </c>
      <c r="I17" s="198">
        <v>465391</v>
      </c>
      <c r="J17" s="198">
        <v>234011</v>
      </c>
      <c r="K17" s="198">
        <v>42210</v>
      </c>
      <c r="L17" s="198">
        <v>418</v>
      </c>
      <c r="M17" s="198">
        <v>121568</v>
      </c>
      <c r="N17" s="198">
        <v>164400</v>
      </c>
      <c r="O17" s="198">
        <v>248540</v>
      </c>
      <c r="P17" s="198">
        <v>3160</v>
      </c>
      <c r="Q17" s="197">
        <v>1388791</v>
      </c>
    </row>
    <row r="18" spans="2:17" ht="28.5" customHeight="1" x14ac:dyDescent="0.35">
      <c r="B18" s="195" t="s">
        <v>27</v>
      </c>
      <c r="C18" s="198">
        <v>0</v>
      </c>
      <c r="D18" s="198">
        <v>30780</v>
      </c>
      <c r="E18" s="198">
        <v>6047</v>
      </c>
      <c r="F18" s="198">
        <v>48113</v>
      </c>
      <c r="G18" s="198">
        <v>7332</v>
      </c>
      <c r="H18" s="198">
        <v>23933</v>
      </c>
      <c r="I18" s="198">
        <v>590896</v>
      </c>
      <c r="J18" s="198">
        <v>533487</v>
      </c>
      <c r="K18" s="198">
        <v>0</v>
      </c>
      <c r="L18" s="198">
        <v>7035</v>
      </c>
      <c r="M18" s="198">
        <v>37808</v>
      </c>
      <c r="N18" s="198">
        <v>61484</v>
      </c>
      <c r="O18" s="198">
        <v>0</v>
      </c>
      <c r="P18" s="198">
        <v>710</v>
      </c>
      <c r="Q18" s="197">
        <v>1347623</v>
      </c>
    </row>
    <row r="19" spans="2:17" ht="28.5" customHeight="1" x14ac:dyDescent="0.35">
      <c r="B19" s="195" t="s">
        <v>28</v>
      </c>
      <c r="C19" s="198">
        <v>0</v>
      </c>
      <c r="D19" s="198">
        <v>5255</v>
      </c>
      <c r="E19" s="198">
        <v>14383</v>
      </c>
      <c r="F19" s="198">
        <v>25977</v>
      </c>
      <c r="G19" s="198">
        <v>16914</v>
      </c>
      <c r="H19" s="198">
        <v>875</v>
      </c>
      <c r="I19" s="198">
        <v>251711</v>
      </c>
      <c r="J19" s="198">
        <v>163381</v>
      </c>
      <c r="K19" s="198">
        <v>0</v>
      </c>
      <c r="L19" s="198">
        <v>27621</v>
      </c>
      <c r="M19" s="198">
        <v>5690</v>
      </c>
      <c r="N19" s="198">
        <v>47201</v>
      </c>
      <c r="O19" s="198">
        <v>285900</v>
      </c>
      <c r="P19" s="198">
        <v>7996</v>
      </c>
      <c r="Q19" s="197">
        <v>852904</v>
      </c>
    </row>
    <row r="20" spans="2:17" ht="28.5" customHeight="1" x14ac:dyDescent="0.35">
      <c r="B20" s="195" t="s">
        <v>29</v>
      </c>
      <c r="C20" s="198">
        <v>4689</v>
      </c>
      <c r="D20" s="198">
        <v>15328</v>
      </c>
      <c r="E20" s="198">
        <v>5956</v>
      </c>
      <c r="F20" s="198">
        <v>45832</v>
      </c>
      <c r="G20" s="198">
        <v>3653</v>
      </c>
      <c r="H20" s="198">
        <v>19753</v>
      </c>
      <c r="I20" s="198">
        <v>383565</v>
      </c>
      <c r="J20" s="198">
        <v>110124</v>
      </c>
      <c r="K20" s="198">
        <v>0</v>
      </c>
      <c r="L20" s="198">
        <v>17667</v>
      </c>
      <c r="M20" s="198">
        <v>30180</v>
      </c>
      <c r="N20" s="198">
        <v>28788</v>
      </c>
      <c r="O20" s="198">
        <v>31424</v>
      </c>
      <c r="P20" s="198">
        <v>476</v>
      </c>
      <c r="Q20" s="197">
        <v>697435</v>
      </c>
    </row>
    <row r="21" spans="2:17" ht="28.5" customHeight="1" x14ac:dyDescent="0.35">
      <c r="B21" s="195" t="s">
        <v>30</v>
      </c>
      <c r="C21" s="198">
        <v>0</v>
      </c>
      <c r="D21" s="198">
        <v>24116</v>
      </c>
      <c r="E21" s="198">
        <v>10403</v>
      </c>
      <c r="F21" s="198">
        <v>22608</v>
      </c>
      <c r="G21" s="198">
        <v>3358</v>
      </c>
      <c r="H21" s="198">
        <v>20775</v>
      </c>
      <c r="I21" s="198">
        <v>111419</v>
      </c>
      <c r="J21" s="198">
        <v>71335</v>
      </c>
      <c r="K21" s="198">
        <v>0</v>
      </c>
      <c r="L21" s="198">
        <v>-5085</v>
      </c>
      <c r="M21" s="198">
        <v>1872</v>
      </c>
      <c r="N21" s="198">
        <v>15081</v>
      </c>
      <c r="O21" s="198">
        <v>0</v>
      </c>
      <c r="P21" s="198">
        <v>0</v>
      </c>
      <c r="Q21" s="197">
        <v>275880</v>
      </c>
    </row>
    <row r="22" spans="2:17" ht="28.5" customHeight="1" x14ac:dyDescent="0.35">
      <c r="B22" s="195" t="s">
        <v>31</v>
      </c>
      <c r="C22" s="198">
        <v>0</v>
      </c>
      <c r="D22" s="198">
        <v>0</v>
      </c>
      <c r="E22" s="198">
        <v>0</v>
      </c>
      <c r="F22" s="198">
        <v>0</v>
      </c>
      <c r="G22" s="198">
        <v>0</v>
      </c>
      <c r="H22" s="198">
        <v>0</v>
      </c>
      <c r="I22" s="198">
        <v>0</v>
      </c>
      <c r="J22" s="198">
        <v>0</v>
      </c>
      <c r="K22" s="198">
        <v>0</v>
      </c>
      <c r="L22" s="198">
        <v>0</v>
      </c>
      <c r="M22" s="198">
        <v>0</v>
      </c>
      <c r="N22" s="198">
        <v>0</v>
      </c>
      <c r="O22" s="198">
        <v>0</v>
      </c>
      <c r="P22" s="198">
        <v>0</v>
      </c>
      <c r="Q22" s="197">
        <v>0</v>
      </c>
    </row>
    <row r="23" spans="2:17" ht="28.5" customHeight="1" x14ac:dyDescent="0.35">
      <c r="B23" s="195" t="s">
        <v>258</v>
      </c>
      <c r="C23" s="198">
        <v>0</v>
      </c>
      <c r="D23" s="198">
        <v>2718</v>
      </c>
      <c r="E23" s="198">
        <v>2974</v>
      </c>
      <c r="F23" s="198">
        <v>29312</v>
      </c>
      <c r="G23" s="198">
        <v>26465</v>
      </c>
      <c r="H23" s="198">
        <v>19484</v>
      </c>
      <c r="I23" s="198">
        <v>410060</v>
      </c>
      <c r="J23" s="198">
        <v>140654</v>
      </c>
      <c r="K23" s="198">
        <v>0</v>
      </c>
      <c r="L23" s="198">
        <v>19307</v>
      </c>
      <c r="M23" s="198">
        <v>4540</v>
      </c>
      <c r="N23" s="198">
        <v>26754</v>
      </c>
      <c r="O23" s="198">
        <v>0</v>
      </c>
      <c r="P23" s="198">
        <v>3000</v>
      </c>
      <c r="Q23" s="197">
        <v>685268</v>
      </c>
    </row>
    <row r="24" spans="2:17" ht="28.5" customHeight="1" x14ac:dyDescent="0.35">
      <c r="B24" s="195" t="s">
        <v>259</v>
      </c>
      <c r="C24" s="198">
        <v>0</v>
      </c>
      <c r="D24" s="198">
        <v>0</v>
      </c>
      <c r="E24" s="198">
        <v>0</v>
      </c>
      <c r="F24" s="198">
        <v>0</v>
      </c>
      <c r="G24" s="198">
        <v>0</v>
      </c>
      <c r="H24" s="198">
        <v>0</v>
      </c>
      <c r="I24" s="198">
        <v>0</v>
      </c>
      <c r="J24" s="198">
        <v>0</v>
      </c>
      <c r="K24" s="198">
        <v>0</v>
      </c>
      <c r="L24" s="198">
        <v>0</v>
      </c>
      <c r="M24" s="198">
        <v>0</v>
      </c>
      <c r="N24" s="198">
        <v>0</v>
      </c>
      <c r="O24" s="198">
        <v>2560038</v>
      </c>
      <c r="P24" s="198">
        <v>0</v>
      </c>
      <c r="Q24" s="197">
        <v>2560038</v>
      </c>
    </row>
    <row r="25" spans="2:17" ht="28.5" customHeight="1" x14ac:dyDescent="0.35">
      <c r="B25" s="195" t="s">
        <v>33</v>
      </c>
      <c r="C25" s="198">
        <v>0</v>
      </c>
      <c r="D25" s="198">
        <v>8097</v>
      </c>
      <c r="E25" s="198">
        <v>4934</v>
      </c>
      <c r="F25" s="198">
        <v>8527</v>
      </c>
      <c r="G25" s="198">
        <v>3110</v>
      </c>
      <c r="H25" s="198">
        <v>46115</v>
      </c>
      <c r="I25" s="198">
        <v>91975</v>
      </c>
      <c r="J25" s="198">
        <v>157068</v>
      </c>
      <c r="K25" s="198">
        <v>0</v>
      </c>
      <c r="L25" s="198">
        <v>222</v>
      </c>
      <c r="M25" s="198">
        <v>17669</v>
      </c>
      <c r="N25" s="198">
        <v>66442</v>
      </c>
      <c r="O25" s="198">
        <v>17243</v>
      </c>
      <c r="P25" s="198">
        <v>735</v>
      </c>
      <c r="Q25" s="197">
        <v>422136</v>
      </c>
    </row>
    <row r="26" spans="2:17" ht="28.5" customHeight="1" x14ac:dyDescent="0.35">
      <c r="B26" s="195" t="s">
        <v>34</v>
      </c>
      <c r="C26" s="198">
        <v>0</v>
      </c>
      <c r="D26" s="198">
        <v>15091</v>
      </c>
      <c r="E26" s="198">
        <v>-480</v>
      </c>
      <c r="F26" s="198">
        <v>2710</v>
      </c>
      <c r="G26" s="198">
        <v>-3624</v>
      </c>
      <c r="H26" s="198">
        <v>328</v>
      </c>
      <c r="I26" s="198">
        <v>160013</v>
      </c>
      <c r="J26" s="198">
        <v>62076</v>
      </c>
      <c r="K26" s="198">
        <v>0</v>
      </c>
      <c r="L26" s="198">
        <v>-1922</v>
      </c>
      <c r="M26" s="198">
        <v>-23442</v>
      </c>
      <c r="N26" s="198">
        <v>2514</v>
      </c>
      <c r="O26" s="198">
        <v>0</v>
      </c>
      <c r="P26" s="198">
        <v>-5466</v>
      </c>
      <c r="Q26" s="197">
        <v>207797</v>
      </c>
    </row>
    <row r="27" spans="2:17" ht="28.5" customHeight="1" x14ac:dyDescent="0.35">
      <c r="B27" s="195" t="s">
        <v>35</v>
      </c>
      <c r="C27" s="198">
        <v>0</v>
      </c>
      <c r="D27" s="198">
        <v>750</v>
      </c>
      <c r="E27" s="198">
        <v>868</v>
      </c>
      <c r="F27" s="198">
        <v>6590</v>
      </c>
      <c r="G27" s="198">
        <v>15717</v>
      </c>
      <c r="H27" s="198">
        <v>623</v>
      </c>
      <c r="I27" s="198">
        <v>265952</v>
      </c>
      <c r="J27" s="198">
        <v>377707</v>
      </c>
      <c r="K27" s="198">
        <v>0</v>
      </c>
      <c r="L27" s="198">
        <v>239</v>
      </c>
      <c r="M27" s="198">
        <v>2813</v>
      </c>
      <c r="N27" s="198">
        <v>14390</v>
      </c>
      <c r="O27" s="198">
        <v>1043132</v>
      </c>
      <c r="P27" s="198">
        <v>9370</v>
      </c>
      <c r="Q27" s="197">
        <v>1738151</v>
      </c>
    </row>
    <row r="28" spans="2:17" ht="28.5" customHeight="1" x14ac:dyDescent="0.35">
      <c r="B28" s="195" t="s">
        <v>36</v>
      </c>
      <c r="C28" s="198">
        <v>0</v>
      </c>
      <c r="D28" s="198">
        <v>16935</v>
      </c>
      <c r="E28" s="198">
        <v>3880</v>
      </c>
      <c r="F28" s="198">
        <v>-5260</v>
      </c>
      <c r="G28" s="198">
        <v>963</v>
      </c>
      <c r="H28" s="198">
        <v>26972</v>
      </c>
      <c r="I28" s="198">
        <v>167735</v>
      </c>
      <c r="J28" s="198">
        <v>125388</v>
      </c>
      <c r="K28" s="198">
        <v>0</v>
      </c>
      <c r="L28" s="198">
        <v>944</v>
      </c>
      <c r="M28" s="198">
        <v>3718</v>
      </c>
      <c r="N28" s="198">
        <v>76477</v>
      </c>
      <c r="O28" s="198">
        <v>0</v>
      </c>
      <c r="P28" s="198">
        <v>1110</v>
      </c>
      <c r="Q28" s="197">
        <v>418863</v>
      </c>
    </row>
    <row r="29" spans="2:17" ht="28.5" customHeight="1" x14ac:dyDescent="0.35">
      <c r="B29" s="195" t="s">
        <v>192</v>
      </c>
      <c r="C29" s="198">
        <v>0</v>
      </c>
      <c r="D29" s="198">
        <v>65282</v>
      </c>
      <c r="E29" s="198">
        <v>4008</v>
      </c>
      <c r="F29" s="198">
        <v>136018</v>
      </c>
      <c r="G29" s="198">
        <v>115</v>
      </c>
      <c r="H29" s="198">
        <v>11431</v>
      </c>
      <c r="I29" s="198">
        <v>185920</v>
      </c>
      <c r="J29" s="198">
        <v>81389</v>
      </c>
      <c r="K29" s="198">
        <v>0</v>
      </c>
      <c r="L29" s="198">
        <v>-3228</v>
      </c>
      <c r="M29" s="198">
        <v>8254</v>
      </c>
      <c r="N29" s="198">
        <v>28339</v>
      </c>
      <c r="O29" s="198">
        <v>0</v>
      </c>
      <c r="P29" s="198">
        <v>-8075</v>
      </c>
      <c r="Q29" s="197">
        <v>509452</v>
      </c>
    </row>
    <row r="30" spans="2:17" ht="28.5" customHeight="1" x14ac:dyDescent="0.35">
      <c r="B30" s="195" t="s">
        <v>193</v>
      </c>
      <c r="C30" s="198">
        <v>367</v>
      </c>
      <c r="D30" s="198">
        <v>430</v>
      </c>
      <c r="E30" s="198">
        <v>1409</v>
      </c>
      <c r="F30" s="198">
        <v>856</v>
      </c>
      <c r="G30" s="198">
        <v>6462</v>
      </c>
      <c r="H30" s="198">
        <v>3794</v>
      </c>
      <c r="I30" s="198">
        <v>83367</v>
      </c>
      <c r="J30" s="198">
        <v>29941</v>
      </c>
      <c r="K30" s="198">
        <v>0</v>
      </c>
      <c r="L30" s="198">
        <v>20</v>
      </c>
      <c r="M30" s="198">
        <v>413</v>
      </c>
      <c r="N30" s="198">
        <v>7469</v>
      </c>
      <c r="O30" s="198">
        <v>0</v>
      </c>
      <c r="P30" s="198">
        <v>2160</v>
      </c>
      <c r="Q30" s="197">
        <v>136689</v>
      </c>
    </row>
    <row r="31" spans="2:17" ht="28.5" customHeight="1" x14ac:dyDescent="0.35">
      <c r="B31" s="195" t="s">
        <v>37</v>
      </c>
      <c r="C31" s="198">
        <v>0</v>
      </c>
      <c r="D31" s="198">
        <v>6842</v>
      </c>
      <c r="E31" s="198">
        <v>11987</v>
      </c>
      <c r="F31" s="198">
        <v>62288</v>
      </c>
      <c r="G31" s="198">
        <v>62</v>
      </c>
      <c r="H31" s="198">
        <v>27587</v>
      </c>
      <c r="I31" s="198">
        <v>308953</v>
      </c>
      <c r="J31" s="198">
        <v>241170</v>
      </c>
      <c r="K31" s="198">
        <v>0</v>
      </c>
      <c r="L31" s="198">
        <v>2870</v>
      </c>
      <c r="M31" s="198">
        <v>10897</v>
      </c>
      <c r="N31" s="198">
        <v>37924</v>
      </c>
      <c r="O31" s="198">
        <v>0</v>
      </c>
      <c r="P31" s="198">
        <v>3988</v>
      </c>
      <c r="Q31" s="197">
        <v>714568</v>
      </c>
    </row>
    <row r="32" spans="2:17" ht="28.5" customHeight="1" x14ac:dyDescent="0.35">
      <c r="B32" s="195" t="s">
        <v>139</v>
      </c>
      <c r="C32" s="198">
        <v>0</v>
      </c>
      <c r="D32" s="198">
        <v>4580</v>
      </c>
      <c r="E32" s="198">
        <v>1243</v>
      </c>
      <c r="F32" s="198">
        <v>2255</v>
      </c>
      <c r="G32" s="198">
        <v>13274</v>
      </c>
      <c r="H32" s="198">
        <v>0</v>
      </c>
      <c r="I32" s="198">
        <v>183804</v>
      </c>
      <c r="J32" s="198">
        <v>76640</v>
      </c>
      <c r="K32" s="198">
        <v>0</v>
      </c>
      <c r="L32" s="198">
        <v>5728</v>
      </c>
      <c r="M32" s="198">
        <v>3183</v>
      </c>
      <c r="N32" s="198">
        <v>4277</v>
      </c>
      <c r="O32" s="198">
        <v>103933</v>
      </c>
      <c r="P32" s="198">
        <v>0</v>
      </c>
      <c r="Q32" s="197">
        <v>398918</v>
      </c>
    </row>
    <row r="33" spans="2:17" ht="28.5" customHeight="1" x14ac:dyDescent="0.35">
      <c r="B33" s="195" t="s">
        <v>211</v>
      </c>
      <c r="C33" s="198">
        <v>0</v>
      </c>
      <c r="D33" s="198">
        <v>4042</v>
      </c>
      <c r="E33" s="198">
        <v>694</v>
      </c>
      <c r="F33" s="198">
        <v>1857</v>
      </c>
      <c r="G33" s="198">
        <v>0</v>
      </c>
      <c r="H33" s="198">
        <v>120</v>
      </c>
      <c r="I33" s="198">
        <v>218454</v>
      </c>
      <c r="J33" s="198">
        <v>60245</v>
      </c>
      <c r="K33" s="198">
        <v>0</v>
      </c>
      <c r="L33" s="198">
        <v>1019</v>
      </c>
      <c r="M33" s="198">
        <v>0</v>
      </c>
      <c r="N33" s="198">
        <v>2988</v>
      </c>
      <c r="O33" s="198">
        <v>0</v>
      </c>
      <c r="P33" s="198">
        <v>10</v>
      </c>
      <c r="Q33" s="197">
        <v>289429</v>
      </c>
    </row>
    <row r="34" spans="2:17" ht="28.5" customHeight="1" x14ac:dyDescent="0.35">
      <c r="B34" s="195" t="s">
        <v>140</v>
      </c>
      <c r="C34" s="198">
        <v>0</v>
      </c>
      <c r="D34" s="198">
        <v>3316</v>
      </c>
      <c r="E34" s="198">
        <v>148</v>
      </c>
      <c r="F34" s="198">
        <v>469</v>
      </c>
      <c r="G34" s="198">
        <v>57</v>
      </c>
      <c r="H34" s="198">
        <v>384</v>
      </c>
      <c r="I34" s="198">
        <v>181888</v>
      </c>
      <c r="J34" s="198">
        <v>63441</v>
      </c>
      <c r="K34" s="198">
        <v>19795</v>
      </c>
      <c r="L34" s="198">
        <v>1018</v>
      </c>
      <c r="M34" s="198">
        <v>446</v>
      </c>
      <c r="N34" s="198">
        <v>2932</v>
      </c>
      <c r="O34" s="198">
        <v>556321</v>
      </c>
      <c r="P34" s="198">
        <v>0</v>
      </c>
      <c r="Q34" s="197">
        <v>830215</v>
      </c>
    </row>
    <row r="35" spans="2:17" ht="28.5" customHeight="1" x14ac:dyDescent="0.35">
      <c r="B35" s="195" t="s">
        <v>141</v>
      </c>
      <c r="C35" s="198">
        <v>0</v>
      </c>
      <c r="D35" s="198">
        <v>411</v>
      </c>
      <c r="E35" s="198">
        <v>4755</v>
      </c>
      <c r="F35" s="198">
        <v>165</v>
      </c>
      <c r="G35" s="198">
        <v>3200</v>
      </c>
      <c r="H35" s="198">
        <v>1156</v>
      </c>
      <c r="I35" s="198">
        <v>248088</v>
      </c>
      <c r="J35" s="198">
        <v>36493</v>
      </c>
      <c r="K35" s="198">
        <v>0</v>
      </c>
      <c r="L35" s="198">
        <v>528</v>
      </c>
      <c r="M35" s="198">
        <v>2559</v>
      </c>
      <c r="N35" s="198">
        <v>15581</v>
      </c>
      <c r="O35" s="198">
        <v>84160</v>
      </c>
      <c r="P35" s="198">
        <v>-862</v>
      </c>
      <c r="Q35" s="197">
        <v>396233</v>
      </c>
    </row>
    <row r="36" spans="2:17" ht="28.5" customHeight="1" x14ac:dyDescent="0.35">
      <c r="B36" s="195" t="s">
        <v>212</v>
      </c>
      <c r="C36" s="198">
        <v>0</v>
      </c>
      <c r="D36" s="198">
        <v>940</v>
      </c>
      <c r="E36" s="198">
        <v>6357</v>
      </c>
      <c r="F36" s="198">
        <v>7571</v>
      </c>
      <c r="G36" s="198">
        <v>3992</v>
      </c>
      <c r="H36" s="198">
        <v>2773</v>
      </c>
      <c r="I36" s="198">
        <v>304519</v>
      </c>
      <c r="J36" s="198">
        <v>267924</v>
      </c>
      <c r="K36" s="198">
        <v>67872</v>
      </c>
      <c r="L36" s="198">
        <v>237</v>
      </c>
      <c r="M36" s="198">
        <v>2841</v>
      </c>
      <c r="N36" s="198">
        <v>4189</v>
      </c>
      <c r="O36" s="198">
        <v>84587</v>
      </c>
      <c r="P36" s="198">
        <v>93</v>
      </c>
      <c r="Q36" s="197">
        <v>753896</v>
      </c>
    </row>
    <row r="37" spans="2:17" ht="28.5" customHeight="1" x14ac:dyDescent="0.35">
      <c r="B37" s="195" t="s">
        <v>38</v>
      </c>
      <c r="C37" s="198">
        <v>0</v>
      </c>
      <c r="D37" s="198">
        <v>0</v>
      </c>
      <c r="E37" s="198">
        <v>0</v>
      </c>
      <c r="F37" s="198">
        <v>0</v>
      </c>
      <c r="G37" s="198">
        <v>0</v>
      </c>
      <c r="H37" s="198">
        <v>0</v>
      </c>
      <c r="I37" s="198">
        <v>0</v>
      </c>
      <c r="J37" s="198">
        <v>0</v>
      </c>
      <c r="K37" s="198">
        <v>0</v>
      </c>
      <c r="L37" s="198">
        <v>0</v>
      </c>
      <c r="M37" s="198">
        <v>0</v>
      </c>
      <c r="N37" s="198">
        <v>0</v>
      </c>
      <c r="O37" s="198">
        <v>0</v>
      </c>
      <c r="P37" s="198">
        <v>0</v>
      </c>
      <c r="Q37" s="197">
        <v>0</v>
      </c>
    </row>
    <row r="38" spans="2:17" ht="28.5" customHeight="1" x14ac:dyDescent="0.35">
      <c r="B38" s="195" t="s">
        <v>39</v>
      </c>
      <c r="C38" s="198">
        <v>0</v>
      </c>
      <c r="D38" s="198">
        <v>4381</v>
      </c>
      <c r="E38" s="198">
        <v>3276</v>
      </c>
      <c r="F38" s="198">
        <v>6060</v>
      </c>
      <c r="G38" s="198">
        <v>633</v>
      </c>
      <c r="H38" s="198">
        <v>13388</v>
      </c>
      <c r="I38" s="198">
        <v>31146</v>
      </c>
      <c r="J38" s="198">
        <v>36101</v>
      </c>
      <c r="K38" s="198">
        <v>0</v>
      </c>
      <c r="L38" s="198">
        <v>349</v>
      </c>
      <c r="M38" s="198">
        <v>9377</v>
      </c>
      <c r="N38" s="198">
        <v>16493</v>
      </c>
      <c r="O38" s="198">
        <v>4608</v>
      </c>
      <c r="P38" s="198">
        <v>412</v>
      </c>
      <c r="Q38" s="197">
        <v>126223</v>
      </c>
    </row>
    <row r="39" spans="2:17" ht="28.5" customHeight="1" x14ac:dyDescent="0.35">
      <c r="B39" s="195" t="s">
        <v>40</v>
      </c>
      <c r="C39" s="198">
        <v>0</v>
      </c>
      <c r="D39" s="198">
        <v>303</v>
      </c>
      <c r="E39" s="198">
        <v>1353</v>
      </c>
      <c r="F39" s="198">
        <v>732</v>
      </c>
      <c r="G39" s="198">
        <v>545</v>
      </c>
      <c r="H39" s="198">
        <v>4341</v>
      </c>
      <c r="I39" s="198">
        <v>207235</v>
      </c>
      <c r="J39" s="198">
        <v>126746</v>
      </c>
      <c r="K39" s="198">
        <v>0</v>
      </c>
      <c r="L39" s="198">
        <v>7814</v>
      </c>
      <c r="M39" s="198">
        <v>2309</v>
      </c>
      <c r="N39" s="198">
        <v>8195</v>
      </c>
      <c r="O39" s="198">
        <v>79850</v>
      </c>
      <c r="P39" s="198">
        <v>0</v>
      </c>
      <c r="Q39" s="197">
        <v>439423</v>
      </c>
    </row>
    <row r="40" spans="2:17" ht="28.5" customHeight="1" x14ac:dyDescent="0.35">
      <c r="B40" s="195" t="s">
        <v>41</v>
      </c>
      <c r="C40" s="198">
        <v>0</v>
      </c>
      <c r="D40" s="198">
        <v>0</v>
      </c>
      <c r="E40" s="198">
        <v>319</v>
      </c>
      <c r="F40" s="198">
        <v>82</v>
      </c>
      <c r="G40" s="198">
        <v>2601</v>
      </c>
      <c r="H40" s="198">
        <v>69</v>
      </c>
      <c r="I40" s="198">
        <v>181564</v>
      </c>
      <c r="J40" s="198">
        <v>102008</v>
      </c>
      <c r="K40" s="198">
        <v>0</v>
      </c>
      <c r="L40" s="198">
        <v>182</v>
      </c>
      <c r="M40" s="198">
        <v>605</v>
      </c>
      <c r="N40" s="198">
        <v>3134</v>
      </c>
      <c r="O40" s="198">
        <v>0</v>
      </c>
      <c r="P40" s="198">
        <v>13330</v>
      </c>
      <c r="Q40" s="197">
        <v>303895</v>
      </c>
    </row>
    <row r="41" spans="2:17" ht="28.5" customHeight="1" x14ac:dyDescent="0.35">
      <c r="B41" s="195" t="s">
        <v>42</v>
      </c>
      <c r="C41" s="198">
        <v>0</v>
      </c>
      <c r="D41" s="198">
        <v>300</v>
      </c>
      <c r="E41" s="198">
        <v>96</v>
      </c>
      <c r="F41" s="198">
        <v>3188</v>
      </c>
      <c r="G41" s="198">
        <v>0</v>
      </c>
      <c r="H41" s="198">
        <v>354</v>
      </c>
      <c r="I41" s="198">
        <v>61097</v>
      </c>
      <c r="J41" s="198">
        <v>26020</v>
      </c>
      <c r="K41" s="198">
        <v>10455</v>
      </c>
      <c r="L41" s="198">
        <v>131</v>
      </c>
      <c r="M41" s="198">
        <v>338</v>
      </c>
      <c r="N41" s="198">
        <v>46854</v>
      </c>
      <c r="O41" s="198">
        <v>40675</v>
      </c>
      <c r="P41" s="198">
        <v>0</v>
      </c>
      <c r="Q41" s="197">
        <v>189509</v>
      </c>
    </row>
    <row r="42" spans="2:17" ht="28.5" customHeight="1" x14ac:dyDescent="0.35">
      <c r="B42" s="195" t="s">
        <v>43</v>
      </c>
      <c r="C42" s="198">
        <v>1786</v>
      </c>
      <c r="D42" s="198">
        <v>4886</v>
      </c>
      <c r="E42" s="198">
        <v>5048</v>
      </c>
      <c r="F42" s="198">
        <v>10837</v>
      </c>
      <c r="G42" s="198">
        <v>5142</v>
      </c>
      <c r="H42" s="198">
        <v>9516</v>
      </c>
      <c r="I42" s="198">
        <v>388558</v>
      </c>
      <c r="J42" s="198">
        <v>322514</v>
      </c>
      <c r="K42" s="198">
        <v>0</v>
      </c>
      <c r="L42" s="198">
        <v>3978</v>
      </c>
      <c r="M42" s="198">
        <v>10841</v>
      </c>
      <c r="N42" s="198">
        <v>18133</v>
      </c>
      <c r="O42" s="198">
        <v>2323312</v>
      </c>
      <c r="P42" s="198">
        <v>2710</v>
      </c>
      <c r="Q42" s="197">
        <v>3107261</v>
      </c>
    </row>
    <row r="43" spans="2:17" ht="28.5" customHeight="1" x14ac:dyDescent="0.35">
      <c r="B43" s="195" t="s">
        <v>44</v>
      </c>
      <c r="C43" s="198">
        <v>0</v>
      </c>
      <c r="D43" s="198">
        <v>0</v>
      </c>
      <c r="E43" s="198">
        <v>0</v>
      </c>
      <c r="F43" s="198">
        <v>0</v>
      </c>
      <c r="G43" s="198">
        <v>0</v>
      </c>
      <c r="H43" s="198">
        <v>300</v>
      </c>
      <c r="I43" s="198">
        <v>11665</v>
      </c>
      <c r="J43" s="198">
        <v>4158</v>
      </c>
      <c r="K43" s="198">
        <v>24847</v>
      </c>
      <c r="L43" s="198">
        <v>0</v>
      </c>
      <c r="M43" s="198">
        <v>0</v>
      </c>
      <c r="N43" s="198">
        <v>100</v>
      </c>
      <c r="O43" s="198">
        <v>1675</v>
      </c>
      <c r="P43" s="198">
        <v>0</v>
      </c>
      <c r="Q43" s="197">
        <v>42745</v>
      </c>
    </row>
    <row r="44" spans="2:17" ht="28.5" customHeight="1" x14ac:dyDescent="0.35">
      <c r="B44" s="199" t="s">
        <v>45</v>
      </c>
      <c r="C44" s="200">
        <f>SUM(C6:C43)</f>
        <v>7455</v>
      </c>
      <c r="D44" s="200">
        <f t="shared" ref="D44:Q44" si="0">SUM(D6:D43)</f>
        <v>373426</v>
      </c>
      <c r="E44" s="200">
        <f t="shared" si="0"/>
        <v>182486</v>
      </c>
      <c r="F44" s="200">
        <f t="shared" si="0"/>
        <v>634305</v>
      </c>
      <c r="G44" s="200">
        <f t="shared" si="0"/>
        <v>291789</v>
      </c>
      <c r="H44" s="200">
        <f t="shared" si="0"/>
        <v>332638</v>
      </c>
      <c r="I44" s="200">
        <f t="shared" si="0"/>
        <v>8238918</v>
      </c>
      <c r="J44" s="200">
        <f t="shared" si="0"/>
        <v>5760304</v>
      </c>
      <c r="K44" s="200">
        <f t="shared" si="0"/>
        <v>820615</v>
      </c>
      <c r="L44" s="200">
        <f t="shared" si="0"/>
        <v>194112</v>
      </c>
      <c r="M44" s="200">
        <f t="shared" si="0"/>
        <v>354014</v>
      </c>
      <c r="N44" s="200">
        <f t="shared" si="0"/>
        <v>999296</v>
      </c>
      <c r="O44" s="200">
        <f t="shared" si="0"/>
        <v>12024935</v>
      </c>
      <c r="P44" s="200">
        <f t="shared" si="0"/>
        <v>389981</v>
      </c>
      <c r="Q44" s="200">
        <f t="shared" si="0"/>
        <v>30604270</v>
      </c>
    </row>
    <row r="45" spans="2:17" ht="28.5" customHeight="1" x14ac:dyDescent="0.35">
      <c r="B45" s="300" t="s">
        <v>46</v>
      </c>
      <c r="C45" s="300"/>
      <c r="D45" s="300"/>
      <c r="E45" s="300"/>
      <c r="F45" s="300"/>
      <c r="G45" s="300"/>
      <c r="H45" s="300"/>
      <c r="I45" s="300"/>
      <c r="J45" s="300"/>
      <c r="K45" s="300"/>
      <c r="L45" s="300"/>
      <c r="M45" s="300"/>
      <c r="N45" s="300"/>
      <c r="O45" s="300"/>
      <c r="P45" s="300"/>
      <c r="Q45" s="300"/>
    </row>
    <row r="46" spans="2:17" ht="28.5" customHeight="1" x14ac:dyDescent="0.35">
      <c r="B46" s="195" t="s">
        <v>47</v>
      </c>
      <c r="C46" s="198">
        <v>9890</v>
      </c>
      <c r="D46" s="198">
        <v>31826</v>
      </c>
      <c r="E46" s="198">
        <v>6702</v>
      </c>
      <c r="F46" s="198">
        <v>263296</v>
      </c>
      <c r="G46" s="198">
        <v>356</v>
      </c>
      <c r="H46" s="198">
        <v>10517</v>
      </c>
      <c r="I46" s="198">
        <v>12208</v>
      </c>
      <c r="J46" s="198">
        <v>8965</v>
      </c>
      <c r="K46" s="198">
        <v>0</v>
      </c>
      <c r="L46" s="198">
        <v>1947</v>
      </c>
      <c r="M46" s="198">
        <v>8351</v>
      </c>
      <c r="N46" s="198">
        <v>45021</v>
      </c>
      <c r="O46" s="198">
        <v>386108</v>
      </c>
      <c r="P46" s="198">
        <v>41524</v>
      </c>
      <c r="Q46" s="201">
        <v>826711</v>
      </c>
    </row>
    <row r="47" spans="2:17" ht="28.5" customHeight="1" x14ac:dyDescent="0.35">
      <c r="B47" s="195" t="s">
        <v>64</v>
      </c>
      <c r="C47" s="198">
        <v>173</v>
      </c>
      <c r="D47" s="198">
        <v>66354</v>
      </c>
      <c r="E47" s="198">
        <v>0</v>
      </c>
      <c r="F47" s="198">
        <v>421955</v>
      </c>
      <c r="G47" s="198">
        <v>571</v>
      </c>
      <c r="H47" s="198">
        <v>51179</v>
      </c>
      <c r="I47" s="198">
        <v>0</v>
      </c>
      <c r="J47" s="198">
        <v>91945</v>
      </c>
      <c r="K47" s="198">
        <v>0</v>
      </c>
      <c r="L47" s="198">
        <v>10295</v>
      </c>
      <c r="M47" s="198">
        <v>0</v>
      </c>
      <c r="N47" s="198">
        <v>0</v>
      </c>
      <c r="O47" s="198">
        <v>240757</v>
      </c>
      <c r="P47" s="198">
        <v>68610</v>
      </c>
      <c r="Q47" s="201">
        <v>951840</v>
      </c>
    </row>
    <row r="48" spans="2:17" ht="28.5" customHeight="1" x14ac:dyDescent="0.35">
      <c r="B48" s="181" t="s">
        <v>250</v>
      </c>
      <c r="C48" s="198">
        <v>71</v>
      </c>
      <c r="D48" s="198">
        <v>3414</v>
      </c>
      <c r="E48" s="198">
        <v>2073</v>
      </c>
      <c r="F48" s="198">
        <v>15199</v>
      </c>
      <c r="G48" s="198">
        <v>262</v>
      </c>
      <c r="H48" s="198">
        <v>758</v>
      </c>
      <c r="I48" s="198">
        <v>4814</v>
      </c>
      <c r="J48" s="198">
        <v>5215</v>
      </c>
      <c r="K48" s="198">
        <v>0</v>
      </c>
      <c r="L48" s="198">
        <v>2543</v>
      </c>
      <c r="M48" s="198">
        <v>5841</v>
      </c>
      <c r="N48" s="198">
        <v>0</v>
      </c>
      <c r="O48" s="198">
        <v>34389</v>
      </c>
      <c r="P48" s="198">
        <v>2231</v>
      </c>
      <c r="Q48" s="201">
        <v>76810</v>
      </c>
    </row>
    <row r="49" spans="2:17" ht="28.5" customHeight="1" x14ac:dyDescent="0.35">
      <c r="B49" s="195" t="s">
        <v>48</v>
      </c>
      <c r="C49" s="198">
        <v>9638</v>
      </c>
      <c r="D49" s="198">
        <v>167211</v>
      </c>
      <c r="E49" s="198">
        <v>797743</v>
      </c>
      <c r="F49" s="198">
        <v>677</v>
      </c>
      <c r="G49" s="198">
        <v>16870</v>
      </c>
      <c r="H49" s="198">
        <v>122792</v>
      </c>
      <c r="I49" s="198">
        <v>17971</v>
      </c>
      <c r="J49" s="198">
        <v>203300</v>
      </c>
      <c r="K49" s="198">
        <v>0</v>
      </c>
      <c r="L49" s="198">
        <v>-33713</v>
      </c>
      <c r="M49" s="198">
        <v>-111</v>
      </c>
      <c r="N49" s="198">
        <v>1836</v>
      </c>
      <c r="O49" s="198">
        <v>913461</v>
      </c>
      <c r="P49" s="198">
        <v>2891923</v>
      </c>
      <c r="Q49" s="201">
        <v>5109596</v>
      </c>
    </row>
    <row r="50" spans="2:17" ht="28.5" customHeight="1" x14ac:dyDescent="0.35">
      <c r="B50" s="195" t="s">
        <v>251</v>
      </c>
      <c r="C50" s="198">
        <v>0</v>
      </c>
      <c r="D50" s="198">
        <v>2094</v>
      </c>
      <c r="E50" s="198">
        <v>0</v>
      </c>
      <c r="F50" s="198">
        <v>2560</v>
      </c>
      <c r="G50" s="198">
        <v>7329</v>
      </c>
      <c r="H50" s="198">
        <v>1611</v>
      </c>
      <c r="I50" s="198">
        <v>0</v>
      </c>
      <c r="J50" s="198">
        <v>995</v>
      </c>
      <c r="K50" s="198">
        <v>0</v>
      </c>
      <c r="L50" s="198">
        <v>0</v>
      </c>
      <c r="M50" s="198">
        <v>0</v>
      </c>
      <c r="N50" s="198">
        <v>0</v>
      </c>
      <c r="O50" s="198">
        <v>3676</v>
      </c>
      <c r="P50" s="198">
        <v>97</v>
      </c>
      <c r="Q50" s="201">
        <v>18362</v>
      </c>
    </row>
    <row r="51" spans="2:17" ht="28.5" customHeight="1" x14ac:dyDescent="0.35">
      <c r="B51" s="199" t="s">
        <v>45</v>
      </c>
      <c r="C51" s="200">
        <f>SUM(C46:C50)</f>
        <v>19772</v>
      </c>
      <c r="D51" s="200">
        <f t="shared" ref="D51:Q51" si="1">SUM(D46:D50)</f>
        <v>270899</v>
      </c>
      <c r="E51" s="200">
        <f t="shared" si="1"/>
        <v>806518</v>
      </c>
      <c r="F51" s="200">
        <f t="shared" si="1"/>
        <v>703687</v>
      </c>
      <c r="G51" s="200">
        <f t="shared" si="1"/>
        <v>25388</v>
      </c>
      <c r="H51" s="200">
        <f t="shared" si="1"/>
        <v>186857</v>
      </c>
      <c r="I51" s="200">
        <f t="shared" si="1"/>
        <v>34993</v>
      </c>
      <c r="J51" s="200">
        <f t="shared" si="1"/>
        <v>310420</v>
      </c>
      <c r="K51" s="200">
        <f t="shared" si="1"/>
        <v>0</v>
      </c>
      <c r="L51" s="200">
        <f t="shared" si="1"/>
        <v>-18928</v>
      </c>
      <c r="M51" s="200">
        <f t="shared" si="1"/>
        <v>14081</v>
      </c>
      <c r="N51" s="200">
        <f t="shared" si="1"/>
        <v>46857</v>
      </c>
      <c r="O51" s="200">
        <f t="shared" si="1"/>
        <v>1578391</v>
      </c>
      <c r="P51" s="200">
        <f t="shared" si="1"/>
        <v>3004385</v>
      </c>
      <c r="Q51" s="200">
        <f t="shared" si="1"/>
        <v>6983319</v>
      </c>
    </row>
    <row r="52" spans="2:17" ht="19.5" customHeight="1" x14ac:dyDescent="0.35">
      <c r="B52" s="301" t="s">
        <v>50</v>
      </c>
      <c r="C52" s="301"/>
      <c r="D52" s="301"/>
      <c r="E52" s="301"/>
      <c r="F52" s="301"/>
      <c r="G52" s="301"/>
      <c r="H52" s="301"/>
      <c r="I52" s="301"/>
      <c r="J52" s="301"/>
      <c r="K52" s="301"/>
      <c r="L52" s="301"/>
      <c r="M52" s="301"/>
      <c r="N52" s="301"/>
      <c r="O52" s="301"/>
      <c r="P52" s="301"/>
      <c r="Q52" s="301"/>
    </row>
    <row r="53" spans="2:17" ht="19.5" customHeight="1" x14ac:dyDescent="0.3">
      <c r="C53" s="3"/>
      <c r="D53" s="3"/>
      <c r="E53" s="3"/>
      <c r="F53" s="3"/>
      <c r="G53" s="3"/>
      <c r="H53" s="3"/>
      <c r="I53" s="3"/>
      <c r="J53" s="3"/>
      <c r="K53" s="3"/>
      <c r="L53" s="3"/>
      <c r="M53" s="3"/>
      <c r="N53" s="3"/>
      <c r="O53" s="3"/>
      <c r="P53" s="3"/>
      <c r="Q53" s="3"/>
    </row>
    <row r="54" spans="2:17" ht="19.5" customHeight="1" x14ac:dyDescent="0.3">
      <c r="Q54" s="3"/>
    </row>
    <row r="55" spans="2:17" ht="19.5" customHeight="1" x14ac:dyDescent="0.3">
      <c r="Q55" s="3"/>
    </row>
  </sheetData>
  <sheetProtection password="E931" sheet="1" objects="1" scenarios="1"/>
  <mergeCells count="4">
    <mergeCell ref="B3:Q3"/>
    <mergeCell ref="B5:Q5"/>
    <mergeCell ref="B45:Q45"/>
    <mergeCell ref="B52:Q52"/>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7"/>
  <sheetViews>
    <sheetView showGridLines="0" zoomScale="80" zoomScaleNormal="80" workbookViewId="0">
      <selection activeCell="B4" sqref="B4:Q53"/>
    </sheetView>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298" t="s">
        <v>305</v>
      </c>
      <c r="C4" s="298"/>
      <c r="D4" s="298"/>
      <c r="E4" s="298"/>
      <c r="F4" s="298"/>
      <c r="G4" s="298"/>
      <c r="H4" s="298"/>
      <c r="I4" s="298"/>
      <c r="J4" s="298"/>
      <c r="K4" s="298"/>
      <c r="L4" s="298"/>
      <c r="M4" s="298"/>
      <c r="N4" s="298"/>
      <c r="O4" s="298"/>
      <c r="P4" s="298"/>
      <c r="Q4" s="298"/>
      <c r="R4" s="98"/>
    </row>
    <row r="5" spans="2:18" s="100" customFormat="1" ht="46.5" x14ac:dyDescent="0.35">
      <c r="B5" s="202" t="s">
        <v>0</v>
      </c>
      <c r="C5" s="202" t="s">
        <v>194</v>
      </c>
      <c r="D5" s="202" t="s">
        <v>195</v>
      </c>
      <c r="E5" s="202" t="s">
        <v>196</v>
      </c>
      <c r="F5" s="202" t="s">
        <v>197</v>
      </c>
      <c r="G5" s="202" t="s">
        <v>198</v>
      </c>
      <c r="H5" s="202" t="s">
        <v>199</v>
      </c>
      <c r="I5" s="202" t="s">
        <v>200</v>
      </c>
      <c r="J5" s="202" t="s">
        <v>201</v>
      </c>
      <c r="K5" s="202" t="s">
        <v>202</v>
      </c>
      <c r="L5" s="202" t="s">
        <v>203</v>
      </c>
      <c r="M5" s="202" t="s">
        <v>204</v>
      </c>
      <c r="N5" s="202" t="s">
        <v>205</v>
      </c>
      <c r="O5" s="202" t="s">
        <v>206</v>
      </c>
      <c r="P5" s="202" t="s">
        <v>207</v>
      </c>
      <c r="Q5" s="202" t="s">
        <v>208</v>
      </c>
      <c r="R5" s="99"/>
    </row>
    <row r="6" spans="2:18" ht="28.5" customHeight="1" x14ac:dyDescent="0.35">
      <c r="B6" s="299" t="s">
        <v>16</v>
      </c>
      <c r="C6" s="299"/>
      <c r="D6" s="299"/>
      <c r="E6" s="299"/>
      <c r="F6" s="299"/>
      <c r="G6" s="299"/>
      <c r="H6" s="299"/>
      <c r="I6" s="299"/>
      <c r="J6" s="299"/>
      <c r="K6" s="299"/>
      <c r="L6" s="299"/>
      <c r="M6" s="299"/>
      <c r="N6" s="299"/>
      <c r="O6" s="299"/>
      <c r="P6" s="299"/>
      <c r="Q6" s="299"/>
      <c r="R6" s="98"/>
    </row>
    <row r="7" spans="2:18" ht="28.5" customHeight="1" x14ac:dyDescent="0.35">
      <c r="B7" s="195" t="s">
        <v>17</v>
      </c>
      <c r="C7" s="203">
        <v>0</v>
      </c>
      <c r="D7" s="196">
        <v>25</v>
      </c>
      <c r="E7" s="196">
        <v>100</v>
      </c>
      <c r="F7" s="196">
        <v>577</v>
      </c>
      <c r="G7" s="196">
        <v>30</v>
      </c>
      <c r="H7" s="196">
        <v>-65</v>
      </c>
      <c r="I7" s="196">
        <v>0</v>
      </c>
      <c r="J7" s="196">
        <v>0</v>
      </c>
      <c r="K7" s="196">
        <v>0</v>
      </c>
      <c r="L7" s="196">
        <v>66</v>
      </c>
      <c r="M7" s="196">
        <v>59</v>
      </c>
      <c r="N7" s="196">
        <v>10861</v>
      </c>
      <c r="O7" s="196">
        <v>1377389</v>
      </c>
      <c r="P7" s="196">
        <v>282</v>
      </c>
      <c r="Q7" s="197">
        <v>1389324</v>
      </c>
      <c r="R7" s="98"/>
    </row>
    <row r="8" spans="2:18" ht="28.5" customHeight="1" x14ac:dyDescent="0.35">
      <c r="B8" s="195" t="s">
        <v>18</v>
      </c>
      <c r="C8" s="196">
        <v>0</v>
      </c>
      <c r="D8" s="196">
        <v>-66800</v>
      </c>
      <c r="E8" s="196">
        <v>2286</v>
      </c>
      <c r="F8" s="196">
        <v>26437</v>
      </c>
      <c r="G8" s="196">
        <v>-410</v>
      </c>
      <c r="H8" s="196">
        <v>176</v>
      </c>
      <c r="I8" s="196">
        <v>225537</v>
      </c>
      <c r="J8" s="196">
        <v>164320</v>
      </c>
      <c r="K8" s="196">
        <v>24158</v>
      </c>
      <c r="L8" s="196">
        <v>-156689</v>
      </c>
      <c r="M8" s="196">
        <v>3497</v>
      </c>
      <c r="N8" s="196">
        <v>8144</v>
      </c>
      <c r="O8" s="196">
        <v>0</v>
      </c>
      <c r="P8" s="196">
        <v>25849</v>
      </c>
      <c r="Q8" s="197">
        <v>256504</v>
      </c>
      <c r="R8" s="98"/>
    </row>
    <row r="9" spans="2:18" ht="28.5" customHeight="1" x14ac:dyDescent="0.35">
      <c r="B9" s="195" t="s">
        <v>19</v>
      </c>
      <c r="C9" s="198">
        <v>-3277</v>
      </c>
      <c r="D9" s="198">
        <v>-131</v>
      </c>
      <c r="E9" s="198">
        <v>-2500</v>
      </c>
      <c r="F9" s="198">
        <v>-5526</v>
      </c>
      <c r="G9" s="198">
        <v>-22677</v>
      </c>
      <c r="H9" s="198">
        <v>2866</v>
      </c>
      <c r="I9" s="198">
        <v>30258</v>
      </c>
      <c r="J9" s="198">
        <v>-39069</v>
      </c>
      <c r="K9" s="198">
        <v>0</v>
      </c>
      <c r="L9" s="198">
        <v>22270</v>
      </c>
      <c r="M9" s="198">
        <v>-40860</v>
      </c>
      <c r="N9" s="198">
        <v>-46174</v>
      </c>
      <c r="O9" s="198">
        <v>0</v>
      </c>
      <c r="P9" s="198">
        <v>0</v>
      </c>
      <c r="Q9" s="197">
        <v>-104820</v>
      </c>
      <c r="R9" s="98"/>
    </row>
    <row r="10" spans="2:18" ht="28.5" customHeight="1" x14ac:dyDescent="0.35">
      <c r="B10" s="195" t="s">
        <v>142</v>
      </c>
      <c r="C10" s="198">
        <v>-25</v>
      </c>
      <c r="D10" s="198">
        <v>3238</v>
      </c>
      <c r="E10" s="198">
        <v>2968</v>
      </c>
      <c r="F10" s="198">
        <v>21804</v>
      </c>
      <c r="G10" s="198">
        <v>191</v>
      </c>
      <c r="H10" s="198">
        <v>32360</v>
      </c>
      <c r="I10" s="198">
        <v>87869</v>
      </c>
      <c r="J10" s="198">
        <v>22249</v>
      </c>
      <c r="K10" s="198">
        <v>0</v>
      </c>
      <c r="L10" s="198">
        <v>60</v>
      </c>
      <c r="M10" s="198">
        <v>1745</v>
      </c>
      <c r="N10" s="198">
        <v>242</v>
      </c>
      <c r="O10" s="198">
        <v>2122</v>
      </c>
      <c r="P10" s="198">
        <v>0</v>
      </c>
      <c r="Q10" s="197">
        <v>174824</v>
      </c>
      <c r="R10" s="98"/>
    </row>
    <row r="11" spans="2:18" ht="28.5" customHeight="1" x14ac:dyDescent="0.35">
      <c r="B11" s="195" t="s">
        <v>20</v>
      </c>
      <c r="C11" s="198">
        <v>-33</v>
      </c>
      <c r="D11" s="198">
        <v>27104</v>
      </c>
      <c r="E11" s="198">
        <v>5458</v>
      </c>
      <c r="F11" s="198">
        <v>54315</v>
      </c>
      <c r="G11" s="198">
        <v>33464</v>
      </c>
      <c r="H11" s="198">
        <v>28933</v>
      </c>
      <c r="I11" s="198">
        <v>756034</v>
      </c>
      <c r="J11" s="198">
        <v>577841</v>
      </c>
      <c r="K11" s="198">
        <v>0</v>
      </c>
      <c r="L11" s="198">
        <v>18873</v>
      </c>
      <c r="M11" s="198">
        <v>8758</v>
      </c>
      <c r="N11" s="198">
        <v>48552</v>
      </c>
      <c r="O11" s="198">
        <v>897333</v>
      </c>
      <c r="P11" s="198">
        <v>-1148</v>
      </c>
      <c r="Q11" s="197">
        <v>2455484</v>
      </c>
      <c r="R11" s="98"/>
    </row>
    <row r="12" spans="2:18" ht="28.5" customHeight="1" x14ac:dyDescent="0.35">
      <c r="B12" s="195" t="s">
        <v>137</v>
      </c>
      <c r="C12" s="198">
        <v>0</v>
      </c>
      <c r="D12" s="198">
        <v>22238</v>
      </c>
      <c r="E12" s="198">
        <v>23001</v>
      </c>
      <c r="F12" s="198">
        <v>27191</v>
      </c>
      <c r="G12" s="198">
        <v>34206</v>
      </c>
      <c r="H12" s="198">
        <v>1009</v>
      </c>
      <c r="I12" s="198">
        <v>777424</v>
      </c>
      <c r="J12" s="198">
        <v>737424</v>
      </c>
      <c r="K12" s="198">
        <v>0</v>
      </c>
      <c r="L12" s="198">
        <v>43381</v>
      </c>
      <c r="M12" s="198">
        <v>-5015</v>
      </c>
      <c r="N12" s="198">
        <v>66548</v>
      </c>
      <c r="O12" s="198">
        <v>736976</v>
      </c>
      <c r="P12" s="198">
        <v>334799</v>
      </c>
      <c r="Q12" s="197">
        <v>2799183</v>
      </c>
      <c r="R12" s="98"/>
    </row>
    <row r="13" spans="2:18" ht="28.5" customHeight="1" x14ac:dyDescent="0.35">
      <c r="B13" s="195" t="s">
        <v>21</v>
      </c>
      <c r="C13" s="198">
        <v>0</v>
      </c>
      <c r="D13" s="198">
        <v>55955</v>
      </c>
      <c r="E13" s="198">
        <v>15734</v>
      </c>
      <c r="F13" s="198">
        <v>12509</v>
      </c>
      <c r="G13" s="198">
        <v>66896</v>
      </c>
      <c r="H13" s="198">
        <v>20860</v>
      </c>
      <c r="I13" s="198">
        <v>710742</v>
      </c>
      <c r="J13" s="198">
        <v>671523</v>
      </c>
      <c r="K13" s="198">
        <v>0</v>
      </c>
      <c r="L13" s="198">
        <v>12991</v>
      </c>
      <c r="M13" s="198">
        <v>29967</v>
      </c>
      <c r="N13" s="198">
        <v>-15199</v>
      </c>
      <c r="O13" s="198">
        <v>1384036</v>
      </c>
      <c r="P13" s="198">
        <v>1399</v>
      </c>
      <c r="Q13" s="197">
        <v>2967412</v>
      </c>
      <c r="R13" s="98"/>
    </row>
    <row r="14" spans="2:18" ht="28.5" customHeight="1" x14ac:dyDescent="0.35">
      <c r="B14" s="195" t="s">
        <v>22</v>
      </c>
      <c r="C14" s="198">
        <v>0</v>
      </c>
      <c r="D14" s="198">
        <v>-1627</v>
      </c>
      <c r="E14" s="198">
        <v>-25</v>
      </c>
      <c r="F14" s="198">
        <v>8885</v>
      </c>
      <c r="G14" s="198">
        <v>22147</v>
      </c>
      <c r="H14" s="198">
        <v>-11831</v>
      </c>
      <c r="I14" s="198">
        <v>186898</v>
      </c>
      <c r="J14" s="198">
        <v>125357</v>
      </c>
      <c r="K14" s="198">
        <v>0</v>
      </c>
      <c r="L14" s="198">
        <v>182</v>
      </c>
      <c r="M14" s="198">
        <v>-391</v>
      </c>
      <c r="N14" s="198">
        <v>2081</v>
      </c>
      <c r="O14" s="198">
        <v>0</v>
      </c>
      <c r="P14" s="198">
        <v>4726</v>
      </c>
      <c r="Q14" s="197">
        <v>336402</v>
      </c>
      <c r="R14" s="98"/>
    </row>
    <row r="15" spans="2:18" ht="28.5" customHeight="1" x14ac:dyDescent="0.35">
      <c r="B15" s="195" t="s">
        <v>23</v>
      </c>
      <c r="C15" s="198">
        <v>0</v>
      </c>
      <c r="D15" s="198">
        <v>0</v>
      </c>
      <c r="E15" s="198">
        <v>0</v>
      </c>
      <c r="F15" s="198">
        <v>0</v>
      </c>
      <c r="G15" s="198">
        <v>0</v>
      </c>
      <c r="H15" s="198">
        <v>0</v>
      </c>
      <c r="I15" s="198">
        <v>66276</v>
      </c>
      <c r="J15" s="198">
        <v>65444</v>
      </c>
      <c r="K15" s="198">
        <v>722606</v>
      </c>
      <c r="L15" s="198">
        <v>0</v>
      </c>
      <c r="M15" s="198">
        <v>0</v>
      </c>
      <c r="N15" s="198">
        <v>0</v>
      </c>
      <c r="O15" s="198">
        <v>0</v>
      </c>
      <c r="P15" s="198">
        <v>0</v>
      </c>
      <c r="Q15" s="197">
        <v>854326</v>
      </c>
      <c r="R15" s="98"/>
    </row>
    <row r="16" spans="2:18" ht="28.5" customHeight="1" x14ac:dyDescent="0.35">
      <c r="B16" s="195" t="s">
        <v>24</v>
      </c>
      <c r="C16" s="198">
        <v>25</v>
      </c>
      <c r="D16" s="198">
        <v>5125</v>
      </c>
      <c r="E16" s="198">
        <v>1552</v>
      </c>
      <c r="F16" s="198">
        <v>4554</v>
      </c>
      <c r="G16" s="198">
        <v>8846</v>
      </c>
      <c r="H16" s="198">
        <v>3317</v>
      </c>
      <c r="I16" s="198">
        <v>244906</v>
      </c>
      <c r="J16" s="198">
        <v>110750</v>
      </c>
      <c r="K16" s="198">
        <v>11045</v>
      </c>
      <c r="L16" s="198">
        <v>6557</v>
      </c>
      <c r="M16" s="198">
        <v>10571</v>
      </c>
      <c r="N16" s="198">
        <v>30619</v>
      </c>
      <c r="O16" s="198">
        <v>0</v>
      </c>
      <c r="P16" s="198">
        <v>-283</v>
      </c>
      <c r="Q16" s="197">
        <v>437582</v>
      </c>
      <c r="R16" s="98"/>
    </row>
    <row r="17" spans="2:18" ht="28.5" customHeight="1" x14ac:dyDescent="0.35">
      <c r="B17" s="195" t="s">
        <v>25</v>
      </c>
      <c r="C17" s="198">
        <v>0</v>
      </c>
      <c r="D17" s="198">
        <v>38239</v>
      </c>
      <c r="E17" s="198">
        <v>70197</v>
      </c>
      <c r="F17" s="198">
        <v>-87880</v>
      </c>
      <c r="G17" s="198">
        <v>8898</v>
      </c>
      <c r="H17" s="198">
        <v>18112</v>
      </c>
      <c r="I17" s="198">
        <v>313087</v>
      </c>
      <c r="J17" s="198">
        <v>202858</v>
      </c>
      <c r="K17" s="198">
        <v>0</v>
      </c>
      <c r="L17" s="198">
        <v>16010</v>
      </c>
      <c r="M17" s="198">
        <v>17156</v>
      </c>
      <c r="N17" s="198">
        <v>-6175</v>
      </c>
      <c r="O17" s="198">
        <v>193591</v>
      </c>
      <c r="P17" s="198">
        <v>1200</v>
      </c>
      <c r="Q17" s="197">
        <v>785293</v>
      </c>
      <c r="R17" s="98"/>
    </row>
    <row r="18" spans="2:18" ht="28.5" customHeight="1" x14ac:dyDescent="0.35">
      <c r="B18" s="195" t="s">
        <v>26</v>
      </c>
      <c r="C18" s="198">
        <v>-2041</v>
      </c>
      <c r="D18" s="198">
        <v>22062</v>
      </c>
      <c r="E18" s="198">
        <v>34948</v>
      </c>
      <c r="F18" s="198">
        <v>52974</v>
      </c>
      <c r="G18" s="198">
        <v>5122</v>
      </c>
      <c r="H18" s="198">
        <v>18174</v>
      </c>
      <c r="I18" s="198">
        <v>484111</v>
      </c>
      <c r="J18" s="198">
        <v>536710</v>
      </c>
      <c r="K18" s="198">
        <v>-138955</v>
      </c>
      <c r="L18" s="198">
        <v>-5616</v>
      </c>
      <c r="M18" s="198">
        <v>100243</v>
      </c>
      <c r="N18" s="198">
        <v>99901</v>
      </c>
      <c r="O18" s="198">
        <v>254296</v>
      </c>
      <c r="P18" s="198">
        <v>2404</v>
      </c>
      <c r="Q18" s="197">
        <v>1464334</v>
      </c>
      <c r="R18" s="98"/>
    </row>
    <row r="19" spans="2:18" ht="28.5" customHeight="1" x14ac:dyDescent="0.35">
      <c r="B19" s="195" t="s">
        <v>27</v>
      </c>
      <c r="C19" s="198">
        <v>0</v>
      </c>
      <c r="D19" s="198">
        <v>41994</v>
      </c>
      <c r="E19" s="198">
        <v>6047</v>
      </c>
      <c r="F19" s="198">
        <v>41124</v>
      </c>
      <c r="G19" s="198">
        <v>15260</v>
      </c>
      <c r="H19" s="198">
        <v>38514</v>
      </c>
      <c r="I19" s="198">
        <v>698483</v>
      </c>
      <c r="J19" s="198">
        <v>527174</v>
      </c>
      <c r="K19" s="198">
        <v>0</v>
      </c>
      <c r="L19" s="198">
        <v>4228</v>
      </c>
      <c r="M19" s="198">
        <v>73025</v>
      </c>
      <c r="N19" s="198">
        <v>14531</v>
      </c>
      <c r="O19" s="198">
        <v>0</v>
      </c>
      <c r="P19" s="198">
        <v>-448</v>
      </c>
      <c r="Q19" s="197">
        <v>1459932</v>
      </c>
      <c r="R19" s="98"/>
    </row>
    <row r="20" spans="2:18" ht="28.5" customHeight="1" x14ac:dyDescent="0.35">
      <c r="B20" s="195" t="s">
        <v>28</v>
      </c>
      <c r="C20" s="198">
        <v>-49</v>
      </c>
      <c r="D20" s="198">
        <v>6886</v>
      </c>
      <c r="E20" s="198">
        <v>5226</v>
      </c>
      <c r="F20" s="198">
        <v>30323</v>
      </c>
      <c r="G20" s="198">
        <v>23560</v>
      </c>
      <c r="H20" s="198">
        <v>4720</v>
      </c>
      <c r="I20" s="198">
        <v>282313</v>
      </c>
      <c r="J20" s="198">
        <v>176057</v>
      </c>
      <c r="K20" s="198">
        <v>-3769</v>
      </c>
      <c r="L20" s="198">
        <v>18331</v>
      </c>
      <c r="M20" s="198">
        <v>38303</v>
      </c>
      <c r="N20" s="198">
        <v>30822</v>
      </c>
      <c r="O20" s="198">
        <v>299310</v>
      </c>
      <c r="P20" s="198">
        <v>-18813</v>
      </c>
      <c r="Q20" s="197">
        <v>893220</v>
      </c>
      <c r="R20" s="98"/>
    </row>
    <row r="21" spans="2:18" ht="28.5" customHeight="1" x14ac:dyDescent="0.35">
      <c r="B21" s="195" t="s">
        <v>29</v>
      </c>
      <c r="C21" s="198">
        <v>7392</v>
      </c>
      <c r="D21" s="198">
        <v>18790</v>
      </c>
      <c r="E21" s="198">
        <v>11412</v>
      </c>
      <c r="F21" s="198">
        <v>19061</v>
      </c>
      <c r="G21" s="198">
        <v>5623</v>
      </c>
      <c r="H21" s="198">
        <v>40815</v>
      </c>
      <c r="I21" s="198">
        <v>461305</v>
      </c>
      <c r="J21" s="198">
        <v>160631</v>
      </c>
      <c r="K21" s="198">
        <v>0</v>
      </c>
      <c r="L21" s="198">
        <v>27734</v>
      </c>
      <c r="M21" s="198">
        <v>76396</v>
      </c>
      <c r="N21" s="198">
        <v>15506</v>
      </c>
      <c r="O21" s="198">
        <v>12849</v>
      </c>
      <c r="P21" s="198">
        <v>509</v>
      </c>
      <c r="Q21" s="197">
        <v>858022</v>
      </c>
      <c r="R21" s="98"/>
    </row>
    <row r="22" spans="2:18" ht="28.5" customHeight="1" x14ac:dyDescent="0.35">
      <c r="B22" s="195" t="s">
        <v>30</v>
      </c>
      <c r="C22" s="198">
        <v>0</v>
      </c>
      <c r="D22" s="198">
        <v>16057</v>
      </c>
      <c r="E22" s="198">
        <v>848</v>
      </c>
      <c r="F22" s="198">
        <v>1847</v>
      </c>
      <c r="G22" s="198">
        <v>881</v>
      </c>
      <c r="H22" s="198">
        <v>34418</v>
      </c>
      <c r="I22" s="198">
        <v>122757</v>
      </c>
      <c r="J22" s="198">
        <v>71183</v>
      </c>
      <c r="K22" s="198">
        <v>0</v>
      </c>
      <c r="L22" s="198">
        <v>-2898</v>
      </c>
      <c r="M22" s="198">
        <v>8374</v>
      </c>
      <c r="N22" s="198">
        <v>20820</v>
      </c>
      <c r="O22" s="198">
        <v>0</v>
      </c>
      <c r="P22" s="198">
        <v>-4832</v>
      </c>
      <c r="Q22" s="197">
        <v>269455</v>
      </c>
      <c r="R22" s="98"/>
    </row>
    <row r="23" spans="2:18" ht="28.5" customHeight="1" x14ac:dyDescent="0.35">
      <c r="B23" s="195" t="s">
        <v>31</v>
      </c>
      <c r="C23" s="198">
        <v>0</v>
      </c>
      <c r="D23" s="198">
        <v>0</v>
      </c>
      <c r="E23" s="198">
        <v>0</v>
      </c>
      <c r="F23" s="198">
        <v>0</v>
      </c>
      <c r="G23" s="198">
        <v>0</v>
      </c>
      <c r="H23" s="198">
        <v>0</v>
      </c>
      <c r="I23" s="198">
        <v>0</v>
      </c>
      <c r="J23" s="198">
        <v>0</v>
      </c>
      <c r="K23" s="198">
        <v>0</v>
      </c>
      <c r="L23" s="198">
        <v>0</v>
      </c>
      <c r="M23" s="198">
        <v>0</v>
      </c>
      <c r="N23" s="198">
        <v>0</v>
      </c>
      <c r="O23" s="198">
        <v>0</v>
      </c>
      <c r="P23" s="198">
        <v>0</v>
      </c>
      <c r="Q23" s="197">
        <v>0</v>
      </c>
      <c r="R23" s="98"/>
    </row>
    <row r="24" spans="2:18" ht="28.5" customHeight="1" x14ac:dyDescent="0.35">
      <c r="B24" s="195" t="s">
        <v>258</v>
      </c>
      <c r="C24" s="198">
        <v>-2353</v>
      </c>
      <c r="D24" s="198">
        <v>19725</v>
      </c>
      <c r="E24" s="198">
        <v>9342</v>
      </c>
      <c r="F24" s="198">
        <v>76423</v>
      </c>
      <c r="G24" s="198">
        <v>54516</v>
      </c>
      <c r="H24" s="198">
        <v>37639</v>
      </c>
      <c r="I24" s="198">
        <v>262751</v>
      </c>
      <c r="J24" s="198">
        <v>43157</v>
      </c>
      <c r="K24" s="198">
        <v>0</v>
      </c>
      <c r="L24" s="198">
        <v>4762</v>
      </c>
      <c r="M24" s="198">
        <v>9940</v>
      </c>
      <c r="N24" s="198">
        <v>64939</v>
      </c>
      <c r="O24" s="198">
        <v>0</v>
      </c>
      <c r="P24" s="198">
        <v>-55165</v>
      </c>
      <c r="Q24" s="197">
        <v>525676</v>
      </c>
      <c r="R24" s="98"/>
    </row>
    <row r="25" spans="2:18" ht="28.5" customHeight="1" x14ac:dyDescent="0.35">
      <c r="B25" s="195" t="s">
        <v>259</v>
      </c>
      <c r="C25" s="198">
        <v>0</v>
      </c>
      <c r="D25" s="198">
        <v>0</v>
      </c>
      <c r="E25" s="198">
        <v>0</v>
      </c>
      <c r="F25" s="198">
        <v>0</v>
      </c>
      <c r="G25" s="198">
        <v>0</v>
      </c>
      <c r="H25" s="198">
        <v>0</v>
      </c>
      <c r="I25" s="198">
        <v>0</v>
      </c>
      <c r="J25" s="198">
        <v>0</v>
      </c>
      <c r="K25" s="198">
        <v>0</v>
      </c>
      <c r="L25" s="198">
        <v>0</v>
      </c>
      <c r="M25" s="198">
        <v>0</v>
      </c>
      <c r="N25" s="198">
        <v>0</v>
      </c>
      <c r="O25" s="198">
        <v>2793600</v>
      </c>
      <c r="P25" s="198">
        <v>0</v>
      </c>
      <c r="Q25" s="197">
        <v>2793600</v>
      </c>
      <c r="R25" s="98"/>
    </row>
    <row r="26" spans="2:18" ht="28.5" customHeight="1" x14ac:dyDescent="0.35">
      <c r="B26" s="195" t="s">
        <v>33</v>
      </c>
      <c r="C26" s="198">
        <v>0</v>
      </c>
      <c r="D26" s="198">
        <v>5495</v>
      </c>
      <c r="E26" s="198">
        <v>4683</v>
      </c>
      <c r="F26" s="198">
        <v>-3139</v>
      </c>
      <c r="G26" s="198">
        <v>-22675</v>
      </c>
      <c r="H26" s="198">
        <v>47133</v>
      </c>
      <c r="I26" s="198">
        <v>141162</v>
      </c>
      <c r="J26" s="198">
        <v>292321</v>
      </c>
      <c r="K26" s="198">
        <v>0</v>
      </c>
      <c r="L26" s="198">
        <v>500</v>
      </c>
      <c r="M26" s="198">
        <v>5250</v>
      </c>
      <c r="N26" s="198">
        <v>50801</v>
      </c>
      <c r="O26" s="198">
        <v>17422</v>
      </c>
      <c r="P26" s="198">
        <v>752</v>
      </c>
      <c r="Q26" s="197">
        <v>539704</v>
      </c>
      <c r="R26" s="98"/>
    </row>
    <row r="27" spans="2:18" ht="28.5" customHeight="1" x14ac:dyDescent="0.35">
      <c r="B27" s="195" t="s">
        <v>34</v>
      </c>
      <c r="C27" s="198">
        <v>0</v>
      </c>
      <c r="D27" s="198">
        <v>14866</v>
      </c>
      <c r="E27" s="198">
        <v>-944</v>
      </c>
      <c r="F27" s="198">
        <v>12327</v>
      </c>
      <c r="G27" s="198">
        <v>-9931</v>
      </c>
      <c r="H27" s="198">
        <v>-1445</v>
      </c>
      <c r="I27" s="198">
        <v>166537</v>
      </c>
      <c r="J27" s="198">
        <v>49535</v>
      </c>
      <c r="K27" s="198">
        <v>0</v>
      </c>
      <c r="L27" s="198">
        <v>-1277</v>
      </c>
      <c r="M27" s="198">
        <v>-28488</v>
      </c>
      <c r="N27" s="198">
        <v>4421</v>
      </c>
      <c r="O27" s="198">
        <v>0</v>
      </c>
      <c r="P27" s="198">
        <v>-14638</v>
      </c>
      <c r="Q27" s="197">
        <v>190965</v>
      </c>
      <c r="R27" s="98"/>
    </row>
    <row r="28" spans="2:18" ht="28.5" customHeight="1" x14ac:dyDescent="0.35">
      <c r="B28" s="195" t="s">
        <v>35</v>
      </c>
      <c r="C28" s="198">
        <v>0</v>
      </c>
      <c r="D28" s="198">
        <v>3904</v>
      </c>
      <c r="E28" s="198">
        <v>2175</v>
      </c>
      <c r="F28" s="198">
        <v>11606</v>
      </c>
      <c r="G28" s="198">
        <v>941</v>
      </c>
      <c r="H28" s="198">
        <v>1085</v>
      </c>
      <c r="I28" s="198">
        <v>268402</v>
      </c>
      <c r="J28" s="198">
        <v>357031</v>
      </c>
      <c r="K28" s="198">
        <v>0</v>
      </c>
      <c r="L28" s="198">
        <v>5630</v>
      </c>
      <c r="M28" s="198">
        <v>4424</v>
      </c>
      <c r="N28" s="198">
        <v>36733</v>
      </c>
      <c r="O28" s="198">
        <v>1050965</v>
      </c>
      <c r="P28" s="198">
        <v>13285</v>
      </c>
      <c r="Q28" s="197">
        <v>1756181</v>
      </c>
      <c r="R28" s="98"/>
    </row>
    <row r="29" spans="2:18" ht="28.5" customHeight="1" x14ac:dyDescent="0.35">
      <c r="B29" s="195" t="s">
        <v>36</v>
      </c>
      <c r="C29" s="198">
        <v>5</v>
      </c>
      <c r="D29" s="198">
        <v>28375</v>
      </c>
      <c r="E29" s="198">
        <v>5837</v>
      </c>
      <c r="F29" s="198">
        <v>-53512</v>
      </c>
      <c r="G29" s="198">
        <v>12670</v>
      </c>
      <c r="H29" s="198">
        <v>8654</v>
      </c>
      <c r="I29" s="198">
        <v>235645</v>
      </c>
      <c r="J29" s="198">
        <v>197692</v>
      </c>
      <c r="K29" s="198">
        <v>0</v>
      </c>
      <c r="L29" s="198">
        <v>1209</v>
      </c>
      <c r="M29" s="198">
        <v>2845</v>
      </c>
      <c r="N29" s="198">
        <v>111352</v>
      </c>
      <c r="O29" s="198">
        <v>0</v>
      </c>
      <c r="P29" s="198">
        <v>4734</v>
      </c>
      <c r="Q29" s="197">
        <v>555509</v>
      </c>
      <c r="R29" s="98"/>
    </row>
    <row r="30" spans="2:18" ht="28.5" customHeight="1" x14ac:dyDescent="0.35">
      <c r="B30" s="195" t="s">
        <v>192</v>
      </c>
      <c r="C30" s="198">
        <v>0</v>
      </c>
      <c r="D30" s="198">
        <v>-773</v>
      </c>
      <c r="E30" s="198">
        <v>3288</v>
      </c>
      <c r="F30" s="198">
        <v>604</v>
      </c>
      <c r="G30" s="198">
        <v>2386</v>
      </c>
      <c r="H30" s="198">
        <v>-4866</v>
      </c>
      <c r="I30" s="198">
        <v>305079</v>
      </c>
      <c r="J30" s="198">
        <v>70305</v>
      </c>
      <c r="K30" s="198">
        <v>0</v>
      </c>
      <c r="L30" s="198">
        <v>533</v>
      </c>
      <c r="M30" s="198">
        <v>5698</v>
      </c>
      <c r="N30" s="198">
        <v>27135</v>
      </c>
      <c r="O30" s="198">
        <v>0</v>
      </c>
      <c r="P30" s="198">
        <v>1494</v>
      </c>
      <c r="Q30" s="197">
        <v>410884</v>
      </c>
      <c r="R30" s="98"/>
    </row>
    <row r="31" spans="2:18" ht="28.5" customHeight="1" x14ac:dyDescent="0.35">
      <c r="B31" s="195" t="s">
        <v>193</v>
      </c>
      <c r="C31" s="198">
        <v>309</v>
      </c>
      <c r="D31" s="198">
        <v>166</v>
      </c>
      <c r="E31" s="198">
        <v>282</v>
      </c>
      <c r="F31" s="198">
        <v>1463</v>
      </c>
      <c r="G31" s="198">
        <v>-1348</v>
      </c>
      <c r="H31" s="198">
        <v>1756</v>
      </c>
      <c r="I31" s="198">
        <v>87728</v>
      </c>
      <c r="J31" s="198">
        <v>30341</v>
      </c>
      <c r="K31" s="198">
        <v>0</v>
      </c>
      <c r="L31" s="198">
        <v>-147</v>
      </c>
      <c r="M31" s="198">
        <v>209</v>
      </c>
      <c r="N31" s="198">
        <v>6860</v>
      </c>
      <c r="O31" s="198">
        <v>0</v>
      </c>
      <c r="P31" s="198">
        <v>2094</v>
      </c>
      <c r="Q31" s="197">
        <v>129714</v>
      </c>
      <c r="R31" s="98"/>
    </row>
    <row r="32" spans="2:18" ht="28.5" customHeight="1" x14ac:dyDescent="0.35">
      <c r="B32" s="195" t="s">
        <v>37</v>
      </c>
      <c r="C32" s="198">
        <v>135</v>
      </c>
      <c r="D32" s="198">
        <v>9022</v>
      </c>
      <c r="E32" s="198">
        <v>14917</v>
      </c>
      <c r="F32" s="198">
        <v>82506</v>
      </c>
      <c r="G32" s="198">
        <v>-2034</v>
      </c>
      <c r="H32" s="198">
        <v>49814</v>
      </c>
      <c r="I32" s="198">
        <v>425476</v>
      </c>
      <c r="J32" s="198">
        <v>218990</v>
      </c>
      <c r="K32" s="198">
        <v>0</v>
      </c>
      <c r="L32" s="198">
        <v>2568</v>
      </c>
      <c r="M32" s="198">
        <v>11642</v>
      </c>
      <c r="N32" s="198">
        <v>11061</v>
      </c>
      <c r="O32" s="198">
        <v>0</v>
      </c>
      <c r="P32" s="198">
        <v>4054</v>
      </c>
      <c r="Q32" s="197">
        <v>828152</v>
      </c>
      <c r="R32" s="98"/>
    </row>
    <row r="33" spans="2:18" ht="28.5" customHeight="1" x14ac:dyDescent="0.35">
      <c r="B33" s="195" t="s">
        <v>139</v>
      </c>
      <c r="C33" s="198">
        <v>0</v>
      </c>
      <c r="D33" s="198">
        <v>-3347</v>
      </c>
      <c r="E33" s="198">
        <v>-557</v>
      </c>
      <c r="F33" s="198">
        <v>-7202</v>
      </c>
      <c r="G33" s="198">
        <v>13099</v>
      </c>
      <c r="H33" s="198">
        <v>-589</v>
      </c>
      <c r="I33" s="198">
        <v>245958</v>
      </c>
      <c r="J33" s="198">
        <v>15169</v>
      </c>
      <c r="K33" s="198">
        <v>0</v>
      </c>
      <c r="L33" s="198">
        <v>1714</v>
      </c>
      <c r="M33" s="198">
        <v>1561</v>
      </c>
      <c r="N33" s="198">
        <v>18399</v>
      </c>
      <c r="O33" s="198">
        <v>73069</v>
      </c>
      <c r="P33" s="198">
        <v>-21</v>
      </c>
      <c r="Q33" s="197">
        <v>357252</v>
      </c>
      <c r="R33" s="98"/>
    </row>
    <row r="34" spans="2:18" ht="28.5" customHeight="1" x14ac:dyDescent="0.35">
      <c r="B34" s="195" t="s">
        <v>211</v>
      </c>
      <c r="C34" s="198">
        <v>0</v>
      </c>
      <c r="D34" s="198">
        <v>2333</v>
      </c>
      <c r="E34" s="198">
        <v>693</v>
      </c>
      <c r="F34" s="198">
        <v>1055</v>
      </c>
      <c r="G34" s="198">
        <v>1136</v>
      </c>
      <c r="H34" s="198">
        <v>243</v>
      </c>
      <c r="I34" s="198">
        <v>212250</v>
      </c>
      <c r="J34" s="198">
        <v>45204</v>
      </c>
      <c r="K34" s="198">
        <v>0</v>
      </c>
      <c r="L34" s="198">
        <v>-21</v>
      </c>
      <c r="M34" s="198">
        <v>69</v>
      </c>
      <c r="N34" s="198">
        <v>3881</v>
      </c>
      <c r="O34" s="198">
        <v>0</v>
      </c>
      <c r="P34" s="198">
        <v>673</v>
      </c>
      <c r="Q34" s="197">
        <v>267516</v>
      </c>
      <c r="R34" s="98"/>
    </row>
    <row r="35" spans="2:18" ht="28.5" customHeight="1" x14ac:dyDescent="0.35">
      <c r="B35" s="195" t="s">
        <v>140</v>
      </c>
      <c r="C35" s="198">
        <v>0</v>
      </c>
      <c r="D35" s="198">
        <v>2446</v>
      </c>
      <c r="E35" s="198">
        <v>-1</v>
      </c>
      <c r="F35" s="198">
        <v>-199</v>
      </c>
      <c r="G35" s="198">
        <v>892</v>
      </c>
      <c r="H35" s="198">
        <v>96</v>
      </c>
      <c r="I35" s="198">
        <v>144931</v>
      </c>
      <c r="J35" s="198">
        <v>69509</v>
      </c>
      <c r="K35" s="198">
        <v>12603</v>
      </c>
      <c r="L35" s="198">
        <v>2657</v>
      </c>
      <c r="M35" s="198">
        <v>1444</v>
      </c>
      <c r="N35" s="198">
        <v>3911</v>
      </c>
      <c r="O35" s="198">
        <v>585631</v>
      </c>
      <c r="P35" s="198">
        <v>-66</v>
      </c>
      <c r="Q35" s="197">
        <v>823853</v>
      </c>
      <c r="R35" s="98"/>
    </row>
    <row r="36" spans="2:18" ht="28.5" customHeight="1" x14ac:dyDescent="0.35">
      <c r="B36" s="195" t="s">
        <v>141</v>
      </c>
      <c r="C36" s="198">
        <v>0</v>
      </c>
      <c r="D36" s="198">
        <v>460</v>
      </c>
      <c r="E36" s="198">
        <v>5183</v>
      </c>
      <c r="F36" s="198">
        <v>1240</v>
      </c>
      <c r="G36" s="198">
        <v>4429</v>
      </c>
      <c r="H36" s="198">
        <v>1835</v>
      </c>
      <c r="I36" s="198">
        <v>335360</v>
      </c>
      <c r="J36" s="198">
        <v>55116</v>
      </c>
      <c r="K36" s="198">
        <v>0</v>
      </c>
      <c r="L36" s="198">
        <v>1181</v>
      </c>
      <c r="M36" s="198">
        <v>4172</v>
      </c>
      <c r="N36" s="198">
        <v>20462</v>
      </c>
      <c r="O36" s="198">
        <v>89278</v>
      </c>
      <c r="P36" s="198">
        <v>-108</v>
      </c>
      <c r="Q36" s="197">
        <v>518607</v>
      </c>
      <c r="R36" s="98"/>
    </row>
    <row r="37" spans="2:18" ht="28.5" customHeight="1" x14ac:dyDescent="0.35">
      <c r="B37" s="195" t="s">
        <v>212</v>
      </c>
      <c r="C37" s="198">
        <v>0</v>
      </c>
      <c r="D37" s="198">
        <v>848</v>
      </c>
      <c r="E37" s="198">
        <v>10184</v>
      </c>
      <c r="F37" s="198">
        <v>13517</v>
      </c>
      <c r="G37" s="198">
        <v>5193</v>
      </c>
      <c r="H37" s="198">
        <v>1361</v>
      </c>
      <c r="I37" s="198">
        <v>394367</v>
      </c>
      <c r="J37" s="198">
        <v>280279</v>
      </c>
      <c r="K37" s="198">
        <v>97138</v>
      </c>
      <c r="L37" s="198">
        <v>5600</v>
      </c>
      <c r="M37" s="198">
        <v>1801</v>
      </c>
      <c r="N37" s="198">
        <v>10492</v>
      </c>
      <c r="O37" s="198">
        <v>90115</v>
      </c>
      <c r="P37" s="198">
        <v>-95</v>
      </c>
      <c r="Q37" s="197">
        <v>910800</v>
      </c>
      <c r="R37" s="98"/>
    </row>
    <row r="38" spans="2:18" ht="28.5" customHeight="1" x14ac:dyDescent="0.35">
      <c r="B38" s="195" t="s">
        <v>38</v>
      </c>
      <c r="C38" s="198">
        <v>0</v>
      </c>
      <c r="D38" s="198">
        <v>0</v>
      </c>
      <c r="E38" s="198">
        <v>0</v>
      </c>
      <c r="F38" s="198">
        <v>0</v>
      </c>
      <c r="G38" s="198">
        <v>0</v>
      </c>
      <c r="H38" s="198">
        <v>0</v>
      </c>
      <c r="I38" s="198">
        <v>0</v>
      </c>
      <c r="J38" s="198">
        <v>0</v>
      </c>
      <c r="K38" s="198">
        <v>0</v>
      </c>
      <c r="L38" s="198">
        <v>0</v>
      </c>
      <c r="M38" s="198">
        <v>0</v>
      </c>
      <c r="N38" s="198">
        <v>0</v>
      </c>
      <c r="O38" s="198">
        <v>0</v>
      </c>
      <c r="P38" s="198">
        <v>0</v>
      </c>
      <c r="Q38" s="197">
        <v>0</v>
      </c>
      <c r="R38" s="98"/>
    </row>
    <row r="39" spans="2:18" ht="28.5" customHeight="1" x14ac:dyDescent="0.35">
      <c r="B39" s="195" t="s">
        <v>39</v>
      </c>
      <c r="C39" s="198">
        <v>0</v>
      </c>
      <c r="D39" s="198">
        <v>3471</v>
      </c>
      <c r="E39" s="198">
        <v>3244</v>
      </c>
      <c r="F39" s="198">
        <v>2323</v>
      </c>
      <c r="G39" s="198">
        <v>1486</v>
      </c>
      <c r="H39" s="198">
        <v>8532</v>
      </c>
      <c r="I39" s="198">
        <v>37551</v>
      </c>
      <c r="J39" s="198">
        <v>39819</v>
      </c>
      <c r="K39" s="198">
        <v>0</v>
      </c>
      <c r="L39" s="198">
        <v>410</v>
      </c>
      <c r="M39" s="198">
        <v>11634</v>
      </c>
      <c r="N39" s="198">
        <v>-6668</v>
      </c>
      <c r="O39" s="198">
        <v>1810</v>
      </c>
      <c r="P39" s="198">
        <v>322</v>
      </c>
      <c r="Q39" s="197">
        <v>103936</v>
      </c>
      <c r="R39" s="98"/>
    </row>
    <row r="40" spans="2:18" ht="28.5" customHeight="1" x14ac:dyDescent="0.35">
      <c r="B40" s="195" t="s">
        <v>40</v>
      </c>
      <c r="C40" s="198">
        <v>0</v>
      </c>
      <c r="D40" s="198">
        <v>-13645</v>
      </c>
      <c r="E40" s="198">
        <v>2825</v>
      </c>
      <c r="F40" s="198">
        <v>-14498</v>
      </c>
      <c r="G40" s="198">
        <v>1293</v>
      </c>
      <c r="H40" s="198">
        <v>5080</v>
      </c>
      <c r="I40" s="198">
        <v>189770</v>
      </c>
      <c r="J40" s="198">
        <v>104049</v>
      </c>
      <c r="K40" s="198">
        <v>0</v>
      </c>
      <c r="L40" s="198">
        <v>3004</v>
      </c>
      <c r="M40" s="198">
        <v>19422</v>
      </c>
      <c r="N40" s="198">
        <v>-10816</v>
      </c>
      <c r="O40" s="198">
        <v>149371</v>
      </c>
      <c r="P40" s="198">
        <v>-840</v>
      </c>
      <c r="Q40" s="197">
        <v>435016</v>
      </c>
      <c r="R40" s="98"/>
    </row>
    <row r="41" spans="2:18" ht="28.5" customHeight="1" x14ac:dyDescent="0.35">
      <c r="B41" s="195" t="s">
        <v>41</v>
      </c>
      <c r="C41" s="198">
        <v>0</v>
      </c>
      <c r="D41" s="198">
        <v>260</v>
      </c>
      <c r="E41" s="198">
        <v>1297</v>
      </c>
      <c r="F41" s="198">
        <v>3677</v>
      </c>
      <c r="G41" s="198">
        <v>4136</v>
      </c>
      <c r="H41" s="198">
        <v>91</v>
      </c>
      <c r="I41" s="198">
        <v>215630</v>
      </c>
      <c r="J41" s="198">
        <v>136771</v>
      </c>
      <c r="K41" s="198">
        <v>0</v>
      </c>
      <c r="L41" s="198">
        <v>1274</v>
      </c>
      <c r="M41" s="198">
        <v>5279</v>
      </c>
      <c r="N41" s="198">
        <v>8313</v>
      </c>
      <c r="O41" s="198">
        <v>0</v>
      </c>
      <c r="P41" s="198">
        <v>14507</v>
      </c>
      <c r="Q41" s="197">
        <v>391235</v>
      </c>
      <c r="R41" s="98"/>
    </row>
    <row r="42" spans="2:18" ht="28.5" customHeight="1" x14ac:dyDescent="0.35">
      <c r="B42" s="195" t="s">
        <v>42</v>
      </c>
      <c r="C42" s="198">
        <v>0</v>
      </c>
      <c r="D42" s="198">
        <v>-84</v>
      </c>
      <c r="E42" s="198">
        <v>23</v>
      </c>
      <c r="F42" s="198">
        <v>1013</v>
      </c>
      <c r="G42" s="198">
        <v>-4850</v>
      </c>
      <c r="H42" s="198">
        <v>701</v>
      </c>
      <c r="I42" s="198">
        <v>76749</v>
      </c>
      <c r="J42" s="198">
        <v>28958</v>
      </c>
      <c r="K42" s="198">
        <v>4839</v>
      </c>
      <c r="L42" s="198">
        <v>-26</v>
      </c>
      <c r="M42" s="198">
        <v>-1264</v>
      </c>
      <c r="N42" s="198">
        <v>-28113</v>
      </c>
      <c r="O42" s="198">
        <v>46709</v>
      </c>
      <c r="P42" s="198">
        <v>0</v>
      </c>
      <c r="Q42" s="197">
        <v>124656</v>
      </c>
      <c r="R42" s="98"/>
    </row>
    <row r="43" spans="2:18" ht="28.5" customHeight="1" x14ac:dyDescent="0.35">
      <c r="B43" s="195" t="s">
        <v>43</v>
      </c>
      <c r="C43" s="198">
        <v>1797</v>
      </c>
      <c r="D43" s="198">
        <v>5751</v>
      </c>
      <c r="E43" s="198">
        <v>1722</v>
      </c>
      <c r="F43" s="198">
        <v>21713</v>
      </c>
      <c r="G43" s="198">
        <v>20360</v>
      </c>
      <c r="H43" s="198">
        <v>10597</v>
      </c>
      <c r="I43" s="198">
        <v>378706</v>
      </c>
      <c r="J43" s="198">
        <v>372230</v>
      </c>
      <c r="K43" s="198">
        <v>0</v>
      </c>
      <c r="L43" s="198">
        <v>-5260</v>
      </c>
      <c r="M43" s="198">
        <v>8804</v>
      </c>
      <c r="N43" s="198">
        <v>14672</v>
      </c>
      <c r="O43" s="198">
        <v>2335492</v>
      </c>
      <c r="P43" s="198">
        <v>2935</v>
      </c>
      <c r="Q43" s="197">
        <v>3169520</v>
      </c>
      <c r="R43" s="98"/>
    </row>
    <row r="44" spans="2:18" ht="28.5" customHeight="1" x14ac:dyDescent="0.35">
      <c r="B44" s="195" t="s">
        <v>44</v>
      </c>
      <c r="C44" s="198">
        <v>0</v>
      </c>
      <c r="D44" s="198">
        <v>-248</v>
      </c>
      <c r="E44" s="198">
        <v>247</v>
      </c>
      <c r="F44" s="198">
        <v>0</v>
      </c>
      <c r="G44" s="198">
        <v>3</v>
      </c>
      <c r="H44" s="198">
        <v>20</v>
      </c>
      <c r="I44" s="198">
        <v>104366</v>
      </c>
      <c r="J44" s="198">
        <v>41350</v>
      </c>
      <c r="K44" s="198">
        <v>105254</v>
      </c>
      <c r="L44" s="198">
        <v>275</v>
      </c>
      <c r="M44" s="198">
        <v>-9946</v>
      </c>
      <c r="N44" s="198">
        <v>-134338</v>
      </c>
      <c r="O44" s="198">
        <v>144443</v>
      </c>
      <c r="P44" s="198">
        <v>141</v>
      </c>
      <c r="Q44" s="197">
        <v>251567</v>
      </c>
      <c r="R44" s="98"/>
    </row>
    <row r="45" spans="2:18" ht="28.5" customHeight="1" x14ac:dyDescent="0.35">
      <c r="B45" s="199" t="s">
        <v>45</v>
      </c>
      <c r="C45" s="200">
        <f t="shared" ref="C45:P45" si="0">SUM(C7:C44)</f>
        <v>1885</v>
      </c>
      <c r="D45" s="200">
        <f t="shared" si="0"/>
        <v>268180</v>
      </c>
      <c r="E45" s="200">
        <f t="shared" si="0"/>
        <v>241692</v>
      </c>
      <c r="F45" s="200">
        <f t="shared" si="0"/>
        <v>359112</v>
      </c>
      <c r="G45" s="200">
        <f t="shared" si="0"/>
        <v>283739</v>
      </c>
      <c r="H45" s="200">
        <f t="shared" si="0"/>
        <v>400115</v>
      </c>
      <c r="I45" s="200">
        <f t="shared" si="0"/>
        <v>9676418</v>
      </c>
      <c r="J45" s="200">
        <f t="shared" si="0"/>
        <v>6558278</v>
      </c>
      <c r="K45" s="200">
        <f t="shared" si="0"/>
        <v>834919</v>
      </c>
      <c r="L45" s="200">
        <f t="shared" si="0"/>
        <v>30066</v>
      </c>
      <c r="M45" s="200">
        <f t="shared" si="0"/>
        <v>376324</v>
      </c>
      <c r="N45" s="200">
        <f t="shared" si="0"/>
        <v>494576</v>
      </c>
      <c r="O45" s="200">
        <f t="shared" si="0"/>
        <v>12535807</v>
      </c>
      <c r="P45" s="200">
        <f t="shared" si="0"/>
        <v>319702</v>
      </c>
      <c r="Q45" s="200">
        <f>SUM(C45:P45)</f>
        <v>32380813</v>
      </c>
      <c r="R45" s="98"/>
    </row>
    <row r="46" spans="2:18" ht="28.5" customHeight="1" x14ac:dyDescent="0.35">
      <c r="B46" s="300" t="s">
        <v>46</v>
      </c>
      <c r="C46" s="300"/>
      <c r="D46" s="300"/>
      <c r="E46" s="300"/>
      <c r="F46" s="300"/>
      <c r="G46" s="300"/>
      <c r="H46" s="300"/>
      <c r="I46" s="300"/>
      <c r="J46" s="300"/>
      <c r="K46" s="300"/>
      <c r="L46" s="300"/>
      <c r="M46" s="300"/>
      <c r="N46" s="300"/>
      <c r="O46" s="300"/>
      <c r="P46" s="300"/>
      <c r="Q46" s="300"/>
      <c r="R46" s="98"/>
    </row>
    <row r="47" spans="2:18" ht="28.5" customHeight="1" x14ac:dyDescent="0.35">
      <c r="B47" s="195" t="s">
        <v>47</v>
      </c>
      <c r="C47" s="198">
        <v>-699</v>
      </c>
      <c r="D47" s="198">
        <v>93326</v>
      </c>
      <c r="E47" s="198">
        <v>17734</v>
      </c>
      <c r="F47" s="198">
        <v>180221</v>
      </c>
      <c r="G47" s="198">
        <v>-507</v>
      </c>
      <c r="H47" s="198">
        <v>16927</v>
      </c>
      <c r="I47" s="198">
        <v>18438</v>
      </c>
      <c r="J47" s="198">
        <v>-25812</v>
      </c>
      <c r="K47" s="198">
        <v>0</v>
      </c>
      <c r="L47" s="198">
        <v>2544</v>
      </c>
      <c r="M47" s="198">
        <v>21072</v>
      </c>
      <c r="N47" s="198">
        <v>-63966</v>
      </c>
      <c r="O47" s="198">
        <v>414559</v>
      </c>
      <c r="P47" s="198">
        <v>72070</v>
      </c>
      <c r="Q47" s="201">
        <v>745906</v>
      </c>
      <c r="R47" s="98"/>
    </row>
    <row r="48" spans="2:18" ht="28.5" customHeight="1" x14ac:dyDescent="0.35">
      <c r="B48" s="195" t="s">
        <v>64</v>
      </c>
      <c r="C48" s="198">
        <v>-6427</v>
      </c>
      <c r="D48" s="198">
        <v>61432</v>
      </c>
      <c r="E48" s="198">
        <v>0</v>
      </c>
      <c r="F48" s="198">
        <v>467218</v>
      </c>
      <c r="G48" s="198">
        <v>979</v>
      </c>
      <c r="H48" s="198">
        <v>54322</v>
      </c>
      <c r="I48" s="198">
        <v>0</v>
      </c>
      <c r="J48" s="198">
        <v>-60987</v>
      </c>
      <c r="K48" s="198">
        <v>0</v>
      </c>
      <c r="L48" s="198">
        <v>13282</v>
      </c>
      <c r="M48" s="198">
        <v>0</v>
      </c>
      <c r="N48" s="198">
        <v>0</v>
      </c>
      <c r="O48" s="198">
        <v>290317</v>
      </c>
      <c r="P48" s="198">
        <v>32399</v>
      </c>
      <c r="Q48" s="201">
        <v>852535</v>
      </c>
      <c r="R48" s="98"/>
    </row>
    <row r="49" spans="2:19" ht="28.5" customHeight="1" x14ac:dyDescent="0.35">
      <c r="B49" s="181" t="s">
        <v>250</v>
      </c>
      <c r="C49" s="198">
        <v>93</v>
      </c>
      <c r="D49" s="198">
        <v>27120</v>
      </c>
      <c r="E49" s="198">
        <v>2801</v>
      </c>
      <c r="F49" s="198">
        <v>20541</v>
      </c>
      <c r="G49" s="198">
        <v>13041</v>
      </c>
      <c r="H49" s="198">
        <v>28146</v>
      </c>
      <c r="I49" s="198">
        <v>4803</v>
      </c>
      <c r="J49" s="198">
        <v>5203</v>
      </c>
      <c r="K49" s="198">
        <v>0</v>
      </c>
      <c r="L49" s="198">
        <v>-1127</v>
      </c>
      <c r="M49" s="198">
        <v>4198</v>
      </c>
      <c r="N49" s="198">
        <v>2367</v>
      </c>
      <c r="O49" s="198">
        <v>25055</v>
      </c>
      <c r="P49" s="198">
        <v>25086</v>
      </c>
      <c r="Q49" s="201">
        <v>157327</v>
      </c>
      <c r="R49" s="98"/>
    </row>
    <row r="50" spans="2:19" ht="28.5" customHeight="1" x14ac:dyDescent="0.35">
      <c r="B50" s="195" t="s">
        <v>48</v>
      </c>
      <c r="C50" s="198">
        <v>-228</v>
      </c>
      <c r="D50" s="198">
        <v>-10735</v>
      </c>
      <c r="E50" s="198">
        <v>798573</v>
      </c>
      <c r="F50" s="198">
        <v>109689</v>
      </c>
      <c r="G50" s="198">
        <v>-3011</v>
      </c>
      <c r="H50" s="198">
        <v>-22311</v>
      </c>
      <c r="I50" s="198">
        <v>-49035</v>
      </c>
      <c r="J50" s="198">
        <v>285221</v>
      </c>
      <c r="K50" s="198">
        <v>0</v>
      </c>
      <c r="L50" s="198">
        <v>-17005</v>
      </c>
      <c r="M50" s="198">
        <v>5937</v>
      </c>
      <c r="N50" s="198">
        <v>11</v>
      </c>
      <c r="O50" s="198">
        <v>975664</v>
      </c>
      <c r="P50" s="198">
        <v>3105515</v>
      </c>
      <c r="Q50" s="201">
        <v>5178287</v>
      </c>
      <c r="R50" s="98"/>
    </row>
    <row r="51" spans="2:19" ht="28.5" customHeight="1" x14ac:dyDescent="0.35">
      <c r="B51" s="195" t="s">
        <v>251</v>
      </c>
      <c r="C51" s="198">
        <v>136</v>
      </c>
      <c r="D51" s="198">
        <v>65114</v>
      </c>
      <c r="E51" s="198">
        <v>-35</v>
      </c>
      <c r="F51" s="198">
        <v>20289</v>
      </c>
      <c r="G51" s="198">
        <v>13651</v>
      </c>
      <c r="H51" s="198">
        <v>3108</v>
      </c>
      <c r="I51" s="198">
        <v>-280</v>
      </c>
      <c r="J51" s="198">
        <v>1712</v>
      </c>
      <c r="K51" s="198">
        <v>0</v>
      </c>
      <c r="L51" s="198">
        <v>3071</v>
      </c>
      <c r="M51" s="198">
        <v>-74</v>
      </c>
      <c r="N51" s="198">
        <v>1574</v>
      </c>
      <c r="O51" s="198">
        <v>3424</v>
      </c>
      <c r="P51" s="198">
        <v>-969</v>
      </c>
      <c r="Q51" s="201">
        <v>110719</v>
      </c>
      <c r="R51" s="98"/>
    </row>
    <row r="52" spans="2:19" ht="28.5" customHeight="1" x14ac:dyDescent="0.35">
      <c r="B52" s="199" t="s">
        <v>45</v>
      </c>
      <c r="C52" s="200">
        <f>SUM(C47:C51)</f>
        <v>-7125</v>
      </c>
      <c r="D52" s="200">
        <f t="shared" ref="D52:Q52" si="1">SUM(D47:D51)</f>
        <v>236257</v>
      </c>
      <c r="E52" s="200">
        <f t="shared" si="1"/>
        <v>819073</v>
      </c>
      <c r="F52" s="200">
        <f t="shared" si="1"/>
        <v>797958</v>
      </c>
      <c r="G52" s="200">
        <f t="shared" si="1"/>
        <v>24153</v>
      </c>
      <c r="H52" s="200">
        <f t="shared" si="1"/>
        <v>80192</v>
      </c>
      <c r="I52" s="200">
        <f t="shared" si="1"/>
        <v>-26074</v>
      </c>
      <c r="J52" s="200">
        <f>SUM(J47:J51)</f>
        <v>205337</v>
      </c>
      <c r="K52" s="200">
        <f t="shared" si="1"/>
        <v>0</v>
      </c>
      <c r="L52" s="200">
        <f t="shared" si="1"/>
        <v>765</v>
      </c>
      <c r="M52" s="200">
        <f t="shared" si="1"/>
        <v>31133</v>
      </c>
      <c r="N52" s="200">
        <f t="shared" si="1"/>
        <v>-60014</v>
      </c>
      <c r="O52" s="200">
        <f t="shared" si="1"/>
        <v>1709019</v>
      </c>
      <c r="P52" s="200">
        <f t="shared" si="1"/>
        <v>3234101</v>
      </c>
      <c r="Q52" s="200">
        <f t="shared" si="1"/>
        <v>7044774</v>
      </c>
      <c r="R52" s="98"/>
    </row>
    <row r="53" spans="2:19" ht="18.75" customHeight="1" x14ac:dyDescent="0.35">
      <c r="B53" s="302" t="s">
        <v>50</v>
      </c>
      <c r="C53" s="302"/>
      <c r="D53" s="302"/>
      <c r="E53" s="302"/>
      <c r="F53" s="302"/>
      <c r="G53" s="302"/>
      <c r="H53" s="302"/>
      <c r="I53" s="302"/>
      <c r="J53" s="302"/>
      <c r="K53" s="302"/>
      <c r="L53" s="302"/>
      <c r="M53" s="302"/>
      <c r="N53" s="302"/>
      <c r="O53" s="302"/>
      <c r="P53" s="302"/>
      <c r="Q53" s="302"/>
      <c r="R53" s="93"/>
      <c r="S53" s="3"/>
    </row>
    <row r="54" spans="2:19" x14ac:dyDescent="0.3">
      <c r="Q54" s="3"/>
    </row>
    <row r="55" spans="2:19" x14ac:dyDescent="0.3">
      <c r="C55" s="3"/>
      <c r="D55" s="3"/>
      <c r="E55" s="3"/>
      <c r="F55" s="3"/>
      <c r="G55" s="3"/>
      <c r="H55" s="3"/>
      <c r="I55" s="3"/>
      <c r="J55" s="3"/>
      <c r="K55" s="3"/>
      <c r="L55" s="3"/>
      <c r="M55" s="3"/>
      <c r="N55" s="3"/>
      <c r="O55" s="3"/>
      <c r="P55" s="3"/>
      <c r="Q55" s="3"/>
    </row>
    <row r="56" spans="2:19" x14ac:dyDescent="0.3">
      <c r="R56" s="15"/>
    </row>
    <row r="57" spans="2:19" x14ac:dyDescent="0.3">
      <c r="Q57" s="3"/>
    </row>
  </sheetData>
  <sheetProtection password="E931" sheet="1" objects="1" scenarios="1"/>
  <mergeCells count="4">
    <mergeCell ref="B4:Q4"/>
    <mergeCell ref="B6:Q6"/>
    <mergeCell ref="B46:Q46"/>
    <mergeCell ref="B53:Q53"/>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3"/>
  <sheetViews>
    <sheetView showGridLines="0" zoomScale="80" zoomScaleNormal="80" workbookViewId="0">
      <selection activeCell="B4" sqref="B4:Q53"/>
    </sheetView>
  </sheetViews>
  <sheetFormatPr defaultColWidth="9.453125" defaultRowHeight="14" x14ac:dyDescent="0.3"/>
  <cols>
    <col min="1" max="1" width="17.453125" style="2" customWidth="1"/>
    <col min="2" max="2" width="41.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298" t="s">
        <v>306</v>
      </c>
      <c r="C4" s="298"/>
      <c r="D4" s="298"/>
      <c r="E4" s="298"/>
      <c r="F4" s="298"/>
      <c r="G4" s="298"/>
      <c r="H4" s="298"/>
      <c r="I4" s="298"/>
      <c r="J4" s="298"/>
      <c r="K4" s="298"/>
      <c r="L4" s="298"/>
      <c r="M4" s="298"/>
      <c r="N4" s="298"/>
      <c r="O4" s="298"/>
      <c r="P4" s="298"/>
      <c r="Q4" s="298"/>
    </row>
    <row r="5" spans="2:17" ht="31" x14ac:dyDescent="0.35">
      <c r="B5" s="193" t="s">
        <v>0</v>
      </c>
      <c r="C5" s="194" t="s">
        <v>194</v>
      </c>
      <c r="D5" s="194" t="s">
        <v>195</v>
      </c>
      <c r="E5" s="194" t="s">
        <v>196</v>
      </c>
      <c r="F5" s="194" t="s">
        <v>197</v>
      </c>
      <c r="G5" s="194" t="s">
        <v>198</v>
      </c>
      <c r="H5" s="194" t="s">
        <v>199</v>
      </c>
      <c r="I5" s="194" t="s">
        <v>200</v>
      </c>
      <c r="J5" s="194" t="s">
        <v>201</v>
      </c>
      <c r="K5" s="194" t="s">
        <v>202</v>
      </c>
      <c r="L5" s="194" t="s">
        <v>203</v>
      </c>
      <c r="M5" s="194" t="s">
        <v>204</v>
      </c>
      <c r="N5" s="194" t="s">
        <v>205</v>
      </c>
      <c r="O5" s="194" t="s">
        <v>206</v>
      </c>
      <c r="P5" s="194" t="s">
        <v>207</v>
      </c>
      <c r="Q5" s="194" t="s">
        <v>208</v>
      </c>
    </row>
    <row r="6" spans="2:17" ht="27" customHeight="1" x14ac:dyDescent="0.35">
      <c r="B6" s="299" t="s">
        <v>16</v>
      </c>
      <c r="C6" s="299"/>
      <c r="D6" s="299"/>
      <c r="E6" s="299"/>
      <c r="F6" s="299"/>
      <c r="G6" s="299"/>
      <c r="H6" s="299"/>
      <c r="I6" s="299"/>
      <c r="J6" s="299"/>
      <c r="K6" s="299"/>
      <c r="L6" s="299"/>
      <c r="M6" s="299"/>
      <c r="N6" s="299"/>
      <c r="O6" s="299"/>
      <c r="P6" s="299"/>
      <c r="Q6" s="299"/>
    </row>
    <row r="7" spans="2:17" ht="27" customHeight="1" x14ac:dyDescent="0.35">
      <c r="B7" s="204" t="s">
        <v>17</v>
      </c>
      <c r="C7" s="205" t="str">
        <f>IFERROR('APPENDIX 16'!C7/NEPI!C7*100,"0.00")</f>
        <v>0.00</v>
      </c>
      <c r="D7" s="205">
        <f>IFERROR('APPENDIX 16'!D7/NEPI!D7*100,"0.00")</f>
        <v>13.888888888888889</v>
      </c>
      <c r="E7" s="205">
        <f>IFERROR('APPENDIX 16'!E7/NEPI!E7*100,"0.00")</f>
        <v>20.202020202020201</v>
      </c>
      <c r="F7" s="205">
        <f>IFERROR('APPENDIX 16'!F7/NEPI!F7*100,"0.00")</f>
        <v>27.901353965183752</v>
      </c>
      <c r="G7" s="205">
        <f>IFERROR('APPENDIX 16'!G7/NEPI!G7*100,"0.00")</f>
        <v>0.47393364928909953</v>
      </c>
      <c r="H7" s="205">
        <f>IFERROR('APPENDIX 16'!H7/NEPI!H7*100,"0.00")</f>
        <v>-7.8031212484993988</v>
      </c>
      <c r="I7" s="205" t="str">
        <f>IFERROR('APPENDIX 16'!I7/NEPI!I7*100,"0.00")</f>
        <v>0.00</v>
      </c>
      <c r="J7" s="205" t="str">
        <f>IFERROR('APPENDIX 16'!J7/NEPI!J7*100,"0.00")</f>
        <v>0.00</v>
      </c>
      <c r="K7" s="205" t="str">
        <f>IFERROR('APPENDIX 16'!K7/NEPI!K7*100,"0.00")</f>
        <v>0.00</v>
      </c>
      <c r="L7" s="205">
        <f>IFERROR('APPENDIX 16'!L7/NEPI!L7*100,"0.00")</f>
        <v>0.43190890648517766</v>
      </c>
      <c r="M7" s="205">
        <f>IFERROR('APPENDIX 16'!M7/NEPI!M7*100,"0.00")</f>
        <v>6.8445475638051052</v>
      </c>
      <c r="N7" s="205">
        <f>IFERROR('APPENDIX 16'!N7/NEPI!N7*100,"0.00")</f>
        <v>42.861089187056038</v>
      </c>
      <c r="O7" s="205">
        <f>IFERROR('APPENDIX 16'!O7/NEPI!O7*100,"0.00")</f>
        <v>73.514421996647144</v>
      </c>
      <c r="P7" s="205">
        <f>IFERROR('APPENDIX 16'!P7/NEPI!P7*100,"0.00")</f>
        <v>6.8864468864468869</v>
      </c>
      <c r="Q7" s="206">
        <f>IFERROR('APPENDIX 16'!Q7/NEPI!Q7*100,"0.00")</f>
        <v>72.018723611604287</v>
      </c>
    </row>
    <row r="8" spans="2:17" ht="27" customHeight="1" x14ac:dyDescent="0.35">
      <c r="B8" s="195" t="s">
        <v>18</v>
      </c>
      <c r="C8" s="205" t="str">
        <f>IFERROR('APPENDIX 16'!C8/NEPI!C8*100,"0.00")</f>
        <v>0.00</v>
      </c>
      <c r="D8" s="205">
        <f>IFERROR('APPENDIX 16'!D8/NEPI!D8*100,"0.00")</f>
        <v>-696.34108203898677</v>
      </c>
      <c r="E8" s="205">
        <f>IFERROR('APPENDIX 16'!E8/NEPI!E8*100,"0.00")</f>
        <v>330.34682080924853</v>
      </c>
      <c r="F8" s="205">
        <f>IFERROR('APPENDIX 16'!F8/NEPI!F8*100,"0.00")</f>
        <v>38.127722172546079</v>
      </c>
      <c r="G8" s="205">
        <f>IFERROR('APPENDIX 16'!G8/NEPI!G8*100,"0.00")</f>
        <v>-58.571428571428577</v>
      </c>
      <c r="H8" s="205">
        <f>IFERROR('APPENDIX 16'!H8/NEPI!H8*100,"0.00")</f>
        <v>15.238095238095239</v>
      </c>
      <c r="I8" s="205">
        <f>IFERROR('APPENDIX 16'!I8/NEPI!I8*100,"0.00")</f>
        <v>126.24658546415297</v>
      </c>
      <c r="J8" s="205">
        <f>IFERROR('APPENDIX 16'!J8/NEPI!J8*100,"0.00")</f>
        <v>125.7567060804347</v>
      </c>
      <c r="K8" s="205">
        <f>IFERROR('APPENDIX 16'!K8/NEPI!K8*100,"0.00")</f>
        <v>256.01949978804578</v>
      </c>
      <c r="L8" s="205">
        <f>IFERROR('APPENDIX 16'!L8/NEPI!L8*100,"0.00")</f>
        <v>-1068.9657524901077</v>
      </c>
      <c r="M8" s="205">
        <f>IFERROR('APPENDIX 16'!M8/NEPI!M8*100,"0.00")</f>
        <v>59.62489343563513</v>
      </c>
      <c r="N8" s="205">
        <f>IFERROR('APPENDIX 16'!N8/NEPI!N8*100,"0.00")</f>
        <v>54.930527451773912</v>
      </c>
      <c r="O8" s="205" t="str">
        <f>IFERROR('APPENDIX 16'!O8/NEPI!O8*100,"0.00")</f>
        <v>0.00</v>
      </c>
      <c r="P8" s="205">
        <f>IFERROR('APPENDIX 16'!P8/NEPI!P8*100,"0.00")</f>
        <v>68.452412478152638</v>
      </c>
      <c r="Q8" s="206">
        <f>IFERROR('APPENDIX 16'!Q8/NEPI!Q8*100,"0.00")</f>
        <v>54.1904516434345</v>
      </c>
    </row>
    <row r="9" spans="2:17" ht="27" customHeight="1" x14ac:dyDescent="0.35">
      <c r="B9" s="195" t="s">
        <v>19</v>
      </c>
      <c r="C9" s="205" t="str">
        <f>IFERROR('APPENDIX 16'!C9/NEPI!C9*100,"0.00")</f>
        <v>0.00</v>
      </c>
      <c r="D9" s="205">
        <f>IFERROR('APPENDIX 16'!D9/NEPI!D9*100,"0.00")</f>
        <v>-51.778656126482211</v>
      </c>
      <c r="E9" s="205">
        <f>IFERROR('APPENDIX 16'!E9/NEPI!E9*100,"0.00")</f>
        <v>-20.822921872397135</v>
      </c>
      <c r="F9" s="205">
        <f>IFERROR('APPENDIX 16'!F9/NEPI!F9*100,"0.00")</f>
        <v>-9.963399022771938</v>
      </c>
      <c r="G9" s="205">
        <f>IFERROR('APPENDIX 16'!G9/NEPI!G9*100,"0.00")</f>
        <v>-28.679288234624579</v>
      </c>
      <c r="H9" s="205">
        <f>IFERROR('APPENDIX 16'!H9/NEPI!H9*100,"0.00")</f>
        <v>382.64352469959948</v>
      </c>
      <c r="I9" s="205">
        <f>IFERROR('APPENDIX 16'!I9/NEPI!I9*100,"0.00")</f>
        <v>34.594804719656089</v>
      </c>
      <c r="J9" s="205">
        <f>IFERROR('APPENDIX 16'!J9/NEPI!J9*100,"0.00")</f>
        <v>-193.45877692498144</v>
      </c>
      <c r="K9" s="205" t="str">
        <f>IFERROR('APPENDIX 16'!K9/NEPI!K9*100,"0.00")</f>
        <v>0.00</v>
      </c>
      <c r="L9" s="205">
        <f>IFERROR('APPENDIX 16'!L9/NEPI!L9*100,"0.00")</f>
        <v>147.39559203123966</v>
      </c>
      <c r="M9" s="205">
        <f>IFERROR('APPENDIX 16'!M9/NEPI!M9*100,"0.00")</f>
        <v>-85.341910689669575</v>
      </c>
      <c r="N9" s="205">
        <f>IFERROR('APPENDIX 16'!N9/NEPI!N9*100,"0.00")</f>
        <v>-100.53562097195609</v>
      </c>
      <c r="O9" s="205" t="str">
        <f>IFERROR('APPENDIX 16'!O9/NEPI!O9*100,"0.00")</f>
        <v>0.00</v>
      </c>
      <c r="P9" s="205" t="str">
        <f>IFERROR('APPENDIX 16'!P9/NEPI!P9*100,"0.00")</f>
        <v>0.00</v>
      </c>
      <c r="Q9" s="206">
        <f>IFERROR('APPENDIX 16'!Q9/NEPI!Q9*100,"0.00")</f>
        <v>-28.787608310561225</v>
      </c>
    </row>
    <row r="10" spans="2:17" ht="27" customHeight="1" x14ac:dyDescent="0.35">
      <c r="B10" s="195" t="s">
        <v>142</v>
      </c>
      <c r="C10" s="205">
        <f>IFERROR('APPENDIX 16'!C10/NEPI!C10*100,"0.00")</f>
        <v>-21.008403361344538</v>
      </c>
      <c r="D10" s="205">
        <f>IFERROR('APPENDIX 16'!D10/NEPI!D10*100,"0.00")</f>
        <v>86.670235546038541</v>
      </c>
      <c r="E10" s="205">
        <f>IFERROR('APPENDIX 16'!E10/NEPI!E10*100,"0.00")</f>
        <v>112.16931216931216</v>
      </c>
      <c r="F10" s="205">
        <f>IFERROR('APPENDIX 16'!F10/NEPI!F10*100,"0.00")</f>
        <v>109.18924332715709</v>
      </c>
      <c r="G10" s="205">
        <f>IFERROR('APPENDIX 16'!G10/NEPI!G10*100,"0.00")</f>
        <v>3.2339993227226547</v>
      </c>
      <c r="H10" s="205">
        <f>IFERROR('APPENDIX 16'!H10/NEPI!H10*100,"0.00")</f>
        <v>117.42932830133905</v>
      </c>
      <c r="I10" s="205">
        <f>IFERROR('APPENDIX 16'!I10/NEPI!I10*100,"0.00")</f>
        <v>99.057550307198014</v>
      </c>
      <c r="J10" s="205">
        <f>IFERROR('APPENDIX 16'!J10/NEPI!J10*100,"0.00")</f>
        <v>31.258693117158632</v>
      </c>
      <c r="K10" s="205" t="str">
        <f>IFERROR('APPENDIX 16'!K10/NEPI!K10*100,"0.00")</f>
        <v>0.00</v>
      </c>
      <c r="L10" s="205">
        <f>IFERROR('APPENDIX 16'!L10/NEPI!L10*100,"0.00")</f>
        <v>5.4595086442220202</v>
      </c>
      <c r="M10" s="205">
        <f>IFERROR('APPENDIX 16'!M10/NEPI!M10*100,"0.00")</f>
        <v>164.46748350612631</v>
      </c>
      <c r="N10" s="205">
        <f>IFERROR('APPENDIX 16'!N10/NEPI!N10*100,"0.00")</f>
        <v>0.5730794733352278</v>
      </c>
      <c r="O10" s="205">
        <f>IFERROR('APPENDIX 16'!O10/NEPI!O10*100,"0.00")</f>
        <v>32.030188679245278</v>
      </c>
      <c r="P10" s="205">
        <f>IFERROR('APPENDIX 16'!P10/NEPI!P10*100,"0.00")</f>
        <v>0</v>
      </c>
      <c r="Q10" s="206">
        <f>IFERROR('APPENDIX 16'!Q10/NEPI!Q10*100,"0.00")</f>
        <v>64.528797744016771</v>
      </c>
    </row>
    <row r="11" spans="2:17" ht="27" customHeight="1" x14ac:dyDescent="0.35">
      <c r="B11" s="195" t="s">
        <v>20</v>
      </c>
      <c r="C11" s="205">
        <f>IFERROR('APPENDIX 16'!C11/NEPI!C11*100,"0.00")</f>
        <v>-8.870967741935484</v>
      </c>
      <c r="D11" s="205">
        <f>IFERROR('APPENDIX 16'!D11/NEPI!D11*100,"0.00")</f>
        <v>108.10465858328016</v>
      </c>
      <c r="E11" s="205">
        <f>IFERROR('APPENDIX 16'!E11/NEPI!E11*100,"0.00")</f>
        <v>18.636891347401487</v>
      </c>
      <c r="F11" s="205">
        <f>IFERROR('APPENDIX 16'!F11/NEPI!F11*100,"0.00")</f>
        <v>50.692986140277199</v>
      </c>
      <c r="G11" s="205">
        <f>IFERROR('APPENDIX 16'!G11/NEPI!G11*100,"0.00")</f>
        <v>105.64465210253819</v>
      </c>
      <c r="H11" s="205">
        <f>IFERROR('APPENDIX 16'!H11/NEPI!H11*100,"0.00")</f>
        <v>43.665861756715969</v>
      </c>
      <c r="I11" s="205">
        <f>IFERROR('APPENDIX 16'!I11/NEPI!I11*100,"0.00")</f>
        <v>104.87799464535908</v>
      </c>
      <c r="J11" s="205">
        <f>IFERROR('APPENDIX 16'!J11/NEPI!J11*100,"0.00")</f>
        <v>89.311923485916367</v>
      </c>
      <c r="K11" s="205" t="str">
        <f>IFERROR('APPENDIX 16'!K11/NEPI!K11*100,"0.00")</f>
        <v>0.00</v>
      </c>
      <c r="L11" s="205">
        <f>IFERROR('APPENDIX 16'!L11/NEPI!L11*100,"0.00")</f>
        <v>2.5074434121318649</v>
      </c>
      <c r="M11" s="205">
        <f>IFERROR('APPENDIX 16'!M11/NEPI!M11*100,"0.00")</f>
        <v>10.848238616657584</v>
      </c>
      <c r="N11" s="205">
        <f>IFERROR('APPENDIX 16'!N11/NEPI!N11*100,"0.00")</f>
        <v>14.800769425400183</v>
      </c>
      <c r="O11" s="205">
        <f>IFERROR('APPENDIX 16'!O11/NEPI!O11*100,"0.00")</f>
        <v>217.47938711506859</v>
      </c>
      <c r="P11" s="205">
        <f>IFERROR('APPENDIX 16'!P11/NEPI!P11*100,"0.00")</f>
        <v>-1.6596550577554177</v>
      </c>
      <c r="Q11" s="206">
        <f>IFERROR('APPENDIX 16'!Q11/NEPI!Q11*100,"0.00")</f>
        <v>75.070661044967181</v>
      </c>
    </row>
    <row r="12" spans="2:17" ht="27" customHeight="1" x14ac:dyDescent="0.35">
      <c r="B12" s="195" t="s">
        <v>137</v>
      </c>
      <c r="C12" s="205" t="str">
        <f>IFERROR('APPENDIX 16'!C12/NEPI!C12*100,"0.00")</f>
        <v>0.00</v>
      </c>
      <c r="D12" s="205">
        <f>IFERROR('APPENDIX 16'!D12/NEPI!D12*100,"0.00")</f>
        <v>112.72874740203783</v>
      </c>
      <c r="E12" s="205">
        <f>IFERROR('APPENDIX 16'!E12/NEPI!E12*100,"0.00")</f>
        <v>56.434477513065239</v>
      </c>
      <c r="F12" s="205">
        <f>IFERROR('APPENDIX 16'!F12/NEPI!F12*100,"0.00")</f>
        <v>21.223900401982593</v>
      </c>
      <c r="G12" s="205">
        <f>IFERROR('APPENDIX 16'!G12/NEPI!G12*100,"0.00")</f>
        <v>71.311526674588777</v>
      </c>
      <c r="H12" s="205">
        <f>IFERROR('APPENDIX 16'!H12/NEPI!H12*100,"0.00")</f>
        <v>1.932505937332414</v>
      </c>
      <c r="I12" s="205">
        <f>IFERROR('APPENDIX 16'!I12/NEPI!I12*100,"0.00")</f>
        <v>117.02323985109877</v>
      </c>
      <c r="J12" s="205">
        <f>IFERROR('APPENDIX 16'!J12/NEPI!J12*100,"0.00")</f>
        <v>180.28648335448099</v>
      </c>
      <c r="K12" s="205" t="str">
        <f>IFERROR('APPENDIX 16'!K12/NEPI!K12*100,"0.00")</f>
        <v>0.00</v>
      </c>
      <c r="L12" s="205">
        <f>IFERROR('APPENDIX 16'!L12/NEPI!L12*100,"0.00")</f>
        <v>13.726991681090539</v>
      </c>
      <c r="M12" s="205">
        <f>IFERROR('APPENDIX 16'!M12/NEPI!M12*100,"0.00")</f>
        <v>-5.0742161019092809</v>
      </c>
      <c r="N12" s="205">
        <f>IFERROR('APPENDIX 16'!N12/NEPI!N12*100,"0.00")</f>
        <v>70.682201994668134</v>
      </c>
      <c r="O12" s="205">
        <f>IFERROR('APPENDIX 16'!O12/NEPI!O12*100,"0.00")</f>
        <v>68.477174151394308</v>
      </c>
      <c r="P12" s="205">
        <f>IFERROR('APPENDIX 16'!P12/NEPI!P12*100,"0.00")</f>
        <v>65.34805555772428</v>
      </c>
      <c r="Q12" s="206">
        <f>IFERROR('APPENDIX 16'!Q12/NEPI!Q12*100,"0.00")</f>
        <v>80.907813611452255</v>
      </c>
    </row>
    <row r="13" spans="2:17" ht="27" customHeight="1" x14ac:dyDescent="0.35">
      <c r="B13" s="195" t="s">
        <v>21</v>
      </c>
      <c r="C13" s="205" t="str">
        <f>IFERROR('APPENDIX 16'!C13/NEPI!C13*100,"0.00")</f>
        <v>0.00</v>
      </c>
      <c r="D13" s="205">
        <f>IFERROR('APPENDIX 16'!D13/NEPI!D13*100,"0.00")</f>
        <v>174.11936768732886</v>
      </c>
      <c r="E13" s="205">
        <f>IFERROR('APPENDIX 16'!E13/NEPI!E13*100,"0.00")</f>
        <v>39.937051044495774</v>
      </c>
      <c r="F13" s="205">
        <f>IFERROR('APPENDIX 16'!F13/NEPI!F13*100,"0.00")</f>
        <v>13.203783064873651</v>
      </c>
      <c r="G13" s="205">
        <f>IFERROR('APPENDIX 16'!G13/NEPI!G13*100,"0.00")</f>
        <v>677.01649630604197</v>
      </c>
      <c r="H13" s="205">
        <f>IFERROR('APPENDIX 16'!H13/NEPI!H13*100,"0.00")</f>
        <v>62.80484133196844</v>
      </c>
      <c r="I13" s="205">
        <f>IFERROR('APPENDIX 16'!I13/NEPI!I13*100,"0.00")</f>
        <v>78.849817004239014</v>
      </c>
      <c r="J13" s="205">
        <f>IFERROR('APPENDIX 16'!J13/NEPI!J13*100,"0.00")</f>
        <v>80.540653346430489</v>
      </c>
      <c r="K13" s="205" t="str">
        <f>IFERROR('APPENDIX 16'!K13/NEPI!K13*100,"0.00")</f>
        <v>0.00</v>
      </c>
      <c r="L13" s="205">
        <f>IFERROR('APPENDIX 16'!L13/NEPI!L13*100,"0.00")</f>
        <v>38.314752551170884</v>
      </c>
      <c r="M13" s="205">
        <f>IFERROR('APPENDIX 16'!M13/NEPI!M13*100,"0.00")</f>
        <v>26.008054017461944</v>
      </c>
      <c r="N13" s="205">
        <f>IFERROR('APPENDIX 16'!N13/NEPI!N13*100,"0.00")</f>
        <v>-9.0460545893892323</v>
      </c>
      <c r="O13" s="205">
        <f>IFERROR('APPENDIX 16'!O13/NEPI!O13*100,"0.00")</f>
        <v>70.438345149092314</v>
      </c>
      <c r="P13" s="205">
        <f>IFERROR('APPENDIX 16'!P13/NEPI!P13*100,"0.00")</f>
        <v>24.492296918767504</v>
      </c>
      <c r="Q13" s="206">
        <f>IFERROR('APPENDIX 16'!Q13/NEPI!Q13*100,"0.00")</f>
        <v>70.113941191384015</v>
      </c>
    </row>
    <row r="14" spans="2:17" ht="27" customHeight="1" x14ac:dyDescent="0.35">
      <c r="B14" s="195" t="s">
        <v>22</v>
      </c>
      <c r="C14" s="205" t="str">
        <f>IFERROR('APPENDIX 16'!C14/NEPI!C14*100,"0.00")</f>
        <v>0.00</v>
      </c>
      <c r="D14" s="205">
        <f>IFERROR('APPENDIX 16'!D14/NEPI!D14*100,"0.00")</f>
        <v>419.32989690721649</v>
      </c>
      <c r="E14" s="205">
        <f>IFERROR('APPENDIX 16'!E14/NEPI!E14*100,"0.00")</f>
        <v>-0.98116169544740972</v>
      </c>
      <c r="F14" s="205">
        <f>IFERROR('APPENDIX 16'!F14/NEPI!F14*100,"0.00")</f>
        <v>-365.48745372274783</v>
      </c>
      <c r="G14" s="205">
        <f>IFERROR('APPENDIX 16'!G14/NEPI!G14*100,"0.00")</f>
        <v>278.82412186831169</v>
      </c>
      <c r="H14" s="205">
        <f>IFERROR('APPENDIX 16'!H14/NEPI!H14*100,"0.00")</f>
        <v>-40.263408657772935</v>
      </c>
      <c r="I14" s="205">
        <f>IFERROR('APPENDIX 16'!I14/NEPI!I14*100,"0.00")</f>
        <v>84.106454980739471</v>
      </c>
      <c r="J14" s="205">
        <f>IFERROR('APPENDIX 16'!J14/NEPI!J14*100,"0.00")</f>
        <v>80.335422514451238</v>
      </c>
      <c r="K14" s="205" t="str">
        <f>IFERROR('APPENDIX 16'!K14/NEPI!K14*100,"0.00")</f>
        <v>0.00</v>
      </c>
      <c r="L14" s="205">
        <f>IFERROR('APPENDIX 16'!L14/NEPI!L14*100,"0.00")</f>
        <v>1.275492326021445</v>
      </c>
      <c r="M14" s="205">
        <f>IFERROR('APPENDIX 16'!M14/NEPI!M14*100,"0.00")</f>
        <v>-2.6678493449781659</v>
      </c>
      <c r="N14" s="205">
        <f>IFERROR('APPENDIX 16'!N14/NEPI!N14*100,"0.00")</f>
        <v>6.7933274573172717</v>
      </c>
      <c r="O14" s="205" t="str">
        <f>IFERROR('APPENDIX 16'!O14/NEPI!O14*100,"0.00")</f>
        <v>0.00</v>
      </c>
      <c r="P14" s="205">
        <f>IFERROR('APPENDIX 16'!P14/NEPI!P14*100,"0.00")</f>
        <v>189.64686998394865</v>
      </c>
      <c r="Q14" s="206">
        <f>IFERROR('APPENDIX 16'!Q14/NEPI!Q14*100,"0.00")</f>
        <v>70.470604254606016</v>
      </c>
    </row>
    <row r="15" spans="2:17" ht="27" customHeight="1" x14ac:dyDescent="0.35">
      <c r="B15" s="195" t="s">
        <v>23</v>
      </c>
      <c r="C15" s="205" t="str">
        <f>IFERROR('APPENDIX 16'!C15/NEPI!C15*100,"0.00")</f>
        <v>0.00</v>
      </c>
      <c r="D15" s="205" t="str">
        <f>IFERROR('APPENDIX 16'!D15/NEPI!D15*100,"0.00")</f>
        <v>0.00</v>
      </c>
      <c r="E15" s="205" t="str">
        <f>IFERROR('APPENDIX 16'!E15/NEPI!E15*100,"0.00")</f>
        <v>0.00</v>
      </c>
      <c r="F15" s="205" t="str">
        <f>IFERROR('APPENDIX 16'!F15/NEPI!F15*100,"0.00")</f>
        <v>0.00</v>
      </c>
      <c r="G15" s="205" t="str">
        <f>IFERROR('APPENDIX 16'!G15/NEPI!G15*100,"0.00")</f>
        <v>0.00</v>
      </c>
      <c r="H15" s="205" t="str">
        <f>IFERROR('APPENDIX 16'!H15/NEPI!H15*100,"0.00")</f>
        <v>0.00</v>
      </c>
      <c r="I15" s="205">
        <f>IFERROR('APPENDIX 16'!I15/NEPI!I15*100,"0.00")</f>
        <v>62.792879001771716</v>
      </c>
      <c r="J15" s="205">
        <f>IFERROR('APPENDIX 16'!J15/NEPI!J15*100,"0.00")</f>
        <v>144.37556531139006</v>
      </c>
      <c r="K15" s="205">
        <f>IFERROR('APPENDIX 16'!K15/NEPI!K15*100,"0.00")</f>
        <v>52.949262629386084</v>
      </c>
      <c r="L15" s="205" t="str">
        <f>IFERROR('APPENDIX 16'!L15/NEPI!L15*100,"0.00")</f>
        <v>0.00</v>
      </c>
      <c r="M15" s="205" t="str">
        <f>IFERROR('APPENDIX 16'!M15/NEPI!M15*100,"0.00")</f>
        <v>0.00</v>
      </c>
      <c r="N15" s="205" t="str">
        <f>IFERROR('APPENDIX 16'!N15/NEPI!N15*100,"0.00")</f>
        <v>0.00</v>
      </c>
      <c r="O15" s="205" t="str">
        <f>IFERROR('APPENDIX 16'!O15/NEPI!O15*100,"0.00")</f>
        <v>0.00</v>
      </c>
      <c r="P15" s="205" t="str">
        <f>IFERROR('APPENDIX 16'!P15/NEPI!P15*100,"0.00")</f>
        <v>0.00</v>
      </c>
      <c r="Q15" s="206">
        <f>IFERROR('APPENDIX 16'!Q15/NEPI!Q15*100,"0.00")</f>
        <v>56.369239945658087</v>
      </c>
    </row>
    <row r="16" spans="2:17" ht="27" customHeight="1" x14ac:dyDescent="0.35">
      <c r="B16" s="195" t="s">
        <v>24</v>
      </c>
      <c r="C16" s="205">
        <f>IFERROR('APPENDIX 16'!C16/NEPI!C16*100,"0.00")</f>
        <v>625</v>
      </c>
      <c r="D16" s="205">
        <f>IFERROR('APPENDIX 16'!D16/NEPI!D16*100,"0.00")</f>
        <v>109.06575867205788</v>
      </c>
      <c r="E16" s="205">
        <f>IFERROR('APPENDIX 16'!E16/NEPI!E16*100,"0.00")</f>
        <v>26.260575296108289</v>
      </c>
      <c r="F16" s="205">
        <f>IFERROR('APPENDIX 16'!F16/NEPI!F16*100,"0.00")</f>
        <v>20.31765860622825</v>
      </c>
      <c r="G16" s="205">
        <f>IFERROR('APPENDIX 16'!G16/NEPI!G16*100,"0.00")</f>
        <v>248.27392646646084</v>
      </c>
      <c r="H16" s="205">
        <f>IFERROR('APPENDIX 16'!H16/NEPI!H16*100,"0.00")</f>
        <v>14.188553340747712</v>
      </c>
      <c r="I16" s="205">
        <f>IFERROR('APPENDIX 16'!I16/NEPI!I16*100,"0.00")</f>
        <v>96.872391846938257</v>
      </c>
      <c r="J16" s="205">
        <f>IFERROR('APPENDIX 16'!J16/NEPI!J16*100,"0.00")</f>
        <v>62.343788700997507</v>
      </c>
      <c r="K16" s="205">
        <f>IFERROR('APPENDIX 16'!K16/NEPI!K16*100,"0.00")</f>
        <v>146.15588196374222</v>
      </c>
      <c r="L16" s="205">
        <f>IFERROR('APPENDIX 16'!L16/NEPI!L16*100,"0.00")</f>
        <v>68.160083160083161</v>
      </c>
      <c r="M16" s="205">
        <f>IFERROR('APPENDIX 16'!M16/NEPI!M16*100,"0.00")</f>
        <v>94.637421665174571</v>
      </c>
      <c r="N16" s="205">
        <f>IFERROR('APPENDIX 16'!N16/NEPI!N16*100,"0.00")</f>
        <v>47.340672253316427</v>
      </c>
      <c r="O16" s="205" t="str">
        <f>IFERROR('APPENDIX 16'!O16/NEPI!O16*100,"0.00")</f>
        <v>0.00</v>
      </c>
      <c r="P16" s="205">
        <f>IFERROR('APPENDIX 16'!P16/NEPI!P16*100,"0.00")</f>
        <v>14.86344537815126</v>
      </c>
      <c r="Q16" s="206">
        <f>IFERROR('APPENDIX 16'!Q16/NEPI!Q16*100,"0.00")</f>
        <v>75.244477230559184</v>
      </c>
    </row>
    <row r="17" spans="2:17" ht="27" customHeight="1" x14ac:dyDescent="0.35">
      <c r="B17" s="195" t="s">
        <v>25</v>
      </c>
      <c r="C17" s="205" t="str">
        <f>IFERROR('APPENDIX 16'!C17/NEPI!C17*100,"0.00")</f>
        <v>0.00</v>
      </c>
      <c r="D17" s="205">
        <f>IFERROR('APPENDIX 16'!D17/NEPI!D17*100,"0.00")</f>
        <v>561.43003964175603</v>
      </c>
      <c r="E17" s="205">
        <f>IFERROR('APPENDIX 16'!E17/NEPI!E17*100,"0.00")</f>
        <v>789.79522952295224</v>
      </c>
      <c r="F17" s="205">
        <f>IFERROR('APPENDIX 16'!F17/NEPI!F17*100,"0.00")</f>
        <v>-637.45829101987522</v>
      </c>
      <c r="G17" s="205">
        <f>IFERROR('APPENDIX 16'!G17/NEPI!G17*100,"0.00")</f>
        <v>52.675822874733605</v>
      </c>
      <c r="H17" s="205">
        <f>IFERROR('APPENDIX 16'!H17/NEPI!H17*100,"0.00")</f>
        <v>75.747563882731797</v>
      </c>
      <c r="I17" s="205">
        <f>IFERROR('APPENDIX 16'!I17/NEPI!I17*100,"0.00")</f>
        <v>80.545136477065157</v>
      </c>
      <c r="J17" s="205">
        <f>IFERROR('APPENDIX 16'!J17/NEPI!J17*100,"0.00")</f>
        <v>69.501670235546044</v>
      </c>
      <c r="K17" s="205" t="str">
        <f>IFERROR('APPENDIX 16'!K17/NEPI!K17*100,"0.00")</f>
        <v>0.00</v>
      </c>
      <c r="L17" s="205">
        <f>IFERROR('APPENDIX 16'!L17/NEPI!L17*100,"0.00")</f>
        <v>61.148880910549231</v>
      </c>
      <c r="M17" s="205">
        <f>IFERROR('APPENDIX 16'!M17/NEPI!M17*100,"0.00")</f>
        <v>36.942291128337637</v>
      </c>
      <c r="N17" s="205">
        <f>IFERROR('APPENDIX 16'!N17/NEPI!N17*100,"0.00")</f>
        <v>-14.875933509997591</v>
      </c>
      <c r="O17" s="205">
        <f>IFERROR('APPENDIX 16'!O17/NEPI!O17*100,"0.00")</f>
        <v>46.937865052213532</v>
      </c>
      <c r="P17" s="205">
        <f>IFERROR('APPENDIX 16'!P17/NEPI!P17*100,"0.00")</f>
        <v>-2.0278833967046892</v>
      </c>
      <c r="Q17" s="206">
        <f>IFERROR('APPENDIX 16'!Q17/NEPI!Q17*100,"0.00")</f>
        <v>64.459631723976031</v>
      </c>
    </row>
    <row r="18" spans="2:17" ht="27" customHeight="1" x14ac:dyDescent="0.35">
      <c r="B18" s="195" t="s">
        <v>26</v>
      </c>
      <c r="C18" s="205">
        <f>IFERROR('APPENDIX 16'!C18/NEPI!C18*100,"0.00")</f>
        <v>962.73584905660391</v>
      </c>
      <c r="D18" s="205">
        <f>IFERROR('APPENDIX 16'!D18/NEPI!D18*100,"0.00")</f>
        <v>59.969012476555491</v>
      </c>
      <c r="E18" s="205">
        <f>IFERROR('APPENDIX 16'!E18/NEPI!E18*100,"0.00")</f>
        <v>74.525525653601747</v>
      </c>
      <c r="F18" s="205">
        <f>IFERROR('APPENDIX 16'!F18/NEPI!F18*100,"0.00")</f>
        <v>34.982962199857361</v>
      </c>
      <c r="G18" s="205">
        <f>IFERROR('APPENDIX 16'!G18/NEPI!G18*100,"0.00")</f>
        <v>13.432287842232245</v>
      </c>
      <c r="H18" s="205">
        <f>IFERROR('APPENDIX 16'!H18/NEPI!H18*100,"0.00")</f>
        <v>20.422289894483711</v>
      </c>
      <c r="I18" s="205">
        <f>IFERROR('APPENDIX 16'!I18/NEPI!I18*100,"0.00")</f>
        <v>98.114763899613507</v>
      </c>
      <c r="J18" s="205">
        <f>IFERROR('APPENDIX 16'!J18/NEPI!J18*100,"0.00")</f>
        <v>127.3943859216042</v>
      </c>
      <c r="K18" s="205">
        <f>IFERROR('APPENDIX 16'!K18/NEPI!K18*100,"0.00")</f>
        <v>-217.63065983805544</v>
      </c>
      <c r="L18" s="205">
        <f>IFERROR('APPENDIX 16'!L18/NEPI!L18*100,"0.00")</f>
        <v>-20.540580081196737</v>
      </c>
      <c r="M18" s="205">
        <f>IFERROR('APPENDIX 16'!M18/NEPI!M18*100,"0.00")</f>
        <v>59.096134459726343</v>
      </c>
      <c r="N18" s="205">
        <f>IFERROR('APPENDIX 16'!N18/NEPI!N18*100,"0.00")</f>
        <v>35.992837533056154</v>
      </c>
      <c r="O18" s="205">
        <f>IFERROR('APPENDIX 16'!O18/NEPI!O18*100,"0.00")</f>
        <v>71.977560083668507</v>
      </c>
      <c r="P18" s="205">
        <f>IFERROR('APPENDIX 16'!P18/NEPI!P18*100,"0.00")</f>
        <v>7.1077996570279707</v>
      </c>
      <c r="Q18" s="206">
        <f>IFERROR('APPENDIX 16'!Q18/NEPI!Q18*100,"0.00")</f>
        <v>66.49323640128415</v>
      </c>
    </row>
    <row r="19" spans="2:17" ht="27" customHeight="1" x14ac:dyDescent="0.35">
      <c r="B19" s="195" t="s">
        <v>27</v>
      </c>
      <c r="C19" s="205">
        <f>IFERROR('APPENDIX 16'!C19/NEPI!C19*100,"0.00")</f>
        <v>0</v>
      </c>
      <c r="D19" s="205">
        <f>IFERROR('APPENDIX 16'!D19/NEPI!D19*100,"0.00")</f>
        <v>188.82194244604315</v>
      </c>
      <c r="E19" s="205">
        <f>IFERROR('APPENDIX 16'!E19/NEPI!E19*100,"0.00")</f>
        <v>22.830067580322421</v>
      </c>
      <c r="F19" s="205">
        <f>IFERROR('APPENDIX 16'!F19/NEPI!F19*100,"0.00")</f>
        <v>73.946739071799755</v>
      </c>
      <c r="G19" s="205">
        <f>IFERROR('APPENDIX 16'!G19/NEPI!G19*100,"0.00")</f>
        <v>45.300718399335032</v>
      </c>
      <c r="H19" s="205">
        <f>IFERROR('APPENDIX 16'!H19/NEPI!H19*100,"0.00")</f>
        <v>53.839379324806039</v>
      </c>
      <c r="I19" s="205">
        <f>IFERROR('APPENDIX 16'!I19/NEPI!I19*100,"0.00")</f>
        <v>92.539921647184457</v>
      </c>
      <c r="J19" s="205">
        <f>IFERROR('APPENDIX 16'!J19/NEPI!J19*100,"0.00")</f>
        <v>75.177400034225087</v>
      </c>
      <c r="K19" s="205" t="str">
        <f>IFERROR('APPENDIX 16'!K19/NEPI!K19*100,"0.00")</f>
        <v>0.00</v>
      </c>
      <c r="L19" s="205">
        <f>IFERROR('APPENDIX 16'!L19/NEPI!L19*100,"0.00")</f>
        <v>34.107776702161992</v>
      </c>
      <c r="M19" s="205">
        <f>IFERROR('APPENDIX 16'!M19/NEPI!M19*100,"0.00")</f>
        <v>97.819243700855964</v>
      </c>
      <c r="N19" s="205">
        <f>IFERROR('APPENDIX 16'!N19/NEPI!N19*100,"0.00")</f>
        <v>5.6389460204121233</v>
      </c>
      <c r="O19" s="205" t="str">
        <f>IFERROR('APPENDIX 16'!O19/NEPI!O19*100,"0.00")</f>
        <v>0.00</v>
      </c>
      <c r="P19" s="205">
        <f>IFERROR('APPENDIX 16'!P19/NEPI!P19*100,"0.00")</f>
        <v>-2.3845007451564828</v>
      </c>
      <c r="Q19" s="206">
        <f>IFERROR('APPENDIX 16'!Q19/NEPI!Q19*100,"0.00")</f>
        <v>71.949022236240339</v>
      </c>
    </row>
    <row r="20" spans="2:17" ht="27" customHeight="1" x14ac:dyDescent="0.35">
      <c r="B20" s="195" t="s">
        <v>28</v>
      </c>
      <c r="C20" s="205">
        <f>IFERROR('APPENDIX 16'!C20/NEPI!C20*100,"0.00")</f>
        <v>-4.9949031600407752</v>
      </c>
      <c r="D20" s="205">
        <f>IFERROR('APPENDIX 16'!D20/NEPI!D20*100,"0.00")</f>
        <v>33.142417095827113</v>
      </c>
      <c r="E20" s="205">
        <f>IFERROR('APPENDIX 16'!E20/NEPI!E20*100,"0.00")</f>
        <v>7.0826444040874961</v>
      </c>
      <c r="F20" s="205">
        <f>IFERROR('APPENDIX 16'!F20/NEPI!F20*100,"0.00")</f>
        <v>47.267427360019951</v>
      </c>
      <c r="G20" s="205">
        <f>IFERROR('APPENDIX 16'!G20/NEPI!G20*100,"0.00")</f>
        <v>29.262718600953896</v>
      </c>
      <c r="H20" s="205">
        <f>IFERROR('APPENDIX 16'!H20/NEPI!H20*100,"0.00")</f>
        <v>8.1823697668371338</v>
      </c>
      <c r="I20" s="205">
        <f>IFERROR('APPENDIX 16'!I20/NEPI!I20*100,"0.00")</f>
        <v>66.689107947284256</v>
      </c>
      <c r="J20" s="205">
        <f>IFERROR('APPENDIX 16'!J20/NEPI!J20*100,"0.00")</f>
        <v>73.096372936526393</v>
      </c>
      <c r="K20" s="205">
        <f>IFERROR('APPENDIX 16'!K20/NEPI!K20*100,"0.00")</f>
        <v>-20.876260108563198</v>
      </c>
      <c r="L20" s="205">
        <f>IFERROR('APPENDIX 16'!L20/NEPI!L20*100,"0.00")</f>
        <v>28.503677442428199</v>
      </c>
      <c r="M20" s="205">
        <f>IFERROR('APPENDIX 16'!M20/NEPI!M20*100,"0.00")</f>
        <v>78.436712878586206</v>
      </c>
      <c r="N20" s="205">
        <f>IFERROR('APPENDIX 16'!N20/NEPI!N20*100,"0.00")</f>
        <v>14.149241398306057</v>
      </c>
      <c r="O20" s="205">
        <f>IFERROR('APPENDIX 16'!O20/NEPI!O20*100,"0.00")</f>
        <v>64.775198831358551</v>
      </c>
      <c r="P20" s="205">
        <f>IFERROR('APPENDIX 16'!P20/NEPI!P20*100,"0.00")</f>
        <v>110.13347383210397</v>
      </c>
      <c r="Q20" s="206">
        <f>IFERROR('APPENDIX 16'!Q20/NEPI!Q20*100,"0.00")</f>
        <v>50.863759130301581</v>
      </c>
    </row>
    <row r="21" spans="2:17" ht="27" customHeight="1" x14ac:dyDescent="0.35">
      <c r="B21" s="195" t="s">
        <v>29</v>
      </c>
      <c r="C21" s="205">
        <f>IFERROR('APPENDIX 16'!C21/NEPI!C21*100,"0.00")</f>
        <v>118.44255728248679</v>
      </c>
      <c r="D21" s="205">
        <f>IFERROR('APPENDIX 16'!D21/NEPI!D21*100,"0.00")</f>
        <v>59.242677428508372</v>
      </c>
      <c r="E21" s="205">
        <f>IFERROR('APPENDIX 16'!E21/NEPI!E21*100,"0.00")</f>
        <v>22.217030720710198</v>
      </c>
      <c r="F21" s="205">
        <f>IFERROR('APPENDIX 16'!F21/NEPI!F21*100,"0.00")</f>
        <v>19.078743231205021</v>
      </c>
      <c r="G21" s="205">
        <f>IFERROR('APPENDIX 16'!G21/NEPI!G21*100,"0.00")</f>
        <v>23.547887264960845</v>
      </c>
      <c r="H21" s="205">
        <f>IFERROR('APPENDIX 16'!H21/NEPI!H21*100,"0.00")</f>
        <v>62.20566046362763</v>
      </c>
      <c r="I21" s="205">
        <f>IFERROR('APPENDIX 16'!I21/NEPI!I21*100,"0.00")</f>
        <v>72.115752892493518</v>
      </c>
      <c r="J21" s="205">
        <f>IFERROR('APPENDIX 16'!J21/NEPI!J21*100,"0.00")</f>
        <v>60.320470453930966</v>
      </c>
      <c r="K21" s="205" t="str">
        <f>IFERROR('APPENDIX 16'!K21/NEPI!K21*100,"0.00")</f>
        <v>0.00</v>
      </c>
      <c r="L21" s="205">
        <f>IFERROR('APPENDIX 16'!L21/NEPI!L21*100,"0.00")</f>
        <v>76.322307226594759</v>
      </c>
      <c r="M21" s="205">
        <f>IFERROR('APPENDIX 16'!M21/NEPI!M21*100,"0.00")</f>
        <v>74.977427079652969</v>
      </c>
      <c r="N21" s="205">
        <f>IFERROR('APPENDIX 16'!N21/NEPI!N21*100,"0.00")</f>
        <v>7.8557930520865531</v>
      </c>
      <c r="O21" s="205">
        <f>IFERROR('APPENDIX 16'!O21/NEPI!O21*100,"0.00")</f>
        <v>29.177736903058793</v>
      </c>
      <c r="P21" s="205">
        <f>IFERROR('APPENDIX 16'!P21/NEPI!P21*100,"0.00")</f>
        <v>6.508119166347015</v>
      </c>
      <c r="Q21" s="206">
        <f>IFERROR('APPENDIX 16'!Q21/NEPI!Q21*100,"0.00")</f>
        <v>54.575893212090612</v>
      </c>
    </row>
    <row r="22" spans="2:17" ht="27" customHeight="1" x14ac:dyDescent="0.35">
      <c r="B22" s="195" t="s">
        <v>30</v>
      </c>
      <c r="C22" s="205" t="str">
        <f>IFERROR('APPENDIX 16'!C22/NEPI!C22*100,"0.00")</f>
        <v>0.00</v>
      </c>
      <c r="D22" s="205">
        <f>IFERROR('APPENDIX 16'!D22/NEPI!D22*100,"0.00")</f>
        <v>77.211963839199854</v>
      </c>
      <c r="E22" s="205">
        <f>IFERROR('APPENDIX 16'!E22/NEPI!E22*100,"0.00")</f>
        <v>6.2275097304839537</v>
      </c>
      <c r="F22" s="205">
        <f>IFERROR('APPENDIX 16'!F22/NEPI!F22*100,"0.00")</f>
        <v>3.8917802734992311</v>
      </c>
      <c r="G22" s="205">
        <f>IFERROR('APPENDIX 16'!G22/NEPI!G22*100,"0.00")</f>
        <v>12.992184043651378</v>
      </c>
      <c r="H22" s="205">
        <f>IFERROR('APPENDIX 16'!H22/NEPI!H22*100,"0.00")</f>
        <v>68.735645956902928</v>
      </c>
      <c r="I22" s="205">
        <f>IFERROR('APPENDIX 16'!I22/NEPI!I22*100,"0.00")</f>
        <v>76.871101871101871</v>
      </c>
      <c r="J22" s="205">
        <f>IFERROR('APPENDIX 16'!J22/NEPI!J22*100,"0.00")</f>
        <v>77.589570866442131</v>
      </c>
      <c r="K22" s="205">
        <f>IFERROR('APPENDIX 16'!K22/NEPI!K22*100,"0.00")</f>
        <v>0</v>
      </c>
      <c r="L22" s="205">
        <f>IFERROR('APPENDIX 16'!L22/NEPI!L22*100,"0.00")</f>
        <v>-54.896760750142072</v>
      </c>
      <c r="M22" s="205">
        <f>IFERROR('APPENDIX 16'!M22/NEPI!M22*100,"0.00")</f>
        <v>38.743407050985475</v>
      </c>
      <c r="N22" s="205">
        <f>IFERROR('APPENDIX 16'!N22/NEPI!N22*100,"0.00")</f>
        <v>25.656192236598891</v>
      </c>
      <c r="O22" s="205" t="str">
        <f>IFERROR('APPENDIX 16'!O22/NEPI!O22*100,"0.00")</f>
        <v>0.00</v>
      </c>
      <c r="P22" s="205">
        <f>IFERROR('APPENDIX 16'!P22/NEPI!P22*100,"0.00")</f>
        <v>-47.941264014287135</v>
      </c>
      <c r="Q22" s="206">
        <f>IFERROR('APPENDIX 16'!Q22/NEPI!Q22*100,"0.00")</f>
        <v>52.681331271347318</v>
      </c>
    </row>
    <row r="23" spans="2:17" ht="27" customHeight="1" x14ac:dyDescent="0.35">
      <c r="B23" s="195" t="s">
        <v>31</v>
      </c>
      <c r="C23" s="205" t="str">
        <f>IFERROR('APPENDIX 16'!C23/NEPI!C23*100,"0.00")</f>
        <v>0.00</v>
      </c>
      <c r="D23" s="205" t="str">
        <f>IFERROR('APPENDIX 16'!D23/NEPI!D23*100,"0.00")</f>
        <v>0.00</v>
      </c>
      <c r="E23" s="205" t="str">
        <f>IFERROR('APPENDIX 16'!E23/NEPI!E23*100,"0.00")</f>
        <v>0.00</v>
      </c>
      <c r="F23" s="205" t="str">
        <f>IFERROR('APPENDIX 16'!F23/NEPI!F23*100,"0.00")</f>
        <v>0.00</v>
      </c>
      <c r="G23" s="205" t="str">
        <f>IFERROR('APPENDIX 16'!G23/NEPI!G23*100,"0.00")</f>
        <v>0.00</v>
      </c>
      <c r="H23" s="205" t="str">
        <f>IFERROR('APPENDIX 16'!H23/NEPI!H23*100,"0.00")</f>
        <v>0.00</v>
      </c>
      <c r="I23" s="205" t="str">
        <f>IFERROR('APPENDIX 16'!I23/NEPI!I23*100,"0.00")</f>
        <v>0.00</v>
      </c>
      <c r="J23" s="205" t="str">
        <f>IFERROR('APPENDIX 16'!J23/NEPI!J23*100,"0.00")</f>
        <v>0.00</v>
      </c>
      <c r="K23" s="205" t="str">
        <f>IFERROR('APPENDIX 16'!K23/NEPI!K23*100,"0.00")</f>
        <v>0.00</v>
      </c>
      <c r="L23" s="205" t="str">
        <f>IFERROR('APPENDIX 16'!L23/NEPI!L23*100,"0.00")</f>
        <v>0.00</v>
      </c>
      <c r="M23" s="205" t="str">
        <f>IFERROR('APPENDIX 16'!M23/NEPI!M23*100,"0.00")</f>
        <v>0.00</v>
      </c>
      <c r="N23" s="205" t="str">
        <f>IFERROR('APPENDIX 16'!N23/NEPI!N23*100,"0.00")</f>
        <v>0.00</v>
      </c>
      <c r="O23" s="205" t="str">
        <f>IFERROR('APPENDIX 16'!O23/NEPI!O23*100,"0.00")</f>
        <v>0.00</v>
      </c>
      <c r="P23" s="205" t="str">
        <f>IFERROR('APPENDIX 16'!P23/NEPI!P23*100,"0.00")</f>
        <v>0.00</v>
      </c>
      <c r="Q23" s="206" t="str">
        <f>IFERROR('APPENDIX 16'!Q23/NEPI!Q23*100,"0.00")</f>
        <v>0.00</v>
      </c>
    </row>
    <row r="24" spans="2:17" ht="27" customHeight="1" x14ac:dyDescent="0.35">
      <c r="B24" s="195" t="s">
        <v>258</v>
      </c>
      <c r="C24" s="205">
        <f>IFERROR('APPENDIX 16'!C24/NEPI!C24*100,"0.00")</f>
        <v>178.79939209726444</v>
      </c>
      <c r="D24" s="205">
        <f>IFERROR('APPENDIX 16'!D24/NEPI!D24*100,"0.00")</f>
        <v>444.95826753891271</v>
      </c>
      <c r="E24" s="205">
        <f>IFERROR('APPENDIX 16'!E24/NEPI!E24*100,"0.00")</f>
        <v>35.319470699432891</v>
      </c>
      <c r="F24" s="205">
        <f>IFERROR('APPENDIX 16'!F24/NEPI!F24*100,"0.00")</f>
        <v>109.82209576363742</v>
      </c>
      <c r="G24" s="205">
        <f>IFERROR('APPENDIX 16'!G24/NEPI!G24*100,"0.00")</f>
        <v>51.026310616909555</v>
      </c>
      <c r="H24" s="205">
        <f>IFERROR('APPENDIX 16'!H24/NEPI!H24*100,"0.00")</f>
        <v>113.1795766177532</v>
      </c>
      <c r="I24" s="205">
        <f>IFERROR('APPENDIX 16'!I24/NEPI!I24*100,"0.00")</f>
        <v>60.712230897382277</v>
      </c>
      <c r="J24" s="205">
        <f>IFERROR('APPENDIX 16'!J24/NEPI!J24*100,"0.00")</f>
        <v>23.206930299086931</v>
      </c>
      <c r="K24" s="205" t="str">
        <f>IFERROR('APPENDIX 16'!K24/NEPI!K24*100,"0.00")</f>
        <v>0.00</v>
      </c>
      <c r="L24" s="205">
        <f>IFERROR('APPENDIX 16'!L24/NEPI!L24*100,"0.00")</f>
        <v>-1.0773000083704536</v>
      </c>
      <c r="M24" s="205">
        <f>IFERROR('APPENDIX 16'!M24/NEPI!M24*100,"0.00")</f>
        <v>-35.706588116962422</v>
      </c>
      <c r="N24" s="205">
        <f>IFERROR('APPENDIX 16'!N24/NEPI!N24*100,"0.00")</f>
        <v>11.353468245989774</v>
      </c>
      <c r="O24" s="205" t="str">
        <f>IFERROR('APPENDIX 16'!O24/NEPI!O24*100,"0.00")</f>
        <v>0.00</v>
      </c>
      <c r="P24" s="205">
        <f>IFERROR('APPENDIX 16'!P24/NEPI!P24*100,"0.00")</f>
        <v>-94.796625023628266</v>
      </c>
      <c r="Q24" s="206">
        <f>IFERROR('APPENDIX 16'!Q24/NEPI!Q24*100,"0.00")</f>
        <v>51.623103694799944</v>
      </c>
    </row>
    <row r="25" spans="2:17" ht="27" customHeight="1" x14ac:dyDescent="0.35">
      <c r="B25" s="195" t="s">
        <v>259</v>
      </c>
      <c r="C25" s="205" t="str">
        <f>IFERROR('APPENDIX 16'!C25/NEPI!C25*100,"0.00")</f>
        <v>0.00</v>
      </c>
      <c r="D25" s="205" t="str">
        <f>IFERROR('APPENDIX 16'!D25/NEPI!D25*100,"0.00")</f>
        <v>0.00</v>
      </c>
      <c r="E25" s="205" t="str">
        <f>IFERROR('APPENDIX 16'!E25/NEPI!E25*100,"0.00")</f>
        <v>0.00</v>
      </c>
      <c r="F25" s="205" t="str">
        <f>IFERROR('APPENDIX 16'!F25/NEPI!F25*100,"0.00")</f>
        <v>0.00</v>
      </c>
      <c r="G25" s="205" t="str">
        <f>IFERROR('APPENDIX 16'!G25/NEPI!G25*100,"0.00")</f>
        <v>0.00</v>
      </c>
      <c r="H25" s="205" t="str">
        <f>IFERROR('APPENDIX 16'!H25/NEPI!H25*100,"0.00")</f>
        <v>0.00</v>
      </c>
      <c r="I25" s="205" t="str">
        <f>IFERROR('APPENDIX 16'!I25/NEPI!I25*100,"0.00")</f>
        <v>0.00</v>
      </c>
      <c r="J25" s="205" t="str">
        <f>IFERROR('APPENDIX 16'!J25/NEPI!J25*100,"0.00")</f>
        <v>0.00</v>
      </c>
      <c r="K25" s="205" t="str">
        <f>IFERROR('APPENDIX 16'!K25/NEPI!K25*100,"0.00")</f>
        <v>0.00</v>
      </c>
      <c r="L25" s="205" t="str">
        <f>IFERROR('APPENDIX 16'!L25/NEPI!L25*100,"0.00")</f>
        <v>0.00</v>
      </c>
      <c r="M25" s="205" t="str">
        <f>IFERROR('APPENDIX 16'!M25/NEPI!M25*100,"0.00")</f>
        <v>0.00</v>
      </c>
      <c r="N25" s="205" t="str">
        <f>IFERROR('APPENDIX 16'!N25/NEPI!N25*100,"0.00")</f>
        <v>0.00</v>
      </c>
      <c r="O25" s="205">
        <f>IFERROR('APPENDIX 16'!O25/NEPI!O25*100,"0.00")</f>
        <v>70.189790822564248</v>
      </c>
      <c r="P25" s="205" t="str">
        <f>IFERROR('APPENDIX 16'!P25/NEPI!P25*100,"0.00")</f>
        <v>0.00</v>
      </c>
      <c r="Q25" s="206">
        <f>IFERROR('APPENDIX 16'!Q25/NEPI!Q25*100,"0.00")</f>
        <v>70.189790822564248</v>
      </c>
    </row>
    <row r="26" spans="2:17" ht="27" customHeight="1" x14ac:dyDescent="0.35">
      <c r="B26" s="195" t="s">
        <v>33</v>
      </c>
      <c r="C26" s="205" t="str">
        <f>IFERROR('APPENDIX 16'!C26/NEPI!C26*100,"0.00")</f>
        <v>0.00</v>
      </c>
      <c r="D26" s="205">
        <f>IFERROR('APPENDIX 16'!D26/NEPI!D26*100,"0.00")</f>
        <v>48.045816210544722</v>
      </c>
      <c r="E26" s="205">
        <f>IFERROR('APPENDIX 16'!E26/NEPI!E26*100,"0.00")</f>
        <v>27.94819766053951</v>
      </c>
      <c r="F26" s="205">
        <f>IFERROR('APPENDIX 16'!F26/NEPI!F26*100,"0.00")</f>
        <v>-9.8293408485987168</v>
      </c>
      <c r="G26" s="205">
        <f>IFERROR('APPENDIX 16'!G26/NEPI!G26*100,"0.00")</f>
        <v>-377.22508733987689</v>
      </c>
      <c r="H26" s="205">
        <f>IFERROR('APPENDIX 16'!H26/NEPI!H26*100,"0.00")</f>
        <v>52.404353965377304</v>
      </c>
      <c r="I26" s="205">
        <f>IFERROR('APPENDIX 16'!I26/NEPI!I26*100,"0.00")</f>
        <v>89.191750701342031</v>
      </c>
      <c r="J26" s="205">
        <f>IFERROR('APPENDIX 16'!J26/NEPI!J26*100,"0.00")</f>
        <v>120.30759986500837</v>
      </c>
      <c r="K26" s="205" t="str">
        <f>IFERROR('APPENDIX 16'!K26/NEPI!K26*100,"0.00")</f>
        <v>0.00</v>
      </c>
      <c r="L26" s="205">
        <f>IFERROR('APPENDIX 16'!L26/NEPI!L26*100,"0.00")</f>
        <v>12.306177701206005</v>
      </c>
      <c r="M26" s="205">
        <f>IFERROR('APPENDIX 16'!M26/NEPI!M26*100,"0.00")</f>
        <v>16.745877324487257</v>
      </c>
      <c r="N26" s="205">
        <f>IFERROR('APPENDIX 16'!N26/NEPI!N26*100,"0.00")</f>
        <v>33.008882333448128</v>
      </c>
      <c r="O26" s="205">
        <f>IFERROR('APPENDIX 16'!O26/NEPI!O26*100,"0.00")</f>
        <v>82.81599087322337</v>
      </c>
      <c r="P26" s="205">
        <f>IFERROR('APPENDIX 16'!P26/NEPI!P26*100,"0.00")</f>
        <v>19.306803594351731</v>
      </c>
      <c r="Q26" s="206">
        <f>IFERROR('APPENDIX 16'!Q26/NEPI!Q26*100,"0.00")</f>
        <v>69.948352396072963</v>
      </c>
    </row>
    <row r="27" spans="2:17" ht="27" customHeight="1" x14ac:dyDescent="0.35">
      <c r="B27" s="195" t="s">
        <v>34</v>
      </c>
      <c r="C27" s="205" t="str">
        <f>IFERROR('APPENDIX 16'!C27/NEPI!C27*100,"0.00")</f>
        <v>0.00</v>
      </c>
      <c r="D27" s="205">
        <f>IFERROR('APPENDIX 16'!D27/NEPI!D27*100,"0.00")</f>
        <v>89.403415924945875</v>
      </c>
      <c r="E27" s="205">
        <f>IFERROR('APPENDIX 16'!E27/NEPI!E27*100,"0.00")</f>
        <v>-18.604651162790699</v>
      </c>
      <c r="F27" s="205">
        <f>IFERROR('APPENDIX 16'!F27/NEPI!F27*100,"0.00")</f>
        <v>45.020269529966036</v>
      </c>
      <c r="G27" s="205">
        <f>IFERROR('APPENDIX 16'!G27/NEPI!G27*100,"0.00")</f>
        <v>79.517975818720473</v>
      </c>
      <c r="H27" s="205">
        <f>IFERROR('APPENDIX 16'!H27/NEPI!H27*100,"0.00")</f>
        <v>-46.418246064889175</v>
      </c>
      <c r="I27" s="205">
        <f>IFERROR('APPENDIX 16'!I27/NEPI!I27*100,"0.00")</f>
        <v>65.392997239575763</v>
      </c>
      <c r="J27" s="205">
        <f>IFERROR('APPENDIX 16'!J27/NEPI!J27*100,"0.00")</f>
        <v>30.807838942203038</v>
      </c>
      <c r="K27" s="205">
        <f>IFERROR('APPENDIX 16'!K27/NEPI!K27*100,"0.00")</f>
        <v>0</v>
      </c>
      <c r="L27" s="205">
        <f>IFERROR('APPENDIX 16'!L27/NEPI!L27*100,"0.00")</f>
        <v>-42.228835978835974</v>
      </c>
      <c r="M27" s="205">
        <f>IFERROR('APPENDIX 16'!M27/NEPI!M27*100,"0.00")</f>
        <v>201.98525241066366</v>
      </c>
      <c r="N27" s="205">
        <f>IFERROR('APPENDIX 16'!N27/NEPI!N27*100,"0.00")</f>
        <v>13.862410635896151</v>
      </c>
      <c r="O27" s="205" t="str">
        <f>IFERROR('APPENDIX 16'!O27/NEPI!O27*100,"0.00")</f>
        <v>0.00</v>
      </c>
      <c r="P27" s="205">
        <f>IFERROR('APPENDIX 16'!P27/NEPI!P27*100,"0.00")</f>
        <v>-21.503070188324472</v>
      </c>
      <c r="Q27" s="206">
        <f>IFERROR('APPENDIX 16'!Q27/NEPI!Q27*100,"0.00")</f>
        <v>33.516096817844357</v>
      </c>
    </row>
    <row r="28" spans="2:17" ht="27" customHeight="1" x14ac:dyDescent="0.35">
      <c r="B28" s="195" t="s">
        <v>35</v>
      </c>
      <c r="C28" s="205" t="str">
        <f>IFERROR('APPENDIX 16'!C28/NEPI!C28*100,"0.00")</f>
        <v>0.00</v>
      </c>
      <c r="D28" s="205">
        <f>IFERROR('APPENDIX 16'!D28/NEPI!D28*100,"0.00")</f>
        <v>24.826709062003179</v>
      </c>
      <c r="E28" s="205">
        <f>IFERROR('APPENDIX 16'!E28/NEPI!E28*100,"0.00")</f>
        <v>45.416579661724789</v>
      </c>
      <c r="F28" s="205">
        <f>IFERROR('APPENDIX 16'!F28/NEPI!F28*100,"0.00")</f>
        <v>34.111215612508815</v>
      </c>
      <c r="G28" s="205">
        <f>IFERROR('APPENDIX 16'!G28/NEPI!G28*100,"0.00")</f>
        <v>0.88700783319351095</v>
      </c>
      <c r="H28" s="205">
        <f>IFERROR('APPENDIX 16'!H28/NEPI!H28*100,"0.00")</f>
        <v>45.761282159426401</v>
      </c>
      <c r="I28" s="205">
        <f>IFERROR('APPENDIX 16'!I28/NEPI!I28*100,"0.00")</f>
        <v>120.20762981341979</v>
      </c>
      <c r="J28" s="205">
        <f>IFERROR('APPENDIX 16'!J28/NEPI!J28*100,"0.00")</f>
        <v>65.382269941234313</v>
      </c>
      <c r="K28" s="205" t="str">
        <f>IFERROR('APPENDIX 16'!K28/NEPI!K28*100,"0.00")</f>
        <v>0.00</v>
      </c>
      <c r="L28" s="205">
        <f>IFERROR('APPENDIX 16'!L28/NEPI!L28*100,"0.00")</f>
        <v>99.681303116147319</v>
      </c>
      <c r="M28" s="205">
        <f>IFERROR('APPENDIX 16'!M28/NEPI!M28*100,"0.00")</f>
        <v>38.905988919180373</v>
      </c>
      <c r="N28" s="205">
        <f>IFERROR('APPENDIX 16'!N28/NEPI!N28*100,"0.00")</f>
        <v>52.847154284398925</v>
      </c>
      <c r="O28" s="205">
        <f>IFERROR('APPENDIX 16'!O28/NEPI!O28*100,"0.00")</f>
        <v>84.755925451011706</v>
      </c>
      <c r="P28" s="205">
        <f>IFERROR('APPENDIX 16'!P28/NEPI!P28*100,"0.00")</f>
        <v>35.568942436412314</v>
      </c>
      <c r="Q28" s="206">
        <f>IFERROR('APPENDIX 16'!Q28/NEPI!Q28*100,"0.00")</f>
        <v>76.481657616979618</v>
      </c>
    </row>
    <row r="29" spans="2:17" ht="27" customHeight="1" x14ac:dyDescent="0.35">
      <c r="B29" s="195" t="s">
        <v>36</v>
      </c>
      <c r="C29" s="205">
        <f>IFERROR('APPENDIX 16'!C29/NEPI!C29*100,"0.00")</f>
        <v>7.5757575757575761</v>
      </c>
      <c r="D29" s="205">
        <f>IFERROR('APPENDIX 16'!D29/NEPI!D29*100,"0.00")</f>
        <v>64.562002275312864</v>
      </c>
      <c r="E29" s="205">
        <f>IFERROR('APPENDIX 16'!E29/NEPI!E29*100,"0.00")</f>
        <v>25.177932105422073</v>
      </c>
      <c r="F29" s="205">
        <f>IFERROR('APPENDIX 16'!F29/NEPI!F29*100,"0.00")</f>
        <v>-124.2759934043986</v>
      </c>
      <c r="G29" s="205">
        <f>IFERROR('APPENDIX 16'!G29/NEPI!G29*100,"0.00")</f>
        <v>54.94839101396478</v>
      </c>
      <c r="H29" s="205">
        <f>IFERROR('APPENDIX 16'!H29/NEPI!H29*100,"0.00")</f>
        <v>12.766836320719923</v>
      </c>
      <c r="I29" s="205">
        <f>IFERROR('APPENDIX 16'!I29/NEPI!I29*100,"0.00")</f>
        <v>87.970239184078778</v>
      </c>
      <c r="J29" s="205">
        <f>IFERROR('APPENDIX 16'!J29/NEPI!J29*100,"0.00")</f>
        <v>94.707291367251116</v>
      </c>
      <c r="K29" s="205" t="str">
        <f>IFERROR('APPENDIX 16'!K29/NEPI!K29*100,"0.00")</f>
        <v>0.00</v>
      </c>
      <c r="L29" s="205">
        <f>IFERROR('APPENDIX 16'!L29/NEPI!L29*100,"0.00")</f>
        <v>10.125628140703517</v>
      </c>
      <c r="M29" s="205">
        <f>IFERROR('APPENDIX 16'!M29/NEPI!M29*100,"0.00")</f>
        <v>14.397773279352228</v>
      </c>
      <c r="N29" s="205">
        <f>IFERROR('APPENDIX 16'!N29/NEPI!N29*100,"0.00")</f>
        <v>55.213586215445645</v>
      </c>
      <c r="O29" s="205" t="str">
        <f>IFERROR('APPENDIX 16'!O29/NEPI!O29*100,"0.00")</f>
        <v>0.00</v>
      </c>
      <c r="P29" s="205">
        <f>IFERROR('APPENDIX 16'!P29/NEPI!P29*100,"0.00")</f>
        <v>20.78503688092729</v>
      </c>
      <c r="Q29" s="206">
        <f>IFERROR('APPENDIX 16'!Q29/NEPI!Q29*100,"0.00")</f>
        <v>59.485191050916576</v>
      </c>
    </row>
    <row r="30" spans="2:17" ht="27" customHeight="1" x14ac:dyDescent="0.35">
      <c r="B30" s="195" t="s">
        <v>213</v>
      </c>
      <c r="C30" s="205" t="str">
        <f>IFERROR('APPENDIX 16'!C30/NEPI!C30*100,"0.00")</f>
        <v>0.00</v>
      </c>
      <c r="D30" s="205">
        <f>IFERROR('APPENDIX 16'!D30/NEPI!D30*100,"0.00")</f>
        <v>-6.5602987354663496</v>
      </c>
      <c r="E30" s="205">
        <f>IFERROR('APPENDIX 16'!E30/NEPI!E30*100,"0.00")</f>
        <v>39.46705077421678</v>
      </c>
      <c r="F30" s="205">
        <f>IFERROR('APPENDIX 16'!F30/NEPI!F30*100,"0.00")</f>
        <v>6.3538817588891225</v>
      </c>
      <c r="G30" s="205">
        <f>IFERROR('APPENDIX 16'!G30/NEPI!G30*100,"0.00")</f>
        <v>31.527484143763214</v>
      </c>
      <c r="H30" s="205">
        <f>IFERROR('APPENDIX 16'!H30/NEPI!H30*100,"0.00")</f>
        <v>-47.371495327102799</v>
      </c>
      <c r="I30" s="205">
        <f>IFERROR('APPENDIX 16'!I30/NEPI!I30*100,"0.00")</f>
        <v>102.89481139711833</v>
      </c>
      <c r="J30" s="205">
        <f>IFERROR('APPENDIX 16'!J30/NEPI!J30*100,"0.00")</f>
        <v>49.093270580348722</v>
      </c>
      <c r="K30" s="205" t="str">
        <f>IFERROR('APPENDIX 16'!K30/NEPI!K30*100,"0.00")</f>
        <v>0.00</v>
      </c>
      <c r="L30" s="205">
        <f>IFERROR('APPENDIX 16'!L30/NEPI!L30*100,"0.00")</f>
        <v>9.0338983050847457</v>
      </c>
      <c r="M30" s="205">
        <f>IFERROR('APPENDIX 16'!M30/NEPI!M30*100,"0.00")</f>
        <v>-26.141212093407351</v>
      </c>
      <c r="N30" s="205">
        <f>IFERROR('APPENDIX 16'!N30/NEPI!N30*100,"0.00")</f>
        <v>30.300492445814207</v>
      </c>
      <c r="O30" s="205" t="str">
        <f>IFERROR('APPENDIX 16'!O30/NEPI!O30*100,"0.00")</f>
        <v>0.00</v>
      </c>
      <c r="P30" s="205">
        <f>IFERROR('APPENDIX 16'!P30/NEPI!P30*100,"0.00")</f>
        <v>32.464146023468061</v>
      </c>
      <c r="Q30" s="206">
        <f>IFERROR('APPENDIX 16'!Q30/NEPI!Q30*100,"0.00")</f>
        <v>72.668684042509909</v>
      </c>
    </row>
    <row r="31" spans="2:17" ht="27" customHeight="1" x14ac:dyDescent="0.35">
      <c r="B31" s="195" t="s">
        <v>193</v>
      </c>
      <c r="C31" s="205">
        <f>IFERROR('APPENDIX 16'!C31/NEPI!C31*100,"0.00")</f>
        <v>7.1296723580987544</v>
      </c>
      <c r="D31" s="205">
        <f>IFERROR('APPENDIX 16'!D31/NEPI!D31*100,"0.00")</f>
        <v>3.7328536091747244</v>
      </c>
      <c r="E31" s="205">
        <f>IFERROR('APPENDIX 16'!E31/NEPI!E31*100,"0.00")</f>
        <v>6.9732937685459948</v>
      </c>
      <c r="F31" s="205">
        <f>IFERROR('APPENDIX 16'!F31/NEPI!F31*100,"0.00")</f>
        <v>19.465141032464075</v>
      </c>
      <c r="G31" s="205">
        <f>IFERROR('APPENDIX 16'!G31/NEPI!G31*100,"0.00")</f>
        <v>-6.9309476065607489</v>
      </c>
      <c r="H31" s="205">
        <f>IFERROR('APPENDIX 16'!H31/NEPI!H31*100,"0.00")</f>
        <v>20.413857242501741</v>
      </c>
      <c r="I31" s="205">
        <f>IFERROR('APPENDIX 16'!I31/NEPI!I31*100,"0.00")</f>
        <v>80.90451334452294</v>
      </c>
      <c r="J31" s="205">
        <f>IFERROR('APPENDIX 16'!J31/NEPI!J31*100,"0.00")</f>
        <v>41.509563028429149</v>
      </c>
      <c r="K31" s="205" t="str">
        <f>IFERROR('APPENDIX 16'!K31/NEPI!K31*100,"0.00")</f>
        <v>0.00</v>
      </c>
      <c r="L31" s="205">
        <f>IFERROR('APPENDIX 16'!L31/NEPI!L31*100,"0.00")</f>
        <v>-5.8263971462544593</v>
      </c>
      <c r="M31" s="205">
        <f>IFERROR('APPENDIX 16'!M31/NEPI!M31*100,"0.00")</f>
        <v>3.7739256049115202</v>
      </c>
      <c r="N31" s="205">
        <f>IFERROR('APPENDIX 16'!N31/NEPI!N31*100,"0.00")</f>
        <v>73.739653875094064</v>
      </c>
      <c r="O31" s="205" t="str">
        <f>IFERROR('APPENDIX 16'!O31/NEPI!O31*100,"0.00")</f>
        <v>0.00</v>
      </c>
      <c r="P31" s="205">
        <f>IFERROR('APPENDIX 16'!P31/NEPI!P31*100,"0.00")</f>
        <v>19.349473295139529</v>
      </c>
      <c r="Q31" s="206">
        <f>IFERROR('APPENDIX 16'!Q31/NEPI!Q31*100,"0.00")</f>
        <v>50.255901622195445</v>
      </c>
    </row>
    <row r="32" spans="2:17" ht="27" customHeight="1" x14ac:dyDescent="0.35">
      <c r="B32" s="195" t="s">
        <v>37</v>
      </c>
      <c r="C32" s="205">
        <f>IFERROR('APPENDIX 16'!C32/NEPI!C32*100,"0.00")</f>
        <v>5.3892215568862278</v>
      </c>
      <c r="D32" s="205">
        <f>IFERROR('APPENDIX 16'!D32/NEPI!D32*100,"0.00")</f>
        <v>53.409898176651673</v>
      </c>
      <c r="E32" s="205">
        <f>IFERROR('APPENDIX 16'!E32/NEPI!E32*100,"0.00")</f>
        <v>64.986494728587601</v>
      </c>
      <c r="F32" s="205">
        <f>IFERROR('APPENDIX 16'!F32/NEPI!F32*100,"0.00")</f>
        <v>221.54614537740662</v>
      </c>
      <c r="G32" s="205">
        <f>IFERROR('APPENDIX 16'!G32/NEPI!G32*100,"0.00")</f>
        <v>-102.67541645633517</v>
      </c>
      <c r="H32" s="205">
        <f>IFERROR('APPENDIX 16'!H32/NEPI!H32*100,"0.00")</f>
        <v>169.67777096532461</v>
      </c>
      <c r="I32" s="205">
        <f>IFERROR('APPENDIX 16'!I32/NEPI!I32*100,"0.00")</f>
        <v>91.090211157092909</v>
      </c>
      <c r="J32" s="205">
        <f>IFERROR('APPENDIX 16'!J32/NEPI!J32*100,"0.00")</f>
        <v>55.581077205387807</v>
      </c>
      <c r="K32" s="205" t="str">
        <f>IFERROR('APPENDIX 16'!K32/NEPI!K32*100,"0.00")</f>
        <v>0.00</v>
      </c>
      <c r="L32" s="205">
        <f>IFERROR('APPENDIX 16'!L32/NEPI!L32*100,"0.00")</f>
        <v>33.109850438370295</v>
      </c>
      <c r="M32" s="205">
        <f>IFERROR('APPENDIX 16'!M32/NEPI!M32*100,"0.00")</f>
        <v>44.902996875843712</v>
      </c>
      <c r="N32" s="205">
        <f>IFERROR('APPENDIX 16'!N32/NEPI!N32*100,"0.00")</f>
        <v>9.5650294015911452</v>
      </c>
      <c r="O32" s="205" t="str">
        <f>IFERROR('APPENDIX 16'!O32/NEPI!O32*100,"0.00")</f>
        <v>0.00</v>
      </c>
      <c r="P32" s="205">
        <f>IFERROR('APPENDIX 16'!P32/NEPI!P32*100,"0.00")</f>
        <v>77.946548740626795</v>
      </c>
      <c r="Q32" s="206">
        <f>IFERROR('APPENDIX 16'!Q32/NEPI!Q32*100,"0.00")</f>
        <v>73.512292851886613</v>
      </c>
    </row>
    <row r="33" spans="2:17" ht="27" customHeight="1" x14ac:dyDescent="0.35">
      <c r="B33" s="195" t="s">
        <v>139</v>
      </c>
      <c r="C33" s="205" t="str">
        <f>IFERROR('APPENDIX 16'!C33/NEPI!C33*100,"0.00")</f>
        <v>0.00</v>
      </c>
      <c r="D33" s="205">
        <f>IFERROR('APPENDIX 16'!D33/NEPI!D33*100,"0.00")</f>
        <v>-38.810296846011134</v>
      </c>
      <c r="E33" s="205">
        <f>IFERROR('APPENDIX 16'!E33/NEPI!E33*100,"0.00")</f>
        <v>-11.830926083262531</v>
      </c>
      <c r="F33" s="205">
        <f>IFERROR('APPENDIX 16'!F33/NEPI!F33*100,"0.00")</f>
        <v>-29.719803573639254</v>
      </c>
      <c r="G33" s="205">
        <f>IFERROR('APPENDIX 16'!G33/NEPI!G33*100,"0.00")</f>
        <v>111.65189226048415</v>
      </c>
      <c r="H33" s="205">
        <f>IFERROR('APPENDIX 16'!H33/NEPI!H33*100,"0.00")</f>
        <v>-118.75</v>
      </c>
      <c r="I33" s="205">
        <f>IFERROR('APPENDIX 16'!I33/NEPI!I33*100,"0.00")</f>
        <v>125.50094141779049</v>
      </c>
      <c r="J33" s="205">
        <f>IFERROR('APPENDIX 16'!J33/NEPI!J33*100,"0.00")</f>
        <v>11.256140455024413</v>
      </c>
      <c r="K33" s="205" t="str">
        <f>IFERROR('APPENDIX 16'!K33/NEPI!K33*100,"0.00")</f>
        <v>0.00</v>
      </c>
      <c r="L33" s="205">
        <f>IFERROR('APPENDIX 16'!L33/NEPI!L33*100,"0.00")</f>
        <v>12.997649199969667</v>
      </c>
      <c r="M33" s="205">
        <f>IFERROR('APPENDIX 16'!M33/NEPI!M33*100,"0.00")</f>
        <v>9.0049033746755125</v>
      </c>
      <c r="N33" s="205">
        <f>IFERROR('APPENDIX 16'!N33/NEPI!N33*100,"0.00")</f>
        <v>52.98945913253845</v>
      </c>
      <c r="O33" s="205">
        <f>IFERROR('APPENDIX 16'!O33/NEPI!O33*100,"0.00")</f>
        <v>46.824394901601416</v>
      </c>
      <c r="P33" s="205">
        <f>IFERROR('APPENDIX 16'!P33/NEPI!P33*100,"0.00")</f>
        <v>-5.833333333333333</v>
      </c>
      <c r="Q33" s="206">
        <f>IFERROR('APPENDIX 16'!Q33/NEPI!Q33*100,"0.00")</f>
        <v>59.325659096494789</v>
      </c>
    </row>
    <row r="34" spans="2:17" ht="27" customHeight="1" x14ac:dyDescent="0.35">
      <c r="B34" s="195" t="s">
        <v>151</v>
      </c>
      <c r="C34" s="205">
        <f>IFERROR('APPENDIX 16'!C34/NEPI!C34*100,"0.00")</f>
        <v>0</v>
      </c>
      <c r="D34" s="205">
        <f>IFERROR('APPENDIX 16'!D34/NEPI!D34*100,"0.00")</f>
        <v>45.451003311903371</v>
      </c>
      <c r="E34" s="205">
        <f>IFERROR('APPENDIX 16'!E34/NEPI!E34*100,"0.00")</f>
        <v>19.754846066134547</v>
      </c>
      <c r="F34" s="205">
        <f>IFERROR('APPENDIX 16'!F34/NEPI!F34*100,"0.00")</f>
        <v>15.701741330555141</v>
      </c>
      <c r="G34" s="205">
        <f>IFERROR('APPENDIX 16'!G34/NEPI!G34*100,"0.00")</f>
        <v>7.5966296643038653</v>
      </c>
      <c r="H34" s="205">
        <f>IFERROR('APPENDIX 16'!H34/NEPI!H34*100,"0.00")</f>
        <v>4.5497097921737497</v>
      </c>
      <c r="I34" s="205">
        <f>IFERROR('APPENDIX 16'!I34/NEPI!I34*100,"0.00")</f>
        <v>91.482337120493767</v>
      </c>
      <c r="J34" s="205">
        <f>IFERROR('APPENDIX 16'!J34/NEPI!J34*100,"0.00")</f>
        <v>50.421630303841525</v>
      </c>
      <c r="K34" s="205" t="str">
        <f>IFERROR('APPENDIX 16'!K34/NEPI!K34*100,"0.00")</f>
        <v>0.00</v>
      </c>
      <c r="L34" s="205">
        <f>IFERROR('APPENDIX 16'!L34/NEPI!L34*100,"0.00")</f>
        <v>-1.0558069381598794</v>
      </c>
      <c r="M34" s="205">
        <f>IFERROR('APPENDIX 16'!M34/NEPI!M34*100,"0.00")</f>
        <v>0.99024110218140071</v>
      </c>
      <c r="N34" s="205">
        <f>IFERROR('APPENDIX 16'!N34/NEPI!N34*100,"0.00")</f>
        <v>34.25721599435078</v>
      </c>
      <c r="O34" s="205" t="str">
        <f>IFERROR('APPENDIX 16'!O34/NEPI!O34*100,"0.00")</f>
        <v>0.00</v>
      </c>
      <c r="P34" s="205">
        <f>IFERROR('APPENDIX 16'!P34/NEPI!P34*100,"0.00")</f>
        <v>37.851518560179976</v>
      </c>
      <c r="Q34" s="206">
        <f>IFERROR('APPENDIX 16'!Q34/NEPI!Q34*100,"0.00")</f>
        <v>70.216016168403371</v>
      </c>
    </row>
    <row r="35" spans="2:17" ht="27" customHeight="1" x14ac:dyDescent="0.35">
      <c r="B35" s="195" t="s">
        <v>140</v>
      </c>
      <c r="C35" s="205" t="str">
        <f>IFERROR('APPENDIX 16'!C35/NEPI!C35*100,"0.00")</f>
        <v>0.00</v>
      </c>
      <c r="D35" s="205">
        <f>IFERROR('APPENDIX 16'!D35/NEPI!D35*100,"0.00")</f>
        <v>142.45777518928364</v>
      </c>
      <c r="E35" s="205">
        <f>IFERROR('APPENDIX 16'!E35/NEPI!E35*100,"0.00")</f>
        <v>-3.1046258925799441E-2</v>
      </c>
      <c r="F35" s="205">
        <f>IFERROR('APPENDIX 16'!F35/NEPI!F35*100,"0.00")</f>
        <v>-115.69767441860466</v>
      </c>
      <c r="G35" s="205">
        <f>IFERROR('APPENDIX 16'!G35/NEPI!G35*100,"0.00")</f>
        <v>27.211714460036607</v>
      </c>
      <c r="H35" s="205">
        <f>IFERROR('APPENDIX 16'!H35/NEPI!H35*100,"0.00")</f>
        <v>8.3916083916083917</v>
      </c>
      <c r="I35" s="205">
        <f>IFERROR('APPENDIX 16'!I35/NEPI!I35*100,"0.00")</f>
        <v>110.23883775766335</v>
      </c>
      <c r="J35" s="205">
        <f>IFERROR('APPENDIX 16'!J35/NEPI!J35*100,"0.00")</f>
        <v>126.08884938414933</v>
      </c>
      <c r="K35" s="205">
        <f>IFERROR('APPENDIX 16'!K35/NEPI!K35*100,"0.00")</f>
        <v>126.25726307353236</v>
      </c>
      <c r="L35" s="205">
        <f>IFERROR('APPENDIX 16'!L35/NEPI!L35*100,"0.00")</f>
        <v>17.18073068218558</v>
      </c>
      <c r="M35" s="205">
        <f>IFERROR('APPENDIX 16'!M35/NEPI!M35*100,"0.00")</f>
        <v>40.59600787180208</v>
      </c>
      <c r="N35" s="205">
        <f>IFERROR('APPENDIX 16'!N35/NEPI!N35*100,"0.00")</f>
        <v>29.791285801340646</v>
      </c>
      <c r="O35" s="205">
        <f>IFERROR('APPENDIX 16'!O35/NEPI!O35*100,"0.00")</f>
        <v>76.856176581367293</v>
      </c>
      <c r="P35" s="205">
        <f>IFERROR('APPENDIX 16'!P35/NEPI!P35*100,"0.00")</f>
        <v>-2.2774327122153206</v>
      </c>
      <c r="Q35" s="206">
        <f>IFERROR('APPENDIX 16'!Q35/NEPI!Q35*100,"0.00")</f>
        <v>82.127174291202749</v>
      </c>
    </row>
    <row r="36" spans="2:17" ht="27" customHeight="1" x14ac:dyDescent="0.35">
      <c r="B36" s="195" t="s">
        <v>141</v>
      </c>
      <c r="C36" s="205" t="str">
        <f>IFERROR('APPENDIX 16'!C36/NEPI!C36*100,"0.00")</f>
        <v>0.00</v>
      </c>
      <c r="D36" s="205">
        <f>IFERROR('APPENDIX 16'!D36/NEPI!D36*100,"0.00")</f>
        <v>16.027874564459928</v>
      </c>
      <c r="E36" s="205">
        <f>IFERROR('APPENDIX 16'!E36/NEPI!E36*100,"0.00")</f>
        <v>67.707380796864797</v>
      </c>
      <c r="F36" s="205">
        <f>IFERROR('APPENDIX 16'!F36/NEPI!F36*100,"0.00")</f>
        <v>21.153190037529853</v>
      </c>
      <c r="G36" s="205">
        <f>IFERROR('APPENDIX 16'!G36/NEPI!G36*100,"0.00")</f>
        <v>116.15525832677682</v>
      </c>
      <c r="H36" s="205">
        <f>IFERROR('APPENDIX 16'!H36/NEPI!H36*100,"0.00")</f>
        <v>157.7815993121238</v>
      </c>
      <c r="I36" s="205">
        <f>IFERROR('APPENDIX 16'!I36/NEPI!I36*100,"0.00")</f>
        <v>107.9445599624048</v>
      </c>
      <c r="J36" s="205">
        <f>IFERROR('APPENDIX 16'!J36/NEPI!J36*100,"0.00")</f>
        <v>55.53864911980169</v>
      </c>
      <c r="K36" s="205" t="str">
        <f>IFERROR('APPENDIX 16'!K36/NEPI!K36*100,"0.00")</f>
        <v>0.00</v>
      </c>
      <c r="L36" s="205">
        <f>IFERROR('APPENDIX 16'!L36/NEPI!L36*100,"0.00")</f>
        <v>59.797468354430386</v>
      </c>
      <c r="M36" s="205">
        <f>IFERROR('APPENDIX 16'!M36/NEPI!M36*100,"0.00")</f>
        <v>36.625406022298307</v>
      </c>
      <c r="N36" s="205">
        <f>IFERROR('APPENDIX 16'!N36/NEPI!N36*100,"0.00")</f>
        <v>20.255996515437996</v>
      </c>
      <c r="O36" s="205">
        <f>IFERROR('APPENDIX 16'!O36/NEPI!O36*100,"0.00")</f>
        <v>78.466149289411931</v>
      </c>
      <c r="P36" s="205">
        <f>IFERROR('APPENDIX 16'!P36/NEPI!P36*100,"0.00")</f>
        <v>-12.587412587412588</v>
      </c>
      <c r="Q36" s="206">
        <f>IFERROR('APPENDIX 16'!Q36/NEPI!Q36*100,"0.00")</f>
        <v>78.541236621591125</v>
      </c>
    </row>
    <row r="37" spans="2:17" ht="27" customHeight="1" x14ac:dyDescent="0.35">
      <c r="B37" s="195" t="s">
        <v>152</v>
      </c>
      <c r="C37" s="205" t="str">
        <f>IFERROR('APPENDIX 16'!C37/NEPI!C37*100,"0.00")</f>
        <v>0.00</v>
      </c>
      <c r="D37" s="205">
        <f>IFERROR('APPENDIX 16'!D37/NEPI!D37*100,"0.00")</f>
        <v>5.8567580634021681</v>
      </c>
      <c r="E37" s="205">
        <f>IFERROR('APPENDIX 16'!E37/NEPI!E37*100,"0.00")</f>
        <v>40.249782625879376</v>
      </c>
      <c r="F37" s="205">
        <f>IFERROR('APPENDIX 16'!F37/NEPI!F37*100,"0.00")</f>
        <v>37.510753434161231</v>
      </c>
      <c r="G37" s="205">
        <f>IFERROR('APPENDIX 16'!G37/NEPI!G37*100,"0.00")</f>
        <v>21.344019728729961</v>
      </c>
      <c r="H37" s="205">
        <f>IFERROR('APPENDIX 16'!H37/NEPI!H37*100,"0.00")</f>
        <v>12.287829541350668</v>
      </c>
      <c r="I37" s="205">
        <f>IFERROR('APPENDIX 16'!I37/NEPI!I37*100,"0.00")</f>
        <v>88.631756377121036</v>
      </c>
      <c r="J37" s="205">
        <f>IFERROR('APPENDIX 16'!J37/NEPI!J37*100,"0.00")</f>
        <v>61.642726910836778</v>
      </c>
      <c r="K37" s="205">
        <f>IFERROR('APPENDIX 16'!K37/NEPI!K37*100,"0.00")</f>
        <v>77.400796812749007</v>
      </c>
      <c r="L37" s="205">
        <f>IFERROR('APPENDIX 16'!L37/NEPI!L37*100,"0.00")</f>
        <v>210.92278719397362</v>
      </c>
      <c r="M37" s="205">
        <f>IFERROR('APPENDIX 16'!M37/NEPI!M37*100,"0.00")</f>
        <v>23.769301834499142</v>
      </c>
      <c r="N37" s="205">
        <f>IFERROR('APPENDIX 16'!N37/NEPI!N37*100,"0.00")</f>
        <v>8.6932025320650919</v>
      </c>
      <c r="O37" s="205">
        <f>IFERROR('APPENDIX 16'!O37/NEPI!O37*100,"0.00")</f>
        <v>93.086315180563588</v>
      </c>
      <c r="P37" s="205">
        <f>IFERROR('APPENDIX 16'!P37/NEPI!P37*100,"0.00")</f>
        <v>-5.4069436539556062</v>
      </c>
      <c r="Q37" s="206">
        <f>IFERROR('APPENDIX 16'!Q37/NEPI!Q37*100,"0.00")</f>
        <v>66.6839453349792</v>
      </c>
    </row>
    <row r="38" spans="2:17" ht="27" customHeight="1" x14ac:dyDescent="0.35">
      <c r="B38" s="195" t="s">
        <v>38</v>
      </c>
      <c r="C38" s="205" t="str">
        <f>IFERROR('APPENDIX 16'!C38/NEPI!C38*100,"0.00")</f>
        <v>0.00</v>
      </c>
      <c r="D38" s="205" t="str">
        <f>IFERROR('APPENDIX 16'!D38/NEPI!D38*100,"0.00")</f>
        <v>0.00</v>
      </c>
      <c r="E38" s="205" t="str">
        <f>IFERROR('APPENDIX 16'!E38/NEPI!E38*100,"0.00")</f>
        <v>0.00</v>
      </c>
      <c r="F38" s="205" t="str">
        <f>IFERROR('APPENDIX 16'!F38/NEPI!F38*100,"0.00")</f>
        <v>0.00</v>
      </c>
      <c r="G38" s="205" t="str">
        <f>IFERROR('APPENDIX 16'!G38/NEPI!G38*100,"0.00")</f>
        <v>0.00</v>
      </c>
      <c r="H38" s="205" t="str">
        <f>IFERROR('APPENDIX 16'!H38/NEPI!H38*100,"0.00")</f>
        <v>0.00</v>
      </c>
      <c r="I38" s="205" t="str">
        <f>IFERROR('APPENDIX 16'!I38/NEPI!I38*100,"0.00")</f>
        <v>0.00</v>
      </c>
      <c r="J38" s="205" t="str">
        <f>IFERROR('APPENDIX 16'!J38/NEPI!J38*100,"0.00")</f>
        <v>0.00</v>
      </c>
      <c r="K38" s="205" t="str">
        <f>IFERROR('APPENDIX 16'!K38/NEPI!K38*100,"0.00")</f>
        <v>0.00</v>
      </c>
      <c r="L38" s="205" t="str">
        <f>IFERROR('APPENDIX 16'!L38/NEPI!L38*100,"0.00")</f>
        <v>0.00</v>
      </c>
      <c r="M38" s="205" t="str">
        <f>IFERROR('APPENDIX 16'!M38/NEPI!M38*100,"0.00")</f>
        <v>0.00</v>
      </c>
      <c r="N38" s="205" t="str">
        <f>IFERROR('APPENDIX 16'!N38/NEPI!N38*100,"0.00")</f>
        <v>0.00</v>
      </c>
      <c r="O38" s="205" t="str">
        <f>IFERROR('APPENDIX 16'!O38/NEPI!O38*100,"0.00")</f>
        <v>0.00</v>
      </c>
      <c r="P38" s="205" t="str">
        <f>IFERROR('APPENDIX 16'!P38/NEPI!P38*100,"0.00")</f>
        <v>0.00</v>
      </c>
      <c r="Q38" s="206" t="str">
        <f>IFERROR('APPENDIX 16'!Q38/NEPI!Q38*100,"0.00")</f>
        <v>0.00</v>
      </c>
    </row>
    <row r="39" spans="2:17" ht="27" customHeight="1" x14ac:dyDescent="0.35">
      <c r="B39" s="195" t="s">
        <v>39</v>
      </c>
      <c r="C39" s="205" t="str">
        <f>IFERROR('APPENDIX 16'!C39/NEPI!C39*100,"0.00")</f>
        <v>0.00</v>
      </c>
      <c r="D39" s="205">
        <f>IFERROR('APPENDIX 16'!D39/NEPI!D39*100,"0.00")</f>
        <v>50.546089995631284</v>
      </c>
      <c r="E39" s="205">
        <f>IFERROR('APPENDIX 16'!E39/NEPI!E39*100,"0.00")</f>
        <v>18.164510890867351</v>
      </c>
      <c r="F39" s="205">
        <f>IFERROR('APPENDIX 16'!F39/NEPI!F39*100,"0.00")</f>
        <v>9.035746236726439</v>
      </c>
      <c r="G39" s="205">
        <f>IFERROR('APPENDIX 16'!G39/NEPI!G39*100,"0.00")</f>
        <v>13.221816887623456</v>
      </c>
      <c r="H39" s="205">
        <f>IFERROR('APPENDIX 16'!H39/NEPI!H39*100,"0.00")</f>
        <v>16.324187808517966</v>
      </c>
      <c r="I39" s="205">
        <f>IFERROR('APPENDIX 16'!I39/NEPI!I39*100,"0.00")</f>
        <v>45.01060807652199</v>
      </c>
      <c r="J39" s="205">
        <f>IFERROR('APPENDIX 16'!J39/NEPI!J39*100,"0.00")</f>
        <v>62.109466394222522</v>
      </c>
      <c r="K39" s="205" t="str">
        <f>IFERROR('APPENDIX 16'!K39/NEPI!K39*100,"0.00")</f>
        <v>0.00</v>
      </c>
      <c r="L39" s="205">
        <f>IFERROR('APPENDIX 16'!L39/NEPI!L39*100,"0.00")</f>
        <v>8.8937093275488071</v>
      </c>
      <c r="M39" s="205">
        <f>IFERROR('APPENDIX 16'!M39/NEPI!M39*100,"0.00")</f>
        <v>25.510360706062929</v>
      </c>
      <c r="N39" s="205">
        <f>IFERROR('APPENDIX 16'!N39/NEPI!N39*100,"0.00")</f>
        <v>-8.6146531788173579</v>
      </c>
      <c r="O39" s="205">
        <f>IFERROR('APPENDIX 16'!O39/NEPI!O39*100,"0.00")</f>
        <v>25.63739376770538</v>
      </c>
      <c r="P39" s="205">
        <f>IFERROR('APPENDIX 16'!P39/NEPI!P39*100,"0.00")</f>
        <v>8.8461538461538467</v>
      </c>
      <c r="Q39" s="206">
        <f>IFERROR('APPENDIX 16'!Q39/NEPI!Q39*100,"0.00")</f>
        <v>25.997193575739686</v>
      </c>
    </row>
    <row r="40" spans="2:17" ht="27" customHeight="1" x14ac:dyDescent="0.35">
      <c r="B40" s="195" t="s">
        <v>40</v>
      </c>
      <c r="C40" s="205" t="str">
        <f>IFERROR('APPENDIX 16'!C40/NEPI!C40*100,"0.00")</f>
        <v>0.00</v>
      </c>
      <c r="D40" s="205">
        <f>IFERROR('APPENDIX 16'!D40/NEPI!D40*100,"0.00")</f>
        <v>-136.55924739791834</v>
      </c>
      <c r="E40" s="205">
        <f>IFERROR('APPENDIX 16'!E40/NEPI!E40*100,"0.00")</f>
        <v>13.551760529598003</v>
      </c>
      <c r="F40" s="205">
        <f>IFERROR('APPENDIX 16'!F40/NEPI!F40*100,"0.00")</f>
        <v>-62.381136784131499</v>
      </c>
      <c r="G40" s="205">
        <f>IFERROR('APPENDIX 16'!G40/NEPI!G40*100,"0.00")</f>
        <v>16.613131183348322</v>
      </c>
      <c r="H40" s="205">
        <f>IFERROR('APPENDIX 16'!H40/NEPI!H40*100,"0.00")</f>
        <v>-78.771902620561335</v>
      </c>
      <c r="I40" s="205">
        <f>IFERROR('APPENDIX 16'!I40/NEPI!I40*100,"0.00")</f>
        <v>83.943397812172392</v>
      </c>
      <c r="J40" s="205">
        <f>IFERROR('APPENDIX 16'!J40/NEPI!J40*100,"0.00")</f>
        <v>55.832260141661308</v>
      </c>
      <c r="K40" s="205" t="str">
        <f>IFERROR('APPENDIX 16'!K40/NEPI!K40*100,"0.00")</f>
        <v>0.00</v>
      </c>
      <c r="L40" s="205">
        <f>IFERROR('APPENDIX 16'!L40/NEPI!L40*100,"0.00")</f>
        <v>9.6066517428845533</v>
      </c>
      <c r="M40" s="205">
        <f>IFERROR('APPENDIX 16'!M40/NEPI!M40*100,"0.00")</f>
        <v>89.721439460433317</v>
      </c>
      <c r="N40" s="205">
        <f>IFERROR('APPENDIX 16'!N40/NEPI!N40*100,"0.00")</f>
        <v>71.919675510339786</v>
      </c>
      <c r="O40" s="205">
        <f>IFERROR('APPENDIX 16'!O40/NEPI!O40*100,"0.00")</f>
        <v>50.499856314552801</v>
      </c>
      <c r="P40" s="205">
        <f>IFERROR('APPENDIX 16'!P40/NEPI!P40*100,"0.00")</f>
        <v>-28.084252758274825</v>
      </c>
      <c r="Q40" s="206">
        <f>IFERROR('APPENDIX 16'!Q40/NEPI!Q40*100,"0.00")</f>
        <v>54.072974699750652</v>
      </c>
    </row>
    <row r="41" spans="2:17" ht="27" customHeight="1" x14ac:dyDescent="0.35">
      <c r="B41" s="195" t="s">
        <v>41</v>
      </c>
      <c r="C41" s="205" t="str">
        <f>IFERROR('APPENDIX 16'!C41/NEPI!C41*100,"0.00")</f>
        <v>0.00</v>
      </c>
      <c r="D41" s="205">
        <f>IFERROR('APPENDIX 16'!D41/NEPI!D41*100,"0.00")</f>
        <v>34.482758620689658</v>
      </c>
      <c r="E41" s="205">
        <f>IFERROR('APPENDIX 16'!E41/NEPI!E41*100,"0.00")</f>
        <v>130.22088353413653</v>
      </c>
      <c r="F41" s="205">
        <f>IFERROR('APPENDIX 16'!F41/NEPI!F41*100,"0.00")</f>
        <v>217.44529863985807</v>
      </c>
      <c r="G41" s="205">
        <f>IFERROR('APPENDIX 16'!G41/NEPI!G41*100,"0.00")</f>
        <v>32.856688910073082</v>
      </c>
      <c r="H41" s="205">
        <f>IFERROR('APPENDIX 16'!H41/NEPI!H41*100,"0.00")</f>
        <v>-20.776255707762555</v>
      </c>
      <c r="I41" s="205">
        <f>IFERROR('APPENDIX 16'!I41/NEPI!I41*100,"0.00")</f>
        <v>82.177006596874207</v>
      </c>
      <c r="J41" s="205">
        <f>IFERROR('APPENDIX 16'!J41/NEPI!J41*100,"0.00")</f>
        <v>67.468268884515012</v>
      </c>
      <c r="K41" s="205" t="str">
        <f>IFERROR('APPENDIX 16'!K41/NEPI!K41*100,"0.00")</f>
        <v>0.00</v>
      </c>
      <c r="L41" s="205">
        <f>IFERROR('APPENDIX 16'!L41/NEPI!L41*100,"0.00")</f>
        <v>15.986949429037519</v>
      </c>
      <c r="M41" s="205">
        <f>IFERROR('APPENDIX 16'!M41/NEPI!M41*100,"0.00")</f>
        <v>167.5873015873016</v>
      </c>
      <c r="N41" s="205">
        <f>IFERROR('APPENDIX 16'!N41/NEPI!N41*100,"0.00")</f>
        <v>35.890683015283656</v>
      </c>
      <c r="O41" s="205" t="str">
        <f>IFERROR('APPENDIX 16'!O41/NEPI!O41*100,"0.00")</f>
        <v>0.00</v>
      </c>
      <c r="P41" s="205">
        <f>IFERROR('APPENDIX 16'!P41/NEPI!P41*100,"0.00")</f>
        <v>64.389702618730581</v>
      </c>
      <c r="Q41" s="206">
        <f>IFERROR('APPENDIX 16'!Q41/NEPI!Q41*100,"0.00")</f>
        <v>72.785334099817874</v>
      </c>
    </row>
    <row r="42" spans="2:17" ht="27" customHeight="1" x14ac:dyDescent="0.35">
      <c r="B42" s="195" t="s">
        <v>42</v>
      </c>
      <c r="C42" s="205" t="str">
        <f>IFERROR('APPENDIX 16'!C42/NEPI!C42*100,"0.00")</f>
        <v>0.00</v>
      </c>
      <c r="D42" s="205">
        <f>IFERROR('APPENDIX 16'!D42/NEPI!D42*100,"0.00")</f>
        <v>-215.38461538461539</v>
      </c>
      <c r="E42" s="205">
        <f>IFERROR('APPENDIX 16'!E42/NEPI!E42*100,"0.00")</f>
        <v>12.432432432432433</v>
      </c>
      <c r="F42" s="205">
        <f>IFERROR('APPENDIX 16'!F42/NEPI!F42*100,"0.00")</f>
        <v>219.73969631236443</v>
      </c>
      <c r="G42" s="205">
        <f>IFERROR('APPENDIX 16'!G42/NEPI!G42*100,"0.00")</f>
        <v>4708.7378640776697</v>
      </c>
      <c r="H42" s="205">
        <f>IFERROR('APPENDIX 16'!H42/NEPI!H42*100,"0.00")</f>
        <v>39.162011173184361</v>
      </c>
      <c r="I42" s="205">
        <f>IFERROR('APPENDIX 16'!I42/NEPI!I42*100,"0.00")</f>
        <v>35.74575702814986</v>
      </c>
      <c r="J42" s="205">
        <f>IFERROR('APPENDIX 16'!J42/NEPI!J42*100,"0.00")</f>
        <v>39.427606677014403</v>
      </c>
      <c r="K42" s="205">
        <f>IFERROR('APPENDIX 16'!K42/NEPI!K42*100,"0.00")</f>
        <v>6.5951589162078177</v>
      </c>
      <c r="L42" s="205">
        <f>IFERROR('APPENDIX 16'!L42/NEPI!L42*100,"0.00")</f>
        <v>-1.7287234042553192</v>
      </c>
      <c r="M42" s="205">
        <f>IFERROR('APPENDIX 16'!M42/NEPI!M42*100,"0.00")</f>
        <v>-223.32155477031802</v>
      </c>
      <c r="N42" s="205">
        <f>IFERROR('APPENDIX 16'!N42/NEPI!N42*100,"0.00")</f>
        <v>-5074.548736462094</v>
      </c>
      <c r="O42" s="205">
        <f>IFERROR('APPENDIX 16'!O42/NEPI!O42*100,"0.00")</f>
        <v>95.494040439147057</v>
      </c>
      <c r="P42" s="205">
        <f>IFERROR('APPENDIX 16'!P42/NEPI!P42*100,"0.00")</f>
        <v>0</v>
      </c>
      <c r="Q42" s="206">
        <f>IFERROR('APPENDIX 16'!Q42/NEPI!Q42*100,"0.00")</f>
        <v>29.9576071596797</v>
      </c>
    </row>
    <row r="43" spans="2:17" ht="27" customHeight="1" x14ac:dyDescent="0.35">
      <c r="B43" s="195" t="s">
        <v>43</v>
      </c>
      <c r="C43" s="205">
        <f>IFERROR('APPENDIX 16'!C43/NEPI!C43*100,"0.00")</f>
        <v>380.72033898305085</v>
      </c>
      <c r="D43" s="205">
        <f>IFERROR('APPENDIX 16'!D43/NEPI!D43*100,"0.00")</f>
        <v>25.370566437268394</v>
      </c>
      <c r="E43" s="205">
        <f>IFERROR('APPENDIX 16'!E43/NEPI!E43*100,"0.00")</f>
        <v>2.5644080416976918</v>
      </c>
      <c r="F43" s="205">
        <f>IFERROR('APPENDIX 16'!F43/NEPI!F43*100,"0.00")</f>
        <v>19.230190149763974</v>
      </c>
      <c r="G43" s="205">
        <f>IFERROR('APPENDIX 16'!G43/NEPI!G43*100,"0.00")</f>
        <v>55.028514284169837</v>
      </c>
      <c r="H43" s="205">
        <f>IFERROR('APPENDIX 16'!H43/NEPI!H43*100,"0.00")</f>
        <v>25.221344249809597</v>
      </c>
      <c r="I43" s="205">
        <f>IFERROR('APPENDIX 16'!I43/NEPI!I43*100,"0.00")</f>
        <v>77.230513216874201</v>
      </c>
      <c r="J43" s="205">
        <f>IFERROR('APPENDIX 16'!J43/NEPI!J43*100,"0.00")</f>
        <v>76.563123490766685</v>
      </c>
      <c r="K43" s="205" t="str">
        <f>IFERROR('APPENDIX 16'!K43/NEPI!K43*100,"0.00")</f>
        <v>0.00</v>
      </c>
      <c r="L43" s="205">
        <f>IFERROR('APPENDIX 16'!L43/NEPI!L43*100,"0.00")</f>
        <v>-23.474806979961617</v>
      </c>
      <c r="M43" s="205">
        <f>IFERROR('APPENDIX 16'!M43/NEPI!M43*100,"0.00")</f>
        <v>12.865138164335921</v>
      </c>
      <c r="N43" s="205">
        <f>IFERROR('APPENDIX 16'!N43/NEPI!N43*100,"0.00")</f>
        <v>12.132739045224884</v>
      </c>
      <c r="O43" s="205">
        <f>IFERROR('APPENDIX 16'!O43/NEPI!O43*100,"0.00")</f>
        <v>74.639059547824132</v>
      </c>
      <c r="P43" s="205">
        <f>IFERROR('APPENDIX 16'!P43/NEPI!P43*100,"0.00")</f>
        <v>68.271691090951379</v>
      </c>
      <c r="Q43" s="206">
        <f>IFERROR('APPENDIX 16'!Q43/NEPI!Q43*100,"0.00")</f>
        <v>68.844764127531974</v>
      </c>
    </row>
    <row r="44" spans="2:17" ht="27" customHeight="1" x14ac:dyDescent="0.35">
      <c r="B44" s="195" t="s">
        <v>44</v>
      </c>
      <c r="C44" s="205" t="str">
        <f>IFERROR('APPENDIX 16'!C44/NEPI!C44*100,"0.00")</f>
        <v>0.00</v>
      </c>
      <c r="D44" s="205">
        <f>IFERROR('APPENDIX 16'!D44/NEPI!D44*100,"0.00")</f>
        <v>-354.28571428571428</v>
      </c>
      <c r="E44" s="205">
        <f>IFERROR('APPENDIX 16'!E44/NEPI!E44*100,"0.00")</f>
        <v>24700</v>
      </c>
      <c r="F44" s="205">
        <f>IFERROR('APPENDIX 16'!F44/NEPI!F44*100,"0.00")</f>
        <v>0</v>
      </c>
      <c r="G44" s="205">
        <f>IFERROR('APPENDIX 16'!G44/NEPI!G44*100,"0.00")</f>
        <v>1.8292682926829267</v>
      </c>
      <c r="H44" s="205">
        <f>IFERROR('APPENDIX 16'!H44/NEPI!H44*100,"0.00")</f>
        <v>1.2468827930174564</v>
      </c>
      <c r="I44" s="205">
        <f>IFERROR('APPENDIX 16'!I44/NEPI!I44*100,"0.00")</f>
        <v>116.46431281524796</v>
      </c>
      <c r="J44" s="205">
        <f>IFERROR('APPENDIX 16'!J44/NEPI!J44*100,"0.00")</f>
        <v>247.27903360842004</v>
      </c>
      <c r="K44" s="205">
        <f>IFERROR('APPENDIX 16'!K44/NEPI!K44*100,"0.00")</f>
        <v>45.222883413177513</v>
      </c>
      <c r="L44" s="205">
        <f>IFERROR('APPENDIX 16'!L44/NEPI!L44*100,"0.00")</f>
        <v>127.31481481481481</v>
      </c>
      <c r="M44" s="205">
        <f>IFERROR('APPENDIX 16'!M44/NEPI!M44*100,"0.00")</f>
        <v>411.33167907361451</v>
      </c>
      <c r="N44" s="205">
        <f>IFERROR('APPENDIX 16'!N44/NEPI!N44*100,"0.00")</f>
        <v>-18814.845938375351</v>
      </c>
      <c r="O44" s="205">
        <f>IFERROR('APPENDIX 16'!O44/NEPI!O44*100,"0.00")</f>
        <v>10009.909909909909</v>
      </c>
      <c r="P44" s="205">
        <f>IFERROR('APPENDIX 16'!P44/NEPI!P44*100,"0.00")</f>
        <v>11.652892561983471</v>
      </c>
      <c r="Q44" s="206">
        <f>IFERROR('APPENDIX 16'!Q44/NEPI!Q44*100,"0.00")</f>
        <v>73.536960385388895</v>
      </c>
    </row>
    <row r="45" spans="2:17" ht="27" customHeight="1" x14ac:dyDescent="0.35">
      <c r="B45" s="199" t="s">
        <v>45</v>
      </c>
      <c r="C45" s="207">
        <f>IFERROR('APPENDIX 16'!C45/NEPI!C45*100,"0.00")</f>
        <v>12.422564913668117</v>
      </c>
      <c r="D45" s="207">
        <f>IFERROR('APPENDIX 16'!D45/NEPI!D45*100,"0.00")</f>
        <v>61.98601165849216</v>
      </c>
      <c r="E45" s="207">
        <f>IFERROR('APPENDIX 16'!E45/NEPI!E45*100,"0.00")</f>
        <v>39.122221736617959</v>
      </c>
      <c r="F45" s="207">
        <f>IFERROR('APPENDIX 16'!F45/NEPI!F45*100,"0.00")</f>
        <v>25.175048722011134</v>
      </c>
      <c r="G45" s="207">
        <f>IFERROR('APPENDIX 16'!G45/NEPI!G45*100,"0.00")</f>
        <v>36.460935492161397</v>
      </c>
      <c r="H45" s="207">
        <f>IFERROR('APPENDIX 16'!H45/NEPI!H45*100,"0.00")</f>
        <v>42.239328925518627</v>
      </c>
      <c r="I45" s="207">
        <f>IFERROR('APPENDIX 16'!I45/NEPI!I45*100,"0.00")</f>
        <v>88.19075941850933</v>
      </c>
      <c r="J45" s="207">
        <f>IFERROR('APPENDIX 16'!J45/NEPI!J45*100,"0.00")</f>
        <v>78.806654902646429</v>
      </c>
      <c r="K45" s="207">
        <f>IFERROR('APPENDIX 16'!K45/NEPI!K45*100,"0.00")</f>
        <v>43.167744413888023</v>
      </c>
      <c r="L45" s="207">
        <f>IFERROR('APPENDIX 16'!L45/NEPI!L45*100,"0.00")</f>
        <v>2.8728268191655557</v>
      </c>
      <c r="M45" s="207">
        <f>IFERROR('APPENDIX 16'!M45/NEPI!M45*100,"0.00")</f>
        <v>35.726159317306475</v>
      </c>
      <c r="N45" s="207">
        <f>IFERROR('APPENDIX 16'!N45/NEPI!N45*100,"0.00")</f>
        <v>13.666008754296394</v>
      </c>
      <c r="O45" s="207">
        <f>IFERROR('APPENDIX 16'!O45/NEPI!O45*100,"0.00")</f>
        <v>76.169392253558058</v>
      </c>
      <c r="P45" s="207">
        <f>IFERROR('APPENDIX 16'!P45/NEPI!P45*100,"0.00")</f>
        <v>36.415888026116306</v>
      </c>
      <c r="Q45" s="207">
        <f>IFERROR('APPENDIX 16'!Q45/NEPI!Q45*100,"0.00")</f>
        <v>66.763936544512831</v>
      </c>
    </row>
    <row r="46" spans="2:17" ht="27" customHeight="1" x14ac:dyDescent="0.35">
      <c r="B46" s="299" t="s">
        <v>46</v>
      </c>
      <c r="C46" s="299"/>
      <c r="D46" s="299"/>
      <c r="E46" s="299"/>
      <c r="F46" s="299"/>
      <c r="G46" s="299"/>
      <c r="H46" s="299"/>
      <c r="I46" s="299"/>
      <c r="J46" s="299"/>
      <c r="K46" s="299"/>
      <c r="L46" s="299"/>
      <c r="M46" s="299"/>
      <c r="N46" s="299"/>
      <c r="O46" s="299"/>
      <c r="P46" s="299"/>
      <c r="Q46" s="299"/>
    </row>
    <row r="47" spans="2:17" ht="27" customHeight="1" x14ac:dyDescent="0.35">
      <c r="B47" s="195" t="s">
        <v>47</v>
      </c>
      <c r="C47" s="208">
        <f>IFERROR('APPENDIX 16'!C47/NEPI!C47*100,"0.00")</f>
        <v>-5.4866562009419155</v>
      </c>
      <c r="D47" s="208">
        <f>IFERROR('APPENDIX 16'!D47/NEPI!D47*100,"0.00")</f>
        <v>39.953079982362183</v>
      </c>
      <c r="E47" s="208">
        <f>IFERROR('APPENDIX 16'!E47/NEPI!E47*100,"0.00")</f>
        <v>55.611652921069968</v>
      </c>
      <c r="F47" s="208">
        <f>IFERROR('APPENDIX 16'!F47/NEPI!F47*100,"0.00")</f>
        <v>33.246813142214101</v>
      </c>
      <c r="G47" s="208">
        <f>IFERROR('APPENDIX 16'!G47/NEPI!G47*100,"0.00")</f>
        <v>-0.52746566791510607</v>
      </c>
      <c r="H47" s="208">
        <f>IFERROR('APPENDIX 16'!H47/NEPI!H47*100,"0.00")</f>
        <v>17.109558994471005</v>
      </c>
      <c r="I47" s="208">
        <f>IFERROR('APPENDIX 16'!I47/NEPI!I47*100,"0.00")</f>
        <v>79.027902790279029</v>
      </c>
      <c r="J47" s="208">
        <f>IFERROR('APPENDIX 16'!J47/NEPI!J47*100,"0.00")</f>
        <v>-36.922284684375398</v>
      </c>
      <c r="K47" s="208" t="str">
        <f>IFERROR('APPENDIX 16'!K47/NEPI!K47*100,"0.00")</f>
        <v>0.00</v>
      </c>
      <c r="L47" s="208">
        <f>IFERROR('APPENDIX 16'!L47/NEPI!L47*100,"0.00")</f>
        <v>18.961019601997467</v>
      </c>
      <c r="M47" s="208">
        <f>IFERROR('APPENDIX 16'!M47/NEPI!M47*100,"0.00")</f>
        <v>60.509993108201243</v>
      </c>
      <c r="N47" s="208">
        <f>IFERROR('APPENDIX 16'!N47/NEPI!N47*100,"0.00")</f>
        <v>-143.24808527791464</v>
      </c>
      <c r="O47" s="208">
        <f>IFERROR('APPENDIX 16'!O47/NEPI!O47*100,"0.00")</f>
        <v>54.949962223135351</v>
      </c>
      <c r="P47" s="208">
        <f>IFERROR('APPENDIX 16'!P47/NEPI!P47*100,"0.00")</f>
        <v>35.495294053910293</v>
      </c>
      <c r="Q47" s="209">
        <f>IFERROR('APPENDIX 16'!Q47/NEPI!Q47*100,"0.00")</f>
        <v>34.549544083084989</v>
      </c>
    </row>
    <row r="48" spans="2:17" ht="27" customHeight="1" x14ac:dyDescent="0.35">
      <c r="B48" s="195" t="s">
        <v>64</v>
      </c>
      <c r="C48" s="208">
        <f>IFERROR('APPENDIX 16'!C48/NEPI!C48*100,"0.00")</f>
        <v>-89.637377963737791</v>
      </c>
      <c r="D48" s="208">
        <f>IFERROR('APPENDIX 16'!D48/NEPI!D48*100,"0.00")</f>
        <v>47.474130802698589</v>
      </c>
      <c r="E48" s="208" t="str">
        <f>IFERROR('APPENDIX 16'!E48/NEPI!E48*100,"0.00")</f>
        <v>0.00</v>
      </c>
      <c r="F48" s="208">
        <f>IFERROR('APPENDIX 16'!F48/NEPI!F48*100,"0.00")</f>
        <v>85.487140828783467</v>
      </c>
      <c r="G48" s="208">
        <f>IFERROR('APPENDIX 16'!G48/NEPI!G48*100,"0.00")</f>
        <v>12.725854673079423</v>
      </c>
      <c r="H48" s="208">
        <f>IFERROR('APPENDIX 16'!H48/NEPI!H48*100,"0.00")</f>
        <v>44.393775947174007</v>
      </c>
      <c r="I48" s="208" t="str">
        <f>IFERROR('APPENDIX 16'!I48/NEPI!I48*100,"0.00")</f>
        <v>0.00</v>
      </c>
      <c r="J48" s="208">
        <f>IFERROR('APPENDIX 16'!J48/NEPI!J48*100,"0.00")</f>
        <v>-43.770050597480889</v>
      </c>
      <c r="K48" s="208" t="str">
        <f>IFERROR('APPENDIX 16'!K48/NEPI!K48*100,"0.00")</f>
        <v>0.00</v>
      </c>
      <c r="L48" s="208">
        <f>IFERROR('APPENDIX 16'!L48/NEPI!L48*100,"0.00")</f>
        <v>60.007228697930785</v>
      </c>
      <c r="M48" s="208" t="str">
        <f>IFERROR('APPENDIX 16'!M48/NEPI!M48*100,"0.00")</f>
        <v>0.00</v>
      </c>
      <c r="N48" s="208" t="str">
        <f>IFERROR('APPENDIX 16'!N48/NEPI!N48*100,"0.00")</f>
        <v>0.00</v>
      </c>
      <c r="O48" s="208">
        <f>IFERROR('APPENDIX 16'!O48/NEPI!O48*100,"0.00")</f>
        <v>74.918582746251701</v>
      </c>
      <c r="P48" s="208">
        <f>IFERROR('APPENDIX 16'!P48/NEPI!P48*100,"0.00")</f>
        <v>22.108416469913884</v>
      </c>
      <c r="Q48" s="209">
        <f>IFERROR('APPENDIX 16'!Q48/NEPI!Q48*100,"0.00")</f>
        <v>56.508332731265355</v>
      </c>
    </row>
    <row r="49" spans="2:17" ht="27" customHeight="1" x14ac:dyDescent="0.35">
      <c r="B49" s="181" t="s">
        <v>250</v>
      </c>
      <c r="C49" s="208">
        <f>IFERROR('APPENDIX 16'!C49/NEPI!C49*100,"0.00")</f>
        <v>2</v>
      </c>
      <c r="D49" s="208">
        <f>IFERROR('APPENDIX 16'!D49/NEPI!D49*100,"0.00")</f>
        <v>62.627009052281544</v>
      </c>
      <c r="E49" s="208">
        <f>IFERROR('APPENDIX 16'!E49/NEPI!E49*100,"0.00")</f>
        <v>14.205294654630288</v>
      </c>
      <c r="F49" s="208">
        <f>IFERROR('APPENDIX 16'!F49/NEPI!F49*100,"0.00")</f>
        <v>14.205688914707773</v>
      </c>
      <c r="G49" s="208">
        <f>IFERROR('APPENDIX 16'!G49/NEPI!G49*100,"0.00")</f>
        <v>80.114264651677118</v>
      </c>
      <c r="H49" s="208">
        <f>IFERROR('APPENDIX 16'!H49/NEPI!H49*100,"0.00")</f>
        <v>107.93419488438087</v>
      </c>
      <c r="I49" s="208">
        <f>IFERROR('APPENDIX 16'!I49/NEPI!I49*100,"0.00")</f>
        <v>47.032902467685076</v>
      </c>
      <c r="J49" s="208">
        <f>IFERROR('APPENDIX 16'!J49/NEPI!J49*100,"0.00")</f>
        <v>47.030642682816598</v>
      </c>
      <c r="K49" s="208" t="str">
        <f>IFERROR('APPENDIX 16'!K49/NEPI!K49*100,"0.00")</f>
        <v>0.00</v>
      </c>
      <c r="L49" s="208">
        <f>IFERROR('APPENDIX 16'!L49/NEPI!L49*100,"0.00")</f>
        <v>-12.523613734859429</v>
      </c>
      <c r="M49" s="208">
        <f>IFERROR('APPENDIX 16'!M49/NEPI!M49*100,"0.00")</f>
        <v>19.802820887777724</v>
      </c>
      <c r="N49" s="208">
        <f>IFERROR('APPENDIX 16'!N49/NEPI!N49*100,"0.00")</f>
        <v>46.032672112018666</v>
      </c>
      <c r="O49" s="208">
        <f>IFERROR('APPENDIX 16'!O49/NEPI!O49*100,"0.00")</f>
        <v>57.810336871250577</v>
      </c>
      <c r="P49" s="208">
        <f>IFERROR('APPENDIX 16'!P49/NEPI!P49*100,"0.00")</f>
        <v>86.138103904130759</v>
      </c>
      <c r="Q49" s="209">
        <f>IFERROR('APPENDIX 16'!Q49/NEPI!Q49*100,"0.00")</f>
        <v>41.00239248166546</v>
      </c>
    </row>
    <row r="50" spans="2:17" ht="27" customHeight="1" x14ac:dyDescent="0.35">
      <c r="B50" s="195" t="s">
        <v>48</v>
      </c>
      <c r="C50" s="208">
        <f>IFERROR('APPENDIX 16'!C50/NEPI!C50*100,"0.00")</f>
        <v>-1.1212747123045146</v>
      </c>
      <c r="D50" s="208">
        <f>IFERROR('APPENDIX 16'!D50/NEPI!D50*100,"0.00")</f>
        <v>-4.7555762287638155</v>
      </c>
      <c r="E50" s="208">
        <f>IFERROR('APPENDIX 16'!E50/NEPI!E50*100,"0.00")</f>
        <v>50.339611604095133</v>
      </c>
      <c r="F50" s="208">
        <f>IFERROR('APPENDIX 16'!F50/NEPI!F50*100,"0.00")</f>
        <v>52.253509720508582</v>
      </c>
      <c r="G50" s="208">
        <f>IFERROR('APPENDIX 16'!G50/NEPI!G50*100,"0.00")</f>
        <v>-6.1521801315843243</v>
      </c>
      <c r="H50" s="208">
        <f>IFERROR('APPENDIX 16'!H50/NEPI!H50*100,"0.00")</f>
        <v>-7.9970894909835151</v>
      </c>
      <c r="I50" s="208">
        <f>IFERROR('APPENDIX 16'!I50/NEPI!I50*100,"0.00")</f>
        <v>12.642415710782986</v>
      </c>
      <c r="J50" s="208">
        <f>IFERROR('APPENDIX 16'!J50/NEPI!J50*100,"0.00")</f>
        <v>-134.66715770289474</v>
      </c>
      <c r="K50" s="208" t="str">
        <f>IFERROR('APPENDIX 16'!K50/NEPI!K50*100,"0.00")</f>
        <v>0.00</v>
      </c>
      <c r="L50" s="208">
        <f>IFERROR('APPENDIX 16'!L50/NEPI!L50*100,"0.00")</f>
        <v>-6.5470323713308893</v>
      </c>
      <c r="M50" s="208">
        <f>IFERROR('APPENDIX 16'!M50/NEPI!M50*100,"0.00")</f>
        <v>0.86388531584124417</v>
      </c>
      <c r="N50" s="208">
        <f>IFERROR('APPENDIX 16'!N50/NEPI!N50*100,"0.00")</f>
        <v>0.54890219560878251</v>
      </c>
      <c r="O50" s="208">
        <f>IFERROR('APPENDIX 16'!O50/NEPI!O50*100,"0.00")</f>
        <v>81.727455641722841</v>
      </c>
      <c r="P50" s="208">
        <f>IFERROR('APPENDIX 16'!P50/NEPI!P50*100,"0.00")</f>
        <v>103.32580727159966</v>
      </c>
      <c r="Q50" s="209">
        <f>IFERROR('APPENDIX 16'!Q50/NEPI!Q50*100,"0.00")</f>
        <v>74.841876753331775</v>
      </c>
    </row>
    <row r="51" spans="2:17" ht="27" customHeight="1" x14ac:dyDescent="0.35">
      <c r="B51" s="195" t="s">
        <v>251</v>
      </c>
      <c r="C51" s="208">
        <f>IFERROR('APPENDIX 16'!C51/NEPI!C51*100,"0.00")</f>
        <v>9.919766593727207</v>
      </c>
      <c r="D51" s="208">
        <f>IFERROR('APPENDIX 16'!D51/NEPI!D51*100,"0.00")</f>
        <v>128.57707041586036</v>
      </c>
      <c r="E51" s="208">
        <f>IFERROR('APPENDIX 16'!E51/NEPI!E51*100,"0.00")</f>
        <v>-9.2348284960422156</v>
      </c>
      <c r="F51" s="208">
        <f>IFERROR('APPENDIX 16'!F51/NEPI!F51*100,"0.00")</f>
        <v>10.134821245710345</v>
      </c>
      <c r="G51" s="208">
        <f>IFERROR('APPENDIX 16'!G51/NEPI!G51*100,"0.00")</f>
        <v>24.861133876049461</v>
      </c>
      <c r="H51" s="208">
        <f>IFERROR('APPENDIX 16'!H51/NEPI!H51*100,"0.00")</f>
        <v>9.6713965646004478</v>
      </c>
      <c r="I51" s="208">
        <f>IFERROR('APPENDIX 16'!I51/NEPI!I51*100,"0.00")</f>
        <v>-2.8237192416296892</v>
      </c>
      <c r="J51" s="208">
        <f>IFERROR('APPENDIX 16'!J51/NEPI!J51*100,"0.00")</f>
        <v>33.988485209450069</v>
      </c>
      <c r="K51" s="208">
        <f>IFERROR('APPENDIX 16'!K51/NEPI!K51*100,"0.00")</f>
        <v>0</v>
      </c>
      <c r="L51" s="208">
        <f>IFERROR('APPENDIX 16'!L51/NEPI!L51*100,"0.00")</f>
        <v>14.660810617272164</v>
      </c>
      <c r="M51" s="208">
        <f>IFERROR('APPENDIX 16'!M51/NEPI!M51*100,"0.00")</f>
        <v>1.2565800645270844</v>
      </c>
      <c r="N51" s="208">
        <f>IFERROR('APPENDIX 16'!N51/NEPI!N51*100,"0.00")</f>
        <v>7.0186390796397031</v>
      </c>
      <c r="O51" s="208">
        <f>IFERROR('APPENDIX 16'!O51/NEPI!O51*100,"0.00")</f>
        <v>56.895978730475235</v>
      </c>
      <c r="P51" s="208">
        <f>IFERROR('APPENDIX 16'!P51/NEPI!P51*100,"0.00")</f>
        <v>-3.7003093137816476</v>
      </c>
      <c r="Q51" s="209">
        <f>IFERROR('APPENDIX 16'!Q51/NEPI!Q51*100,"0.00")</f>
        <v>26.660967769122411</v>
      </c>
    </row>
    <row r="52" spans="2:17" ht="27" customHeight="1" x14ac:dyDescent="0.35">
      <c r="B52" s="199" t="s">
        <v>45</v>
      </c>
      <c r="C52" s="207">
        <f>IFERROR('APPENDIX 16'!C52/NEPI!C52*100,"0.00")</f>
        <v>-15.400410677618071</v>
      </c>
      <c r="D52" s="207">
        <f>IFERROR('APPENDIX 16'!D52/NEPI!D52*100,"0.00")</f>
        <v>34.607739306342296</v>
      </c>
      <c r="E52" s="207">
        <f>IFERROR('APPENDIX 16'!E52/NEPI!E52*100,"0.00")</f>
        <v>49.993560622013398</v>
      </c>
      <c r="F52" s="207">
        <f>IFERROR('APPENDIX 16'!F52/NEPI!F52*100,"0.00")</f>
        <v>48.557941862495902</v>
      </c>
      <c r="G52" s="207">
        <f>IFERROR('APPENDIX 16'!G52/NEPI!G52*100,"0.00")</f>
        <v>10.785381929249539</v>
      </c>
      <c r="H52" s="207">
        <f>IFERROR('APPENDIX 16'!H52/NEPI!H52*100,"0.00")</f>
        <v>14.358485870162705</v>
      </c>
      <c r="I52" s="207">
        <f>IFERROR('APPENDIX 16'!I52/NEPI!I52*100,"0.00")</f>
        <v>7.5708038861562938</v>
      </c>
      <c r="J52" s="207">
        <f>IFERROR('APPENDIX 16'!J52/NEPI!J52*100,"0.00")</f>
        <v>1515.7378017273197</v>
      </c>
      <c r="K52" s="207">
        <f>IFERROR('APPENDIX 16'!K52/NEPI!K52*100,"0.00")</f>
        <v>0</v>
      </c>
      <c r="L52" s="207">
        <f>IFERROR('APPENDIX 16'!L52/NEPI!L52*100,"0.00")</f>
        <v>0.23521598361789853</v>
      </c>
      <c r="M52" s="207">
        <f>IFERROR('APPENDIX 16'!M52/NEPI!M52*100,"0.00")</f>
        <v>4.2221221680060976</v>
      </c>
      <c r="N52" s="207">
        <f>IFERROR('APPENDIX 16'!N52/NEPI!N52*100,"0.00")</f>
        <v>-80.853070352706595</v>
      </c>
      <c r="O52" s="207">
        <f>IFERROR('APPENDIX 16'!O52/NEPI!O52*100,"0.00")</f>
        <v>71.653976772462372</v>
      </c>
      <c r="P52" s="207">
        <f>IFERROR('APPENDIX 16'!P52/NEPI!P52*100,"0.00")</f>
        <v>94.829074026236398</v>
      </c>
      <c r="Q52" s="207">
        <f>IFERROR('APPENDIX 16'!Q52/NEPI!Q52*100,"0.00")</f>
        <v>61.874463795997606</v>
      </c>
    </row>
    <row r="53" spans="2:17" ht="15.5" x14ac:dyDescent="0.35">
      <c r="B53" s="210" t="s">
        <v>50</v>
      </c>
      <c r="C53" s="210"/>
      <c r="D53" s="210"/>
      <c r="E53" s="210"/>
      <c r="F53" s="210"/>
      <c r="G53" s="210"/>
      <c r="H53" s="210"/>
      <c r="I53" s="210"/>
      <c r="J53" s="210"/>
      <c r="K53" s="210"/>
      <c r="L53" s="210"/>
      <c r="M53" s="210"/>
      <c r="N53" s="210"/>
      <c r="O53" s="210"/>
      <c r="P53" s="210"/>
      <c r="Q53" s="210"/>
    </row>
  </sheetData>
  <sheetProtection password="E931" sheet="1" objects="1" scenarios="1"/>
  <mergeCells count="3">
    <mergeCell ref="B4:Q4"/>
    <mergeCell ref="B6:Q6"/>
    <mergeCell ref="B46:Q46"/>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6"/>
  <sheetViews>
    <sheetView showGridLines="0" zoomScale="80" zoomScaleNormal="80" workbookViewId="0">
      <selection activeCell="E13" sqref="E13"/>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298" t="s">
        <v>307</v>
      </c>
      <c r="C4" s="298"/>
      <c r="D4" s="298"/>
      <c r="E4" s="298"/>
      <c r="F4" s="298"/>
      <c r="G4" s="298"/>
      <c r="H4" s="298"/>
      <c r="I4" s="298"/>
      <c r="J4" s="298"/>
      <c r="K4" s="298"/>
      <c r="L4" s="298"/>
      <c r="M4" s="298"/>
      <c r="N4" s="298"/>
      <c r="O4" s="298"/>
      <c r="P4" s="298"/>
      <c r="Q4" s="298"/>
      <c r="R4" s="98"/>
    </row>
    <row r="5" spans="2:18" ht="31" x14ac:dyDescent="0.35">
      <c r="B5" s="193" t="s">
        <v>0</v>
      </c>
      <c r="C5" s="194" t="s">
        <v>194</v>
      </c>
      <c r="D5" s="194" t="s">
        <v>195</v>
      </c>
      <c r="E5" s="194" t="s">
        <v>196</v>
      </c>
      <c r="F5" s="194" t="s">
        <v>197</v>
      </c>
      <c r="G5" s="194" t="s">
        <v>198</v>
      </c>
      <c r="H5" s="194" t="s">
        <v>199</v>
      </c>
      <c r="I5" s="194" t="s">
        <v>200</v>
      </c>
      <c r="J5" s="194" t="s">
        <v>201</v>
      </c>
      <c r="K5" s="194" t="s">
        <v>202</v>
      </c>
      <c r="L5" s="194" t="s">
        <v>203</v>
      </c>
      <c r="M5" s="194" t="s">
        <v>204</v>
      </c>
      <c r="N5" s="194" t="s">
        <v>205</v>
      </c>
      <c r="O5" s="194" t="s">
        <v>206</v>
      </c>
      <c r="P5" s="194" t="s">
        <v>207</v>
      </c>
      <c r="Q5" s="194" t="s">
        <v>208</v>
      </c>
      <c r="R5" s="102"/>
    </row>
    <row r="6" spans="2:18" ht="30" customHeight="1" x14ac:dyDescent="0.35">
      <c r="B6" s="299" t="s">
        <v>16</v>
      </c>
      <c r="C6" s="299"/>
      <c r="D6" s="299"/>
      <c r="E6" s="299"/>
      <c r="F6" s="299"/>
      <c r="G6" s="299"/>
      <c r="H6" s="299"/>
      <c r="I6" s="299"/>
      <c r="J6" s="299"/>
      <c r="K6" s="299"/>
      <c r="L6" s="299"/>
      <c r="M6" s="299"/>
      <c r="N6" s="299"/>
      <c r="O6" s="299"/>
      <c r="P6" s="299"/>
      <c r="Q6" s="299"/>
      <c r="R6" s="102"/>
    </row>
    <row r="7" spans="2:18" ht="30" customHeight="1" x14ac:dyDescent="0.35">
      <c r="B7" s="195" t="s">
        <v>17</v>
      </c>
      <c r="C7" s="211">
        <v>0</v>
      </c>
      <c r="D7" s="211">
        <v>148</v>
      </c>
      <c r="E7" s="211">
        <v>365</v>
      </c>
      <c r="F7" s="211">
        <v>1381</v>
      </c>
      <c r="G7" s="211">
        <v>4615</v>
      </c>
      <c r="H7" s="211">
        <v>783</v>
      </c>
      <c r="I7" s="211">
        <v>0</v>
      </c>
      <c r="J7" s="211">
        <v>0</v>
      </c>
      <c r="K7" s="211">
        <v>0</v>
      </c>
      <c r="L7" s="211">
        <v>10677</v>
      </c>
      <c r="M7" s="211">
        <v>3</v>
      </c>
      <c r="N7" s="211">
        <v>6637</v>
      </c>
      <c r="O7" s="211">
        <v>-61112</v>
      </c>
      <c r="P7" s="211">
        <v>3379</v>
      </c>
      <c r="Q7" s="211">
        <v>-33125</v>
      </c>
      <c r="R7" s="103"/>
    </row>
    <row r="8" spans="2:18" ht="30" customHeight="1" x14ac:dyDescent="0.35">
      <c r="B8" s="195" t="s">
        <v>18</v>
      </c>
      <c r="C8" s="211">
        <v>0</v>
      </c>
      <c r="D8" s="211">
        <v>71298</v>
      </c>
      <c r="E8" s="211">
        <v>-2100</v>
      </c>
      <c r="F8" s="211">
        <v>1965</v>
      </c>
      <c r="G8" s="211">
        <v>599</v>
      </c>
      <c r="H8" s="211">
        <v>253</v>
      </c>
      <c r="I8" s="211">
        <v>-167337</v>
      </c>
      <c r="J8" s="211">
        <v>-113619</v>
      </c>
      <c r="K8" s="211">
        <v>-14722</v>
      </c>
      <c r="L8" s="211">
        <v>162213</v>
      </c>
      <c r="M8" s="211">
        <v>-1573</v>
      </c>
      <c r="N8" s="211">
        <v>-2628</v>
      </c>
      <c r="O8" s="211">
        <v>0</v>
      </c>
      <c r="P8" s="211">
        <v>-2923</v>
      </c>
      <c r="Q8" s="211">
        <v>-68575</v>
      </c>
      <c r="R8" s="103"/>
    </row>
    <row r="9" spans="2:18" ht="30" customHeight="1" x14ac:dyDescent="0.35">
      <c r="B9" s="195" t="s">
        <v>19</v>
      </c>
      <c r="C9" s="211">
        <v>3277</v>
      </c>
      <c r="D9" s="211">
        <v>6381</v>
      </c>
      <c r="E9" s="211">
        <v>8984</v>
      </c>
      <c r="F9" s="211">
        <v>21158</v>
      </c>
      <c r="G9" s="211">
        <v>63150</v>
      </c>
      <c r="H9" s="211">
        <v>1837</v>
      </c>
      <c r="I9" s="211">
        <v>34766</v>
      </c>
      <c r="J9" s="211">
        <v>55755</v>
      </c>
      <c r="K9" s="211">
        <v>0</v>
      </c>
      <c r="L9" s="211">
        <v>1224</v>
      </c>
      <c r="M9" s="211">
        <v>67345</v>
      </c>
      <c r="N9" s="211">
        <v>74840</v>
      </c>
      <c r="O9" s="211">
        <v>0</v>
      </c>
      <c r="P9" s="211">
        <v>0</v>
      </c>
      <c r="Q9" s="211">
        <v>338715</v>
      </c>
      <c r="R9" s="103"/>
    </row>
    <row r="10" spans="2:18" ht="30" customHeight="1" x14ac:dyDescent="0.35">
      <c r="B10" s="195" t="s">
        <v>142</v>
      </c>
      <c r="C10" s="211">
        <v>-6434</v>
      </c>
      <c r="D10" s="211">
        <v>-9741</v>
      </c>
      <c r="E10" s="211">
        <v>-9507</v>
      </c>
      <c r="F10" s="211">
        <v>-37316</v>
      </c>
      <c r="G10" s="211">
        <v>-20037</v>
      </c>
      <c r="H10" s="211">
        <v>-31762</v>
      </c>
      <c r="I10" s="211">
        <v>-39581</v>
      </c>
      <c r="J10" s="211">
        <v>19869</v>
      </c>
      <c r="K10" s="211">
        <v>0</v>
      </c>
      <c r="L10" s="211">
        <v>-212</v>
      </c>
      <c r="M10" s="211">
        <v>-4713</v>
      </c>
      <c r="N10" s="211">
        <v>21182</v>
      </c>
      <c r="O10" s="211">
        <v>11307</v>
      </c>
      <c r="P10" s="211">
        <v>-5789</v>
      </c>
      <c r="Q10" s="211">
        <v>-112735</v>
      </c>
      <c r="R10" s="103"/>
    </row>
    <row r="11" spans="2:18" ht="30" customHeight="1" x14ac:dyDescent="0.35">
      <c r="B11" s="195" t="s">
        <v>20</v>
      </c>
      <c r="C11" s="211">
        <v>-3422</v>
      </c>
      <c r="D11" s="211">
        <v>-15159</v>
      </c>
      <c r="E11" s="211">
        <v>10879</v>
      </c>
      <c r="F11" s="211">
        <v>-26620</v>
      </c>
      <c r="G11" s="211">
        <v>-27819</v>
      </c>
      <c r="H11" s="211">
        <v>26561</v>
      </c>
      <c r="I11" s="211">
        <v>-182233</v>
      </c>
      <c r="J11" s="211">
        <v>-73561</v>
      </c>
      <c r="K11" s="211">
        <v>0</v>
      </c>
      <c r="L11" s="211">
        <v>709641</v>
      </c>
      <c r="M11" s="211">
        <v>41748</v>
      </c>
      <c r="N11" s="211">
        <v>163648</v>
      </c>
      <c r="O11" s="211">
        <v>-827857</v>
      </c>
      <c r="P11" s="211">
        <v>61913</v>
      </c>
      <c r="Q11" s="211">
        <v>-142281</v>
      </c>
      <c r="R11" s="103"/>
    </row>
    <row r="12" spans="2:18" ht="30" customHeight="1" x14ac:dyDescent="0.35">
      <c r="B12" s="195" t="s">
        <v>137</v>
      </c>
      <c r="C12" s="211">
        <v>0</v>
      </c>
      <c r="D12" s="211">
        <v>325</v>
      </c>
      <c r="E12" s="211">
        <v>-5452</v>
      </c>
      <c r="F12" s="211">
        <v>28965</v>
      </c>
      <c r="G12" s="211">
        <v>-12100</v>
      </c>
      <c r="H12" s="211">
        <v>30274</v>
      </c>
      <c r="I12" s="211">
        <v>-459401</v>
      </c>
      <c r="J12" s="211">
        <v>-555765</v>
      </c>
      <c r="K12" s="211">
        <v>0</v>
      </c>
      <c r="L12" s="211">
        <v>76730</v>
      </c>
      <c r="M12" s="211">
        <v>47282</v>
      </c>
      <c r="N12" s="211">
        <v>3111</v>
      </c>
      <c r="O12" s="211">
        <v>-43123</v>
      </c>
      <c r="P12" s="211">
        <v>-2224</v>
      </c>
      <c r="Q12" s="211">
        <v>-891379</v>
      </c>
      <c r="R12" s="103"/>
    </row>
    <row r="13" spans="2:18" ht="30" customHeight="1" x14ac:dyDescent="0.35">
      <c r="B13" s="195" t="s">
        <v>21</v>
      </c>
      <c r="C13" s="211">
        <v>0</v>
      </c>
      <c r="D13" s="211">
        <v>-51393</v>
      </c>
      <c r="E13" s="211">
        <v>-1995</v>
      </c>
      <c r="F13" s="211">
        <v>-6737</v>
      </c>
      <c r="G13" s="211">
        <v>-69166</v>
      </c>
      <c r="H13" s="211">
        <v>-20606</v>
      </c>
      <c r="I13" s="211">
        <v>-151726</v>
      </c>
      <c r="J13" s="211">
        <v>-246266</v>
      </c>
      <c r="K13" s="211">
        <v>0</v>
      </c>
      <c r="L13" s="211">
        <v>-37303</v>
      </c>
      <c r="M13" s="211">
        <v>11150</v>
      </c>
      <c r="N13" s="211">
        <v>232573</v>
      </c>
      <c r="O13" s="211">
        <v>248445</v>
      </c>
      <c r="P13" s="211">
        <v>-20795</v>
      </c>
      <c r="Q13" s="211">
        <v>-113820</v>
      </c>
      <c r="R13" s="103"/>
    </row>
    <row r="14" spans="2:18" ht="30" customHeight="1" x14ac:dyDescent="0.35">
      <c r="B14" s="195" t="s">
        <v>22</v>
      </c>
      <c r="C14" s="211">
        <v>0</v>
      </c>
      <c r="D14" s="211">
        <v>-5345</v>
      </c>
      <c r="E14" s="211">
        <v>448</v>
      </c>
      <c r="F14" s="211">
        <v>-33752</v>
      </c>
      <c r="G14" s="211">
        <v>-21605</v>
      </c>
      <c r="H14" s="211">
        <v>31559</v>
      </c>
      <c r="I14" s="211">
        <v>-25644</v>
      </c>
      <c r="J14" s="211">
        <v>-9690</v>
      </c>
      <c r="K14" s="211">
        <v>0</v>
      </c>
      <c r="L14" s="211">
        <v>9582</v>
      </c>
      <c r="M14" s="211">
        <v>11400</v>
      </c>
      <c r="N14" s="211">
        <v>19429</v>
      </c>
      <c r="O14" s="211">
        <v>0</v>
      </c>
      <c r="P14" s="211">
        <v>-1193</v>
      </c>
      <c r="Q14" s="211">
        <v>-24811</v>
      </c>
      <c r="R14" s="103"/>
    </row>
    <row r="15" spans="2:18" ht="30" customHeight="1" x14ac:dyDescent="0.35">
      <c r="B15" s="195" t="s">
        <v>23</v>
      </c>
      <c r="C15" s="211">
        <v>0</v>
      </c>
      <c r="D15" s="211">
        <v>0</v>
      </c>
      <c r="E15" s="211">
        <v>0</v>
      </c>
      <c r="F15" s="211">
        <v>0</v>
      </c>
      <c r="G15" s="211">
        <v>0</v>
      </c>
      <c r="H15" s="211">
        <v>0</v>
      </c>
      <c r="I15" s="211">
        <v>27588</v>
      </c>
      <c r="J15" s="211">
        <v>-26142</v>
      </c>
      <c r="K15" s="211">
        <v>81096</v>
      </c>
      <c r="L15" s="211">
        <v>0</v>
      </c>
      <c r="M15" s="211">
        <v>0</v>
      </c>
      <c r="N15" s="211">
        <v>0</v>
      </c>
      <c r="O15" s="211">
        <v>0</v>
      </c>
      <c r="P15" s="211">
        <v>0</v>
      </c>
      <c r="Q15" s="211">
        <v>82543</v>
      </c>
      <c r="R15" s="103"/>
    </row>
    <row r="16" spans="2:18" ht="30" customHeight="1" x14ac:dyDescent="0.35">
      <c r="B16" s="195" t="s">
        <v>24</v>
      </c>
      <c r="C16" s="211">
        <v>-38437</v>
      </c>
      <c r="D16" s="211">
        <v>-1137</v>
      </c>
      <c r="E16" s="211">
        <v>2453</v>
      </c>
      <c r="F16" s="211">
        <v>12082</v>
      </c>
      <c r="G16" s="211">
        <v>-9809</v>
      </c>
      <c r="H16" s="211">
        <v>-43573</v>
      </c>
      <c r="I16" s="211">
        <v>-45429</v>
      </c>
      <c r="J16" s="211">
        <v>23630</v>
      </c>
      <c r="K16" s="211">
        <v>-4698</v>
      </c>
      <c r="L16" s="211">
        <v>1477</v>
      </c>
      <c r="M16" s="211">
        <v>-3243</v>
      </c>
      <c r="N16" s="211">
        <v>53078</v>
      </c>
      <c r="O16" s="211">
        <v>0</v>
      </c>
      <c r="P16" s="211">
        <v>-2373</v>
      </c>
      <c r="Q16" s="211">
        <v>-55978</v>
      </c>
      <c r="R16" s="103"/>
    </row>
    <row r="17" spans="2:18" ht="30" customHeight="1" x14ac:dyDescent="0.35">
      <c r="B17" s="195" t="s">
        <v>25</v>
      </c>
      <c r="C17" s="211">
        <v>0</v>
      </c>
      <c r="D17" s="211">
        <v>-36901</v>
      </c>
      <c r="E17" s="211">
        <v>-66638</v>
      </c>
      <c r="F17" s="211">
        <v>63417</v>
      </c>
      <c r="G17" s="211">
        <v>-2876</v>
      </c>
      <c r="H17" s="211">
        <v>-3317</v>
      </c>
      <c r="I17" s="211">
        <v>-98892</v>
      </c>
      <c r="J17" s="211">
        <v>-50720</v>
      </c>
      <c r="K17" s="211">
        <v>0</v>
      </c>
      <c r="L17" s="211">
        <v>6956</v>
      </c>
      <c r="M17" s="211">
        <v>18234</v>
      </c>
      <c r="N17" s="211">
        <v>26994</v>
      </c>
      <c r="O17" s="211">
        <v>144184</v>
      </c>
      <c r="P17" s="211">
        <v>-46010</v>
      </c>
      <c r="Q17" s="211">
        <v>-45571</v>
      </c>
      <c r="R17" s="103"/>
    </row>
    <row r="18" spans="2:18" ht="30" customHeight="1" x14ac:dyDescent="0.35">
      <c r="B18" s="195" t="s">
        <v>26</v>
      </c>
      <c r="C18" s="211">
        <v>-20015</v>
      </c>
      <c r="D18" s="211">
        <v>19967</v>
      </c>
      <c r="E18" s="211">
        <v>-1415</v>
      </c>
      <c r="F18" s="211">
        <v>90759</v>
      </c>
      <c r="G18" s="211">
        <v>23578</v>
      </c>
      <c r="H18" s="211">
        <v>44948</v>
      </c>
      <c r="I18" s="211">
        <v>-92787</v>
      </c>
      <c r="J18" s="211">
        <v>-212661</v>
      </c>
      <c r="K18" s="211">
        <v>191595</v>
      </c>
      <c r="L18" s="211">
        <v>24173</v>
      </c>
      <c r="M18" s="211">
        <v>25274</v>
      </c>
      <c r="N18" s="211">
        <v>185340</v>
      </c>
      <c r="O18" s="211">
        <v>93016</v>
      </c>
      <c r="P18" s="211">
        <v>37609</v>
      </c>
      <c r="Q18" s="211">
        <v>409382</v>
      </c>
      <c r="R18" s="103"/>
    </row>
    <row r="19" spans="2:18" ht="30" customHeight="1" x14ac:dyDescent="0.35">
      <c r="B19" s="195" t="s">
        <v>27</v>
      </c>
      <c r="C19" s="211">
        <v>-1379</v>
      </c>
      <c r="D19" s="211">
        <v>-30969</v>
      </c>
      <c r="E19" s="211">
        <v>10013</v>
      </c>
      <c r="F19" s="211">
        <v>-19292</v>
      </c>
      <c r="G19" s="211">
        <v>3976</v>
      </c>
      <c r="H19" s="211">
        <v>2931</v>
      </c>
      <c r="I19" s="211">
        <v>-152275</v>
      </c>
      <c r="J19" s="211">
        <v>-19287</v>
      </c>
      <c r="K19" s="211">
        <v>0</v>
      </c>
      <c r="L19" s="211">
        <v>3759</v>
      </c>
      <c r="M19" s="211">
        <v>-17042</v>
      </c>
      <c r="N19" s="211">
        <v>153882</v>
      </c>
      <c r="O19" s="211">
        <v>0</v>
      </c>
      <c r="P19" s="211">
        <v>-9298</v>
      </c>
      <c r="Q19" s="211">
        <v>-74981</v>
      </c>
      <c r="R19" s="103"/>
    </row>
    <row r="20" spans="2:18" ht="30" customHeight="1" x14ac:dyDescent="0.35">
      <c r="B20" s="195" t="s">
        <v>28</v>
      </c>
      <c r="C20" s="211">
        <v>5015</v>
      </c>
      <c r="D20" s="211">
        <v>-12737</v>
      </c>
      <c r="E20" s="211">
        <v>26359</v>
      </c>
      <c r="F20" s="211">
        <v>-9137</v>
      </c>
      <c r="G20" s="211">
        <v>11795</v>
      </c>
      <c r="H20" s="211">
        <v>24829</v>
      </c>
      <c r="I20" s="211">
        <v>-32575</v>
      </c>
      <c r="J20" s="211">
        <v>-32443</v>
      </c>
      <c r="K20" s="211">
        <v>21823</v>
      </c>
      <c r="L20" s="211">
        <v>-841</v>
      </c>
      <c r="M20" s="211">
        <v>-22288</v>
      </c>
      <c r="N20" s="211">
        <v>126912</v>
      </c>
      <c r="O20" s="211">
        <v>43606</v>
      </c>
      <c r="P20" s="211">
        <v>-44720</v>
      </c>
      <c r="Q20" s="211">
        <v>105600</v>
      </c>
      <c r="R20" s="103"/>
    </row>
    <row r="21" spans="2:18" ht="30" customHeight="1" x14ac:dyDescent="0.35">
      <c r="B21" s="195" t="s">
        <v>29</v>
      </c>
      <c r="C21" s="211">
        <v>6534</v>
      </c>
      <c r="D21" s="211">
        <v>-1308</v>
      </c>
      <c r="E21" s="211">
        <v>19643</v>
      </c>
      <c r="F21" s="211">
        <v>64504</v>
      </c>
      <c r="G21" s="211">
        <v>7882</v>
      </c>
      <c r="H21" s="211">
        <v>-15653</v>
      </c>
      <c r="I21" s="211">
        <v>-100993</v>
      </c>
      <c r="J21" s="211">
        <v>-25367</v>
      </c>
      <c r="K21" s="211">
        <v>0</v>
      </c>
      <c r="L21" s="211">
        <v>-13374</v>
      </c>
      <c r="M21" s="211">
        <v>-22051</v>
      </c>
      <c r="N21" s="211">
        <v>93696</v>
      </c>
      <c r="O21" s="211">
        <v>-5922</v>
      </c>
      <c r="P21" s="211">
        <v>6376</v>
      </c>
      <c r="Q21" s="211">
        <v>13967</v>
      </c>
      <c r="R21" s="103"/>
    </row>
    <row r="22" spans="2:18" ht="30" customHeight="1" x14ac:dyDescent="0.35">
      <c r="B22" s="195" t="s">
        <v>30</v>
      </c>
      <c r="C22" s="211">
        <v>0</v>
      </c>
      <c r="D22" s="211">
        <v>-8634</v>
      </c>
      <c r="E22" s="211">
        <v>6950</v>
      </c>
      <c r="F22" s="211">
        <v>23645</v>
      </c>
      <c r="G22" s="211">
        <v>1173</v>
      </c>
      <c r="H22" s="211">
        <v>-5734</v>
      </c>
      <c r="I22" s="211">
        <v>-24306</v>
      </c>
      <c r="J22" s="211">
        <v>-20239</v>
      </c>
      <c r="K22" s="211">
        <v>3197</v>
      </c>
      <c r="L22" s="211">
        <v>6019</v>
      </c>
      <c r="M22" s="211">
        <v>4791</v>
      </c>
      <c r="N22" s="211">
        <v>19258</v>
      </c>
      <c r="O22" s="211">
        <v>0</v>
      </c>
      <c r="P22" s="211">
        <v>12162</v>
      </c>
      <c r="Q22" s="211">
        <v>18283</v>
      </c>
      <c r="R22" s="103"/>
    </row>
    <row r="23" spans="2:18" ht="30" customHeight="1" x14ac:dyDescent="0.35">
      <c r="B23" s="195" t="s">
        <v>31</v>
      </c>
      <c r="C23" s="211">
        <v>0</v>
      </c>
      <c r="D23" s="211">
        <v>0</v>
      </c>
      <c r="E23" s="211">
        <v>0</v>
      </c>
      <c r="F23" s="211">
        <v>0</v>
      </c>
      <c r="G23" s="211">
        <v>0</v>
      </c>
      <c r="H23" s="211">
        <v>0</v>
      </c>
      <c r="I23" s="211">
        <v>0</v>
      </c>
      <c r="J23" s="211">
        <v>0</v>
      </c>
      <c r="K23" s="211">
        <v>0</v>
      </c>
      <c r="L23" s="211">
        <v>0</v>
      </c>
      <c r="M23" s="211">
        <v>0</v>
      </c>
      <c r="N23" s="211">
        <v>0</v>
      </c>
      <c r="O23" s="211">
        <v>0</v>
      </c>
      <c r="P23" s="211">
        <v>0</v>
      </c>
      <c r="Q23" s="211">
        <v>0</v>
      </c>
      <c r="R23" s="103"/>
    </row>
    <row r="24" spans="2:18" ht="30" customHeight="1" x14ac:dyDescent="0.35">
      <c r="B24" s="195" t="s">
        <v>258</v>
      </c>
      <c r="C24" s="211">
        <v>1472</v>
      </c>
      <c r="D24" s="211">
        <v>-11816</v>
      </c>
      <c r="E24" s="211">
        <v>4765</v>
      </c>
      <c r="F24" s="211">
        <v>-43634</v>
      </c>
      <c r="G24" s="211">
        <v>28147</v>
      </c>
      <c r="H24" s="211">
        <v>-14119</v>
      </c>
      <c r="I24" s="211">
        <v>-15857</v>
      </c>
      <c r="J24" s="211">
        <v>37693</v>
      </c>
      <c r="K24" s="211">
        <v>0</v>
      </c>
      <c r="L24" s="211">
        <v>-452075</v>
      </c>
      <c r="M24" s="211">
        <v>-46445</v>
      </c>
      <c r="N24" s="211">
        <v>424822</v>
      </c>
      <c r="O24" s="211">
        <v>0</v>
      </c>
      <c r="P24" s="211">
        <v>107872</v>
      </c>
      <c r="Q24" s="211">
        <v>20825</v>
      </c>
      <c r="R24" s="103"/>
    </row>
    <row r="25" spans="2:18" ht="30" customHeight="1" x14ac:dyDescent="0.35">
      <c r="B25" s="195" t="s">
        <v>259</v>
      </c>
      <c r="C25" s="211">
        <v>0</v>
      </c>
      <c r="D25" s="211">
        <v>0</v>
      </c>
      <c r="E25" s="211">
        <v>0</v>
      </c>
      <c r="F25" s="211">
        <v>0</v>
      </c>
      <c r="G25" s="211">
        <v>0</v>
      </c>
      <c r="H25" s="211">
        <v>0</v>
      </c>
      <c r="I25" s="211">
        <v>0</v>
      </c>
      <c r="J25" s="211">
        <v>0</v>
      </c>
      <c r="K25" s="211">
        <v>0</v>
      </c>
      <c r="L25" s="211">
        <v>0</v>
      </c>
      <c r="M25" s="211">
        <v>0</v>
      </c>
      <c r="N25" s="211">
        <v>0</v>
      </c>
      <c r="O25" s="211">
        <v>374890</v>
      </c>
      <c r="P25" s="211">
        <v>0</v>
      </c>
      <c r="Q25" s="211">
        <v>374890</v>
      </c>
      <c r="R25" s="103"/>
    </row>
    <row r="26" spans="2:18" ht="30" customHeight="1" x14ac:dyDescent="0.35">
      <c r="B26" s="195" t="s">
        <v>33</v>
      </c>
      <c r="C26" s="211">
        <v>0</v>
      </c>
      <c r="D26" s="211">
        <v>-2288</v>
      </c>
      <c r="E26" s="211">
        <v>4216</v>
      </c>
      <c r="F26" s="211">
        <v>-3430</v>
      </c>
      <c r="G26" s="211">
        <v>24858</v>
      </c>
      <c r="H26" s="211">
        <v>4523</v>
      </c>
      <c r="I26" s="211">
        <v>-34105</v>
      </c>
      <c r="J26" s="211">
        <v>-145104</v>
      </c>
      <c r="K26" s="211">
        <v>0</v>
      </c>
      <c r="L26" s="211">
        <v>1426</v>
      </c>
      <c r="M26" s="211">
        <v>19939</v>
      </c>
      <c r="N26" s="211">
        <v>39459</v>
      </c>
      <c r="O26" s="211">
        <v>-7748</v>
      </c>
      <c r="P26" s="211">
        <v>863</v>
      </c>
      <c r="Q26" s="211">
        <v>-97391</v>
      </c>
      <c r="R26" s="103"/>
    </row>
    <row r="27" spans="2:18" ht="30" customHeight="1" x14ac:dyDescent="0.35">
      <c r="B27" s="195" t="s">
        <v>34</v>
      </c>
      <c r="C27" s="211">
        <v>0</v>
      </c>
      <c r="D27" s="211">
        <v>-17181</v>
      </c>
      <c r="E27" s="211">
        <v>1041</v>
      </c>
      <c r="F27" s="211">
        <v>-4789</v>
      </c>
      <c r="G27" s="211">
        <v>-6102</v>
      </c>
      <c r="H27" s="211">
        <v>2979</v>
      </c>
      <c r="I27" s="211">
        <v>-2455</v>
      </c>
      <c r="J27" s="211">
        <v>48247</v>
      </c>
      <c r="K27" s="211">
        <v>22984</v>
      </c>
      <c r="L27" s="211">
        <v>2170</v>
      </c>
      <c r="M27" s="211">
        <v>-2556</v>
      </c>
      <c r="N27" s="211">
        <v>7896</v>
      </c>
      <c r="O27" s="211">
        <v>0</v>
      </c>
      <c r="P27" s="211">
        <v>55588</v>
      </c>
      <c r="Q27" s="211">
        <v>107821</v>
      </c>
      <c r="R27" s="103"/>
    </row>
    <row r="28" spans="2:18" ht="30" customHeight="1" x14ac:dyDescent="0.35">
      <c r="B28" s="195" t="s">
        <v>35</v>
      </c>
      <c r="C28" s="211">
        <v>0</v>
      </c>
      <c r="D28" s="211">
        <v>4766</v>
      </c>
      <c r="E28" s="211">
        <v>855</v>
      </c>
      <c r="F28" s="211">
        <v>5289</v>
      </c>
      <c r="G28" s="211">
        <v>80023</v>
      </c>
      <c r="H28" s="211">
        <v>-11448</v>
      </c>
      <c r="I28" s="211">
        <v>-111828</v>
      </c>
      <c r="J28" s="211">
        <v>27813</v>
      </c>
      <c r="K28" s="211">
        <v>-7854</v>
      </c>
      <c r="L28" s="211">
        <v>-2924</v>
      </c>
      <c r="M28" s="211">
        <v>-2257</v>
      </c>
      <c r="N28" s="211">
        <v>-13502</v>
      </c>
      <c r="O28" s="211">
        <v>-172735</v>
      </c>
      <c r="P28" s="211">
        <v>4630</v>
      </c>
      <c r="Q28" s="211">
        <v>-199172</v>
      </c>
      <c r="R28" s="103"/>
    </row>
    <row r="29" spans="2:18" ht="30" customHeight="1" x14ac:dyDescent="0.35">
      <c r="B29" s="195" t="s">
        <v>36</v>
      </c>
      <c r="C29" s="211">
        <v>112</v>
      </c>
      <c r="D29" s="211">
        <v>11522</v>
      </c>
      <c r="E29" s="211">
        <v>10099</v>
      </c>
      <c r="F29" s="211">
        <v>40796</v>
      </c>
      <c r="G29" s="211">
        <v>2964</v>
      </c>
      <c r="H29" s="211">
        <v>12587</v>
      </c>
      <c r="I29" s="211">
        <v>194</v>
      </c>
      <c r="J29" s="211">
        <v>-15246</v>
      </c>
      <c r="K29" s="211">
        <v>0</v>
      </c>
      <c r="L29" s="211">
        <v>7907</v>
      </c>
      <c r="M29" s="211">
        <v>8320</v>
      </c>
      <c r="N29" s="211">
        <v>13941</v>
      </c>
      <c r="O29" s="211">
        <v>0</v>
      </c>
      <c r="P29" s="211">
        <v>14238</v>
      </c>
      <c r="Q29" s="211">
        <v>107436</v>
      </c>
      <c r="R29" s="103"/>
    </row>
    <row r="30" spans="2:18" ht="30" customHeight="1" x14ac:dyDescent="0.35">
      <c r="B30" s="195" t="s">
        <v>192</v>
      </c>
      <c r="C30" s="211">
        <v>0</v>
      </c>
      <c r="D30" s="211">
        <v>2069</v>
      </c>
      <c r="E30" s="211">
        <v>1908</v>
      </c>
      <c r="F30" s="211">
        <v>2699</v>
      </c>
      <c r="G30" s="211">
        <v>1143</v>
      </c>
      <c r="H30" s="211">
        <v>11833</v>
      </c>
      <c r="I30" s="211">
        <v>-114336</v>
      </c>
      <c r="J30" s="211">
        <v>27309</v>
      </c>
      <c r="K30" s="211">
        <v>0</v>
      </c>
      <c r="L30" s="211">
        <v>2195</v>
      </c>
      <c r="M30" s="211">
        <v>-32702</v>
      </c>
      <c r="N30" s="211">
        <v>45095</v>
      </c>
      <c r="O30" s="211">
        <v>-3942</v>
      </c>
      <c r="P30" s="211">
        <v>3776</v>
      </c>
      <c r="Q30" s="211">
        <v>-52954</v>
      </c>
      <c r="R30" s="103"/>
    </row>
    <row r="31" spans="2:18" ht="30" customHeight="1" x14ac:dyDescent="0.35">
      <c r="B31" s="195" t="s">
        <v>193</v>
      </c>
      <c r="C31" s="211">
        <v>-50355</v>
      </c>
      <c r="D31" s="211">
        <v>26</v>
      </c>
      <c r="E31" s="211">
        <v>1402</v>
      </c>
      <c r="F31" s="211">
        <v>-6001</v>
      </c>
      <c r="G31" s="211">
        <v>12487</v>
      </c>
      <c r="H31" s="211">
        <v>320</v>
      </c>
      <c r="I31" s="211">
        <v>-26159</v>
      </c>
      <c r="J31" s="211">
        <v>11830</v>
      </c>
      <c r="K31" s="211">
        <v>0</v>
      </c>
      <c r="L31" s="211">
        <v>987</v>
      </c>
      <c r="M31" s="211">
        <v>2363</v>
      </c>
      <c r="N31" s="211">
        <v>-2765</v>
      </c>
      <c r="O31" s="211">
        <v>0</v>
      </c>
      <c r="P31" s="211">
        <v>295</v>
      </c>
      <c r="Q31" s="211">
        <v>-55571</v>
      </c>
      <c r="R31" s="103"/>
    </row>
    <row r="32" spans="2:18" ht="30" customHeight="1" x14ac:dyDescent="0.35">
      <c r="B32" s="195" t="s">
        <v>37</v>
      </c>
      <c r="C32" s="211">
        <v>1291</v>
      </c>
      <c r="D32" s="211">
        <v>1611</v>
      </c>
      <c r="E32" s="211">
        <v>-1807</v>
      </c>
      <c r="F32" s="211">
        <v>-53261</v>
      </c>
      <c r="G32" s="211">
        <v>3551</v>
      </c>
      <c r="H32" s="211">
        <v>-28836</v>
      </c>
      <c r="I32" s="211">
        <v>-135260</v>
      </c>
      <c r="J32" s="211">
        <v>25497</v>
      </c>
      <c r="K32" s="211">
        <v>0</v>
      </c>
      <c r="L32" s="211">
        <v>3524</v>
      </c>
      <c r="M32" s="211">
        <v>9129</v>
      </c>
      <c r="N32" s="211">
        <v>49719</v>
      </c>
      <c r="O32" s="211">
        <v>0</v>
      </c>
      <c r="P32" s="211">
        <v>2858</v>
      </c>
      <c r="Q32" s="211">
        <v>-121984</v>
      </c>
      <c r="R32" s="103"/>
    </row>
    <row r="33" spans="2:18" ht="30" customHeight="1" x14ac:dyDescent="0.35">
      <c r="B33" s="195" t="s">
        <v>139</v>
      </c>
      <c r="C33" s="211">
        <v>-2454</v>
      </c>
      <c r="D33" s="211">
        <v>8540</v>
      </c>
      <c r="E33" s="211">
        <v>-15116</v>
      </c>
      <c r="F33" s="211">
        <v>22895</v>
      </c>
      <c r="G33" s="211">
        <v>-4496</v>
      </c>
      <c r="H33" s="211">
        <v>-68151</v>
      </c>
      <c r="I33" s="211">
        <v>-123871</v>
      </c>
      <c r="J33" s="211">
        <v>106347</v>
      </c>
      <c r="K33" s="211">
        <v>0</v>
      </c>
      <c r="L33" s="211">
        <v>-860</v>
      </c>
      <c r="M33" s="211">
        <v>3438</v>
      </c>
      <c r="N33" s="211">
        <v>-6817</v>
      </c>
      <c r="O33" s="211">
        <v>47338</v>
      </c>
      <c r="P33" s="211">
        <v>199</v>
      </c>
      <c r="Q33" s="211">
        <v>-33009</v>
      </c>
      <c r="R33" s="103"/>
    </row>
    <row r="34" spans="2:18" ht="30" customHeight="1" x14ac:dyDescent="0.35">
      <c r="B34" s="195" t="s">
        <v>211</v>
      </c>
      <c r="C34" s="211">
        <v>954</v>
      </c>
      <c r="D34" s="211">
        <v>622</v>
      </c>
      <c r="E34" s="211">
        <v>1418</v>
      </c>
      <c r="F34" s="211">
        <v>164</v>
      </c>
      <c r="G34" s="211">
        <v>5343</v>
      </c>
      <c r="H34" s="211">
        <v>1100</v>
      </c>
      <c r="I34" s="211">
        <v>-54242</v>
      </c>
      <c r="J34" s="211">
        <v>15978</v>
      </c>
      <c r="K34" s="211">
        <v>0</v>
      </c>
      <c r="L34" s="211">
        <v>980</v>
      </c>
      <c r="M34" s="211">
        <v>3555</v>
      </c>
      <c r="N34" s="211">
        <v>-24548</v>
      </c>
      <c r="O34" s="211">
        <v>0</v>
      </c>
      <c r="P34" s="211">
        <v>-7800</v>
      </c>
      <c r="Q34" s="211">
        <v>-56476</v>
      </c>
      <c r="R34" s="103"/>
    </row>
    <row r="35" spans="2:18" ht="30" customHeight="1" x14ac:dyDescent="0.35">
      <c r="B35" s="195" t="s">
        <v>140</v>
      </c>
      <c r="C35" s="211">
        <v>0</v>
      </c>
      <c r="D35" s="211">
        <v>-2348</v>
      </c>
      <c r="E35" s="211">
        <v>719</v>
      </c>
      <c r="F35" s="211">
        <v>-627</v>
      </c>
      <c r="G35" s="211">
        <v>38</v>
      </c>
      <c r="H35" s="211">
        <v>200</v>
      </c>
      <c r="I35" s="211">
        <v>-89855</v>
      </c>
      <c r="J35" s="211">
        <v>-45989</v>
      </c>
      <c r="K35" s="211">
        <v>-8324</v>
      </c>
      <c r="L35" s="211">
        <v>2481</v>
      </c>
      <c r="M35" s="211">
        <v>-253</v>
      </c>
      <c r="N35" s="211">
        <v>-53</v>
      </c>
      <c r="O35" s="211">
        <v>-170708</v>
      </c>
      <c r="P35" s="211">
        <v>-763</v>
      </c>
      <c r="Q35" s="211">
        <v>-315482</v>
      </c>
      <c r="R35" s="103"/>
    </row>
    <row r="36" spans="2:18" ht="30" customHeight="1" x14ac:dyDescent="0.35">
      <c r="B36" s="195" t="s">
        <v>141</v>
      </c>
      <c r="C36" s="211">
        <v>0</v>
      </c>
      <c r="D36" s="211">
        <v>1193</v>
      </c>
      <c r="E36" s="211">
        <v>-1862</v>
      </c>
      <c r="F36" s="211">
        <v>10103</v>
      </c>
      <c r="G36" s="211">
        <v>1215</v>
      </c>
      <c r="H36" s="211">
        <v>-1152</v>
      </c>
      <c r="I36" s="211">
        <v>-173447</v>
      </c>
      <c r="J36" s="211">
        <v>-3476</v>
      </c>
      <c r="K36" s="211">
        <v>0</v>
      </c>
      <c r="L36" s="211">
        <v>1267</v>
      </c>
      <c r="M36" s="211">
        <v>2072</v>
      </c>
      <c r="N36" s="211">
        <v>22476</v>
      </c>
      <c r="O36" s="211">
        <v>-8939</v>
      </c>
      <c r="P36" s="211">
        <v>698</v>
      </c>
      <c r="Q36" s="211">
        <v>-149851</v>
      </c>
      <c r="R36" s="103"/>
    </row>
    <row r="37" spans="2:18" ht="30" customHeight="1" x14ac:dyDescent="0.35">
      <c r="B37" s="195" t="s">
        <v>212</v>
      </c>
      <c r="C37" s="211">
        <v>0</v>
      </c>
      <c r="D37" s="211">
        <v>7844</v>
      </c>
      <c r="E37" s="211">
        <v>-108</v>
      </c>
      <c r="F37" s="211">
        <v>6303</v>
      </c>
      <c r="G37" s="211">
        <v>10036</v>
      </c>
      <c r="H37" s="211">
        <v>3127</v>
      </c>
      <c r="I37" s="211">
        <v>-130108</v>
      </c>
      <c r="J37" s="211">
        <v>45890</v>
      </c>
      <c r="K37" s="211">
        <v>2268</v>
      </c>
      <c r="L37" s="211">
        <v>-3356</v>
      </c>
      <c r="M37" s="211">
        <v>6515</v>
      </c>
      <c r="N37" s="211">
        <v>81267</v>
      </c>
      <c r="O37" s="211">
        <v>-76167</v>
      </c>
      <c r="P37" s="211">
        <v>305</v>
      </c>
      <c r="Q37" s="211">
        <v>-46183</v>
      </c>
      <c r="R37" s="103"/>
    </row>
    <row r="38" spans="2:18" ht="30" customHeight="1" x14ac:dyDescent="0.35">
      <c r="B38" s="195" t="s">
        <v>38</v>
      </c>
      <c r="C38" s="211">
        <v>0</v>
      </c>
      <c r="D38" s="211">
        <v>0</v>
      </c>
      <c r="E38" s="211">
        <v>0</v>
      </c>
      <c r="F38" s="211">
        <v>0</v>
      </c>
      <c r="G38" s="211">
        <v>0</v>
      </c>
      <c r="H38" s="211">
        <v>0</v>
      </c>
      <c r="I38" s="211">
        <v>0</v>
      </c>
      <c r="J38" s="211">
        <v>0</v>
      </c>
      <c r="K38" s="211">
        <v>0</v>
      </c>
      <c r="L38" s="211">
        <v>0</v>
      </c>
      <c r="M38" s="211">
        <v>0</v>
      </c>
      <c r="N38" s="211">
        <v>0</v>
      </c>
      <c r="O38" s="211">
        <v>0</v>
      </c>
      <c r="P38" s="211">
        <v>0</v>
      </c>
      <c r="Q38" s="211">
        <v>0</v>
      </c>
      <c r="R38" s="103"/>
    </row>
    <row r="39" spans="2:18" ht="30" customHeight="1" x14ac:dyDescent="0.35">
      <c r="B39" s="195" t="s">
        <v>39</v>
      </c>
      <c r="C39" s="211">
        <v>0</v>
      </c>
      <c r="D39" s="211">
        <v>2042</v>
      </c>
      <c r="E39" s="211">
        <v>2574</v>
      </c>
      <c r="F39" s="211">
        <v>14391</v>
      </c>
      <c r="G39" s="211">
        <v>2645</v>
      </c>
      <c r="H39" s="211">
        <v>14841</v>
      </c>
      <c r="I39" s="211">
        <v>-4168</v>
      </c>
      <c r="J39" s="211">
        <v>-15324</v>
      </c>
      <c r="K39" s="211">
        <v>0</v>
      </c>
      <c r="L39" s="211">
        <v>82</v>
      </c>
      <c r="M39" s="211">
        <v>-255</v>
      </c>
      <c r="N39" s="211">
        <v>25281</v>
      </c>
      <c r="O39" s="211">
        <v>-727</v>
      </c>
      <c r="P39" s="211">
        <v>2133</v>
      </c>
      <c r="Q39" s="211">
        <v>43514</v>
      </c>
      <c r="R39" s="103"/>
    </row>
    <row r="40" spans="2:18" ht="30" customHeight="1" x14ac:dyDescent="0.35">
      <c r="B40" s="195" t="s">
        <v>40</v>
      </c>
      <c r="C40" s="211">
        <v>0</v>
      </c>
      <c r="D40" s="211">
        <v>2576</v>
      </c>
      <c r="E40" s="211">
        <v>-4052</v>
      </c>
      <c r="F40" s="211">
        <v>19180</v>
      </c>
      <c r="G40" s="211">
        <v>-1679</v>
      </c>
      <c r="H40" s="211">
        <v>-21366</v>
      </c>
      <c r="I40" s="211">
        <v>-104011</v>
      </c>
      <c r="J40" s="211">
        <v>-84003</v>
      </c>
      <c r="K40" s="211">
        <v>0</v>
      </c>
      <c r="L40" s="211">
        <v>20780</v>
      </c>
      <c r="M40" s="211">
        <v>-11324</v>
      </c>
      <c r="N40" s="211">
        <v>-46264</v>
      </c>
      <c r="O40" s="211">
        <v>97742</v>
      </c>
      <c r="P40" s="211">
        <v>-2270</v>
      </c>
      <c r="Q40" s="211">
        <v>-134691</v>
      </c>
      <c r="R40" s="103"/>
    </row>
    <row r="41" spans="2:18" ht="30" customHeight="1" x14ac:dyDescent="0.35">
      <c r="B41" s="195" t="s">
        <v>41</v>
      </c>
      <c r="C41" s="211">
        <v>0</v>
      </c>
      <c r="D41" s="211">
        <v>495</v>
      </c>
      <c r="E41" s="211">
        <v>-771</v>
      </c>
      <c r="F41" s="211">
        <v>-8661</v>
      </c>
      <c r="G41" s="211">
        <v>3330</v>
      </c>
      <c r="H41" s="211">
        <v>-2501</v>
      </c>
      <c r="I41" s="211">
        <v>-76740</v>
      </c>
      <c r="J41" s="211">
        <v>-31218</v>
      </c>
      <c r="K41" s="211">
        <v>0</v>
      </c>
      <c r="L41" s="211">
        <v>4129</v>
      </c>
      <c r="M41" s="211">
        <v>-4603</v>
      </c>
      <c r="N41" s="211">
        <v>4460</v>
      </c>
      <c r="O41" s="211">
        <v>0</v>
      </c>
      <c r="P41" s="211">
        <v>-7457</v>
      </c>
      <c r="Q41" s="211">
        <v>-119537</v>
      </c>
      <c r="R41" s="103"/>
    </row>
    <row r="42" spans="2:18" ht="30" customHeight="1" x14ac:dyDescent="0.35">
      <c r="B42" s="195" t="s">
        <v>42</v>
      </c>
      <c r="C42" s="211">
        <v>0</v>
      </c>
      <c r="D42" s="211">
        <v>-25</v>
      </c>
      <c r="E42" s="211">
        <v>24</v>
      </c>
      <c r="F42" s="211">
        <v>-882</v>
      </c>
      <c r="G42" s="211">
        <v>4342</v>
      </c>
      <c r="H42" s="211">
        <v>340</v>
      </c>
      <c r="I42" s="211">
        <v>22622</v>
      </c>
      <c r="J42" s="211">
        <v>-9606</v>
      </c>
      <c r="K42" s="211">
        <v>66160</v>
      </c>
      <c r="L42" s="211">
        <v>1024</v>
      </c>
      <c r="M42" s="211">
        <v>1619</v>
      </c>
      <c r="N42" s="211">
        <v>28221</v>
      </c>
      <c r="O42" s="211">
        <v>-111</v>
      </c>
      <c r="P42" s="211">
        <v>-18519</v>
      </c>
      <c r="Q42" s="211">
        <v>95208</v>
      </c>
      <c r="R42" s="103"/>
    </row>
    <row r="43" spans="2:18" ht="30" customHeight="1" x14ac:dyDescent="0.35">
      <c r="B43" s="195" t="s">
        <v>43</v>
      </c>
      <c r="C43" s="211">
        <v>2563</v>
      </c>
      <c r="D43" s="211">
        <v>965</v>
      </c>
      <c r="E43" s="211">
        <v>26502</v>
      </c>
      <c r="F43" s="211">
        <v>11775</v>
      </c>
      <c r="G43" s="211">
        <v>-7061</v>
      </c>
      <c r="H43" s="211">
        <v>-5345</v>
      </c>
      <c r="I43" s="211">
        <v>-108038</v>
      </c>
      <c r="J43" s="211">
        <v>-71561</v>
      </c>
      <c r="K43" s="211">
        <v>0</v>
      </c>
      <c r="L43" s="211">
        <v>-5838</v>
      </c>
      <c r="M43" s="211">
        <v>19539</v>
      </c>
      <c r="N43" s="211">
        <v>35841</v>
      </c>
      <c r="O43" s="211">
        <v>1125</v>
      </c>
      <c r="P43" s="211">
        <v>-17770</v>
      </c>
      <c r="Q43" s="211">
        <v>-117301</v>
      </c>
      <c r="R43" s="103"/>
    </row>
    <row r="44" spans="2:18" ht="30" customHeight="1" x14ac:dyDescent="0.35">
      <c r="B44" s="195" t="s">
        <v>44</v>
      </c>
      <c r="C44" s="211">
        <v>0</v>
      </c>
      <c r="D44" s="211">
        <v>291</v>
      </c>
      <c r="E44" s="211">
        <v>-249</v>
      </c>
      <c r="F44" s="211">
        <v>7</v>
      </c>
      <c r="G44" s="211">
        <v>-14</v>
      </c>
      <c r="H44" s="211">
        <v>1577</v>
      </c>
      <c r="I44" s="211">
        <v>-93285</v>
      </c>
      <c r="J44" s="211">
        <v>-47563</v>
      </c>
      <c r="K44" s="211">
        <v>21340</v>
      </c>
      <c r="L44" s="211">
        <v>-139</v>
      </c>
      <c r="M44" s="211">
        <v>7519</v>
      </c>
      <c r="N44" s="211">
        <v>134859</v>
      </c>
      <c r="O44" s="211">
        <v>-143000</v>
      </c>
      <c r="P44" s="211">
        <v>983</v>
      </c>
      <c r="Q44" s="211">
        <v>-117675</v>
      </c>
      <c r="R44" s="103"/>
    </row>
    <row r="45" spans="2:18" ht="30" customHeight="1" x14ac:dyDescent="0.35">
      <c r="B45" s="199" t="s">
        <v>45</v>
      </c>
      <c r="C45" s="200">
        <f>SUM(C7:C44)</f>
        <v>-101278</v>
      </c>
      <c r="D45" s="200">
        <f t="shared" ref="D45:Q45" si="0">SUM(D7:D44)</f>
        <v>-64301</v>
      </c>
      <c r="E45" s="200">
        <f t="shared" si="0"/>
        <v>30545</v>
      </c>
      <c r="F45" s="200">
        <f t="shared" si="0"/>
        <v>187339</v>
      </c>
      <c r="G45" s="200">
        <f t="shared" si="0"/>
        <v>114126</v>
      </c>
      <c r="H45" s="200">
        <f t="shared" si="0"/>
        <v>-56161</v>
      </c>
      <c r="I45" s="200">
        <f t="shared" si="0"/>
        <v>-2885774</v>
      </c>
      <c r="J45" s="200">
        <f t="shared" si="0"/>
        <v>-1408992</v>
      </c>
      <c r="K45" s="200">
        <f t="shared" si="0"/>
        <v>374865</v>
      </c>
      <c r="L45" s="200">
        <f t="shared" si="0"/>
        <v>544481</v>
      </c>
      <c r="M45" s="200">
        <f t="shared" si="0"/>
        <v>139930</v>
      </c>
      <c r="N45" s="200">
        <f t="shared" si="0"/>
        <v>1997340</v>
      </c>
      <c r="O45" s="200">
        <f t="shared" si="0"/>
        <v>-460438</v>
      </c>
      <c r="P45" s="200">
        <f t="shared" si="0"/>
        <v>125973</v>
      </c>
      <c r="Q45" s="200">
        <f t="shared" si="0"/>
        <v>-1462349</v>
      </c>
      <c r="R45" s="103"/>
    </row>
    <row r="46" spans="2:18" ht="30" customHeight="1" x14ac:dyDescent="0.35">
      <c r="B46" s="300" t="s">
        <v>46</v>
      </c>
      <c r="C46" s="300"/>
      <c r="D46" s="300"/>
      <c r="E46" s="300"/>
      <c r="F46" s="300"/>
      <c r="G46" s="300"/>
      <c r="H46" s="300"/>
      <c r="I46" s="300"/>
      <c r="J46" s="300"/>
      <c r="K46" s="300"/>
      <c r="L46" s="300"/>
      <c r="M46" s="300"/>
      <c r="N46" s="300"/>
      <c r="O46" s="300"/>
      <c r="P46" s="300"/>
      <c r="Q46" s="300"/>
      <c r="R46" s="104"/>
    </row>
    <row r="47" spans="2:18" ht="30" customHeight="1" x14ac:dyDescent="0.35">
      <c r="B47" s="195" t="s">
        <v>47</v>
      </c>
      <c r="C47" s="198">
        <v>6278</v>
      </c>
      <c r="D47" s="198">
        <v>40103</v>
      </c>
      <c r="E47" s="198">
        <v>-267</v>
      </c>
      <c r="F47" s="198">
        <v>104531</v>
      </c>
      <c r="G47" s="198">
        <v>69019</v>
      </c>
      <c r="H47" s="198">
        <v>40831</v>
      </c>
      <c r="I47" s="198">
        <v>1134</v>
      </c>
      <c r="J47" s="198">
        <v>82434</v>
      </c>
      <c r="K47" s="198">
        <v>0</v>
      </c>
      <c r="L47" s="198">
        <v>3242</v>
      </c>
      <c r="M47" s="198">
        <v>2903</v>
      </c>
      <c r="N47" s="198">
        <v>84098</v>
      </c>
      <c r="O47" s="198">
        <v>90640</v>
      </c>
      <c r="P47" s="198">
        <v>54304</v>
      </c>
      <c r="Q47" s="201">
        <v>579251</v>
      </c>
      <c r="R47" s="103"/>
    </row>
    <row r="48" spans="2:18" ht="30" customHeight="1" x14ac:dyDescent="0.35">
      <c r="B48" s="195" t="s">
        <v>64</v>
      </c>
      <c r="C48" s="198">
        <v>2009</v>
      </c>
      <c r="D48" s="198">
        <v>4257</v>
      </c>
      <c r="E48" s="198">
        <v>0</v>
      </c>
      <c r="F48" s="198">
        <v>-20503</v>
      </c>
      <c r="G48" s="198">
        <v>582</v>
      </c>
      <c r="H48" s="198">
        <v>4302</v>
      </c>
      <c r="I48" s="198">
        <v>0</v>
      </c>
      <c r="J48" s="198">
        <v>29564</v>
      </c>
      <c r="K48" s="198">
        <v>0</v>
      </c>
      <c r="L48" s="198">
        <v>-280</v>
      </c>
      <c r="M48" s="198">
        <v>0</v>
      </c>
      <c r="N48" s="198">
        <v>0</v>
      </c>
      <c r="O48" s="198">
        <v>990</v>
      </c>
      <c r="P48" s="198">
        <v>9920</v>
      </c>
      <c r="Q48" s="201">
        <v>30840</v>
      </c>
      <c r="R48" s="103"/>
    </row>
    <row r="49" spans="2:19" ht="30" customHeight="1" x14ac:dyDescent="0.35">
      <c r="B49" s="181" t="s">
        <v>250</v>
      </c>
      <c r="C49" s="198">
        <v>2302</v>
      </c>
      <c r="D49" s="198">
        <v>-3701</v>
      </c>
      <c r="E49" s="198">
        <v>3680</v>
      </c>
      <c r="F49" s="198">
        <v>26984</v>
      </c>
      <c r="G49" s="198">
        <v>-4789</v>
      </c>
      <c r="H49" s="198">
        <v>-17390</v>
      </c>
      <c r="I49" s="198">
        <v>739</v>
      </c>
      <c r="J49" s="198">
        <v>801</v>
      </c>
      <c r="K49" s="198">
        <v>0</v>
      </c>
      <c r="L49" s="198">
        <v>4944</v>
      </c>
      <c r="M49" s="198">
        <v>5469</v>
      </c>
      <c r="N49" s="198">
        <v>347</v>
      </c>
      <c r="O49" s="198">
        <v>-74</v>
      </c>
      <c r="P49" s="198">
        <v>-11402</v>
      </c>
      <c r="Q49" s="201">
        <v>7910</v>
      </c>
      <c r="R49" s="103"/>
    </row>
    <row r="50" spans="2:19" ht="30" customHeight="1" x14ac:dyDescent="0.35">
      <c r="B50" s="195" t="s">
        <v>48</v>
      </c>
      <c r="C50" s="198">
        <v>6374</v>
      </c>
      <c r="D50" s="198">
        <v>35347</v>
      </c>
      <c r="E50" s="198">
        <v>343447</v>
      </c>
      <c r="F50" s="198">
        <v>-379362</v>
      </c>
      <c r="G50" s="198">
        <v>22931</v>
      </c>
      <c r="H50" s="198">
        <v>147279</v>
      </c>
      <c r="I50" s="198">
        <v>-411757</v>
      </c>
      <c r="J50" s="198">
        <v>-571209</v>
      </c>
      <c r="K50" s="198">
        <v>0</v>
      </c>
      <c r="L50" s="198">
        <v>181753</v>
      </c>
      <c r="M50" s="198">
        <v>679326</v>
      </c>
      <c r="N50" s="198">
        <v>11210</v>
      </c>
      <c r="O50" s="198">
        <v>-430743</v>
      </c>
      <c r="P50" s="198">
        <v>-821516</v>
      </c>
      <c r="Q50" s="201">
        <v>-1186919</v>
      </c>
      <c r="R50" s="103"/>
    </row>
    <row r="51" spans="2:19" ht="30" customHeight="1" x14ac:dyDescent="0.35">
      <c r="B51" s="195" t="s">
        <v>251</v>
      </c>
      <c r="C51" s="198">
        <v>170</v>
      </c>
      <c r="D51" s="198">
        <v>-49274</v>
      </c>
      <c r="E51" s="198">
        <v>-5</v>
      </c>
      <c r="F51" s="198">
        <v>80026</v>
      </c>
      <c r="G51" s="198">
        <v>3095</v>
      </c>
      <c r="H51" s="198">
        <v>1078</v>
      </c>
      <c r="I51" s="198">
        <v>7513</v>
      </c>
      <c r="J51" s="198">
        <v>-412</v>
      </c>
      <c r="K51" s="198">
        <v>-8985</v>
      </c>
      <c r="L51" s="198">
        <v>7359</v>
      </c>
      <c r="M51" s="198">
        <v>-7115</v>
      </c>
      <c r="N51" s="198">
        <v>16193</v>
      </c>
      <c r="O51" s="198">
        <v>-198</v>
      </c>
      <c r="P51" s="198">
        <v>8833</v>
      </c>
      <c r="Q51" s="201">
        <v>58278</v>
      </c>
      <c r="R51" s="103"/>
    </row>
    <row r="52" spans="2:19" ht="30" customHeight="1" x14ac:dyDescent="0.35">
      <c r="B52" s="199" t="s">
        <v>45</v>
      </c>
      <c r="C52" s="200">
        <f>SUM(C47:C51)</f>
        <v>17133</v>
      </c>
      <c r="D52" s="200">
        <f t="shared" ref="D52:Q52" si="1">SUM(D47:D51)</f>
        <v>26732</v>
      </c>
      <c r="E52" s="200">
        <f t="shared" si="1"/>
        <v>346855</v>
      </c>
      <c r="F52" s="200">
        <f t="shared" si="1"/>
        <v>-188324</v>
      </c>
      <c r="G52" s="200">
        <f t="shared" si="1"/>
        <v>90838</v>
      </c>
      <c r="H52" s="200">
        <f t="shared" si="1"/>
        <v>176100</v>
      </c>
      <c r="I52" s="200">
        <f t="shared" si="1"/>
        <v>-402371</v>
      </c>
      <c r="J52" s="200">
        <f t="shared" si="1"/>
        <v>-458822</v>
      </c>
      <c r="K52" s="200">
        <f t="shared" si="1"/>
        <v>-8985</v>
      </c>
      <c r="L52" s="200">
        <f t="shared" si="1"/>
        <v>197018</v>
      </c>
      <c r="M52" s="200">
        <f t="shared" si="1"/>
        <v>680583</v>
      </c>
      <c r="N52" s="200">
        <f t="shared" si="1"/>
        <v>111848</v>
      </c>
      <c r="O52" s="200">
        <f t="shared" si="1"/>
        <v>-339385</v>
      </c>
      <c r="P52" s="200">
        <f t="shared" si="1"/>
        <v>-759861</v>
      </c>
      <c r="Q52" s="200">
        <f t="shared" si="1"/>
        <v>-510640</v>
      </c>
      <c r="R52" s="103"/>
    </row>
    <row r="53" spans="2:19" ht="20.25" customHeight="1" x14ac:dyDescent="0.35">
      <c r="B53" s="301" t="s">
        <v>50</v>
      </c>
      <c r="C53" s="301"/>
      <c r="D53" s="301"/>
      <c r="E53" s="301"/>
      <c r="F53" s="301"/>
      <c r="G53" s="301"/>
      <c r="H53" s="301"/>
      <c r="I53" s="301"/>
      <c r="J53" s="301"/>
      <c r="K53" s="301"/>
      <c r="L53" s="301"/>
      <c r="M53" s="301"/>
      <c r="N53" s="301"/>
      <c r="O53" s="301"/>
      <c r="P53" s="301"/>
      <c r="Q53" s="301"/>
      <c r="R53" s="105"/>
      <c r="S53" s="3"/>
    </row>
    <row r="54" spans="2:19" x14ac:dyDescent="0.3">
      <c r="Q54" s="3"/>
    </row>
    <row r="55" spans="2:19" x14ac:dyDescent="0.3">
      <c r="C55" s="3"/>
      <c r="D55" s="3"/>
      <c r="E55" s="3"/>
      <c r="F55" s="3"/>
      <c r="G55" s="3"/>
      <c r="H55" s="3"/>
      <c r="I55" s="3"/>
      <c r="J55" s="3"/>
      <c r="K55" s="3"/>
      <c r="L55" s="3"/>
      <c r="M55" s="3"/>
      <c r="N55" s="3"/>
      <c r="O55" s="3"/>
      <c r="P55" s="3"/>
      <c r="Q55" s="3"/>
    </row>
    <row r="56" spans="2:19" x14ac:dyDescent="0.3">
      <c r="C56" s="115"/>
      <c r="D56" s="115"/>
      <c r="E56" s="115"/>
      <c r="F56" s="115"/>
      <c r="G56" s="115"/>
      <c r="H56" s="115"/>
      <c r="I56" s="115"/>
      <c r="J56" s="115"/>
      <c r="K56" s="115"/>
      <c r="L56" s="115"/>
      <c r="M56" s="115"/>
      <c r="N56" s="115"/>
      <c r="O56" s="115"/>
      <c r="P56" s="115"/>
      <c r="Q56" s="115"/>
    </row>
  </sheetData>
  <sheetProtection password="E931" sheet="1" objects="1" scenarios="1"/>
  <mergeCells count="4">
    <mergeCell ref="B4:Q4"/>
    <mergeCell ref="B6:Q6"/>
    <mergeCell ref="B46:Q46"/>
    <mergeCell ref="B53:Q53"/>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9"/>
  <sheetViews>
    <sheetView topLeftCell="A40" workbookViewId="0">
      <selection activeCell="B47" sqref="B47"/>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03" t="s">
        <v>308</v>
      </c>
      <c r="C4" s="303"/>
      <c r="D4" s="303"/>
      <c r="E4" s="303"/>
      <c r="F4" s="303"/>
      <c r="G4" s="303"/>
      <c r="H4" s="303"/>
      <c r="I4" s="303"/>
      <c r="J4" s="303"/>
      <c r="K4" s="303"/>
      <c r="L4" s="303"/>
      <c r="M4" s="303"/>
      <c r="N4" s="303"/>
      <c r="O4" s="303"/>
      <c r="P4" s="303"/>
      <c r="Q4" s="303"/>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04" t="s">
        <v>16</v>
      </c>
      <c r="C6" s="304"/>
      <c r="D6" s="304"/>
      <c r="E6" s="304"/>
      <c r="F6" s="304"/>
      <c r="G6" s="304"/>
      <c r="H6" s="304"/>
      <c r="I6" s="304"/>
      <c r="J6" s="304"/>
      <c r="K6" s="304"/>
      <c r="L6" s="304"/>
      <c r="M6" s="304"/>
      <c r="N6" s="304"/>
      <c r="O6" s="304"/>
      <c r="P6" s="304"/>
      <c r="Q6" s="304"/>
      <c r="R6" s="102"/>
    </row>
    <row r="7" spans="2:18" ht="18.75" customHeight="1" x14ac:dyDescent="0.3">
      <c r="B7" s="94" t="s">
        <v>17</v>
      </c>
      <c r="C7" s="65">
        <v>0</v>
      </c>
      <c r="D7" s="65">
        <v>55</v>
      </c>
      <c r="E7" s="65">
        <v>897</v>
      </c>
      <c r="F7" s="65">
        <v>2174</v>
      </c>
      <c r="G7" s="65">
        <v>5069</v>
      </c>
      <c r="H7" s="65">
        <v>408</v>
      </c>
      <c r="I7" s="65">
        <v>0</v>
      </c>
      <c r="J7" s="65">
        <v>0</v>
      </c>
      <c r="K7" s="65">
        <v>0</v>
      </c>
      <c r="L7" s="65">
        <v>13471</v>
      </c>
      <c r="M7" s="65">
        <v>0</v>
      </c>
      <c r="N7" s="65">
        <v>25571</v>
      </c>
      <c r="O7" s="65">
        <v>4170293</v>
      </c>
      <c r="P7" s="65">
        <v>5711</v>
      </c>
      <c r="Q7" s="97">
        <v>4223652</v>
      </c>
      <c r="R7" s="103"/>
    </row>
    <row r="8" spans="2:18" ht="21" customHeight="1" x14ac:dyDescent="0.3">
      <c r="B8" s="94" t="s">
        <v>18</v>
      </c>
      <c r="C8" s="65">
        <v>0</v>
      </c>
      <c r="D8" s="65">
        <v>6609</v>
      </c>
      <c r="E8" s="65">
        <v>691</v>
      </c>
      <c r="F8" s="65">
        <v>69085</v>
      </c>
      <c r="G8" s="65">
        <v>657</v>
      </c>
      <c r="H8" s="65">
        <v>949</v>
      </c>
      <c r="I8" s="65">
        <v>177277</v>
      </c>
      <c r="J8" s="65">
        <v>121911</v>
      </c>
      <c r="K8" s="65">
        <v>0</v>
      </c>
      <c r="L8" s="65">
        <v>14443</v>
      </c>
      <c r="M8" s="65">
        <v>5842</v>
      </c>
      <c r="N8" s="65">
        <v>14826</v>
      </c>
      <c r="O8" s="65">
        <v>0</v>
      </c>
      <c r="P8" s="65">
        <v>21607</v>
      </c>
      <c r="Q8" s="97">
        <v>433897</v>
      </c>
      <c r="R8" s="103"/>
    </row>
    <row r="9" spans="2:18" ht="21" customHeight="1" x14ac:dyDescent="0.3">
      <c r="B9" s="94" t="s">
        <v>19</v>
      </c>
      <c r="C9" s="65">
        <v>0</v>
      </c>
      <c r="D9" s="65">
        <v>26957</v>
      </c>
      <c r="E9" s="65">
        <v>48327</v>
      </c>
      <c r="F9" s="65">
        <v>294229</v>
      </c>
      <c r="G9" s="65">
        <v>543130</v>
      </c>
      <c r="H9" s="65">
        <v>16665</v>
      </c>
      <c r="I9" s="65">
        <v>419545</v>
      </c>
      <c r="J9" s="65">
        <v>72350</v>
      </c>
      <c r="K9" s="65">
        <v>0</v>
      </c>
      <c r="L9" s="65">
        <v>75414</v>
      </c>
      <c r="M9" s="65">
        <v>251989</v>
      </c>
      <c r="N9" s="65">
        <v>111866</v>
      </c>
      <c r="O9" s="65">
        <v>0</v>
      </c>
      <c r="P9" s="65">
        <v>0</v>
      </c>
      <c r="Q9" s="97">
        <v>1860474</v>
      </c>
      <c r="R9" s="103"/>
    </row>
    <row r="10" spans="2:18" ht="21" customHeight="1" x14ac:dyDescent="0.3">
      <c r="B10" s="94" t="s">
        <v>142</v>
      </c>
      <c r="C10" s="65">
        <v>2052</v>
      </c>
      <c r="D10" s="65">
        <v>13039</v>
      </c>
      <c r="E10" s="65">
        <v>15836</v>
      </c>
      <c r="F10" s="65">
        <v>85840</v>
      </c>
      <c r="G10" s="65">
        <v>60472</v>
      </c>
      <c r="H10" s="65">
        <v>43895</v>
      </c>
      <c r="I10" s="65">
        <v>117614</v>
      </c>
      <c r="J10" s="65">
        <v>90157</v>
      </c>
      <c r="K10" s="65">
        <v>0</v>
      </c>
      <c r="L10" s="65">
        <v>1682</v>
      </c>
      <c r="M10" s="65">
        <v>12854</v>
      </c>
      <c r="N10" s="65">
        <v>44913</v>
      </c>
      <c r="O10" s="65">
        <v>83508</v>
      </c>
      <c r="P10" s="65">
        <v>10670</v>
      </c>
      <c r="Q10" s="97">
        <v>582531</v>
      </c>
      <c r="R10" s="103"/>
    </row>
    <row r="11" spans="2:18" ht="21" customHeight="1" x14ac:dyDescent="0.3">
      <c r="B11" s="94" t="s">
        <v>20</v>
      </c>
      <c r="C11" s="65">
        <v>79208</v>
      </c>
      <c r="D11" s="65">
        <v>101715</v>
      </c>
      <c r="E11" s="65">
        <v>47157</v>
      </c>
      <c r="F11" s="65">
        <v>553186</v>
      </c>
      <c r="G11" s="65">
        <v>123226</v>
      </c>
      <c r="H11" s="65">
        <v>117667</v>
      </c>
      <c r="I11" s="65">
        <v>719343</v>
      </c>
      <c r="J11" s="65">
        <v>725545</v>
      </c>
      <c r="K11" s="65">
        <v>0</v>
      </c>
      <c r="L11" s="65">
        <v>65645</v>
      </c>
      <c r="M11" s="65">
        <v>130967</v>
      </c>
      <c r="N11" s="65">
        <v>1062355</v>
      </c>
      <c r="O11" s="65">
        <v>2379655</v>
      </c>
      <c r="P11" s="65">
        <v>146838</v>
      </c>
      <c r="Q11" s="97">
        <v>6252507</v>
      </c>
      <c r="R11" s="103"/>
    </row>
    <row r="12" spans="2:18" ht="21" customHeight="1" x14ac:dyDescent="0.3">
      <c r="B12" s="94" t="s">
        <v>137</v>
      </c>
      <c r="C12" s="65">
        <v>0</v>
      </c>
      <c r="D12" s="65">
        <v>240589</v>
      </c>
      <c r="E12" s="65">
        <v>73228</v>
      </c>
      <c r="F12" s="65">
        <v>360847</v>
      </c>
      <c r="G12" s="65">
        <v>115498</v>
      </c>
      <c r="H12" s="65">
        <v>208584</v>
      </c>
      <c r="I12" s="65">
        <v>667206</v>
      </c>
      <c r="J12" s="65">
        <v>550791</v>
      </c>
      <c r="K12" s="65">
        <v>0</v>
      </c>
      <c r="L12" s="65">
        <v>349238</v>
      </c>
      <c r="M12" s="65">
        <v>144884</v>
      </c>
      <c r="N12" s="65">
        <v>864362</v>
      </c>
      <c r="O12" s="65">
        <v>1500815</v>
      </c>
      <c r="P12" s="65">
        <v>457398</v>
      </c>
      <c r="Q12" s="97">
        <v>5533440</v>
      </c>
      <c r="R12" s="103"/>
    </row>
    <row r="13" spans="2:18" ht="21" customHeight="1" x14ac:dyDescent="0.3">
      <c r="B13" s="94" t="s">
        <v>21</v>
      </c>
      <c r="C13" s="65">
        <v>0</v>
      </c>
      <c r="D13" s="65">
        <v>219305</v>
      </c>
      <c r="E13" s="65">
        <v>50164</v>
      </c>
      <c r="F13" s="65">
        <v>272316</v>
      </c>
      <c r="G13" s="65">
        <v>62888</v>
      </c>
      <c r="H13" s="65">
        <v>22755</v>
      </c>
      <c r="I13" s="65">
        <v>926722</v>
      </c>
      <c r="J13" s="65">
        <v>859021</v>
      </c>
      <c r="K13" s="65">
        <v>0</v>
      </c>
      <c r="L13" s="65">
        <v>149804</v>
      </c>
      <c r="M13" s="65">
        <v>536082</v>
      </c>
      <c r="N13" s="65">
        <v>943748</v>
      </c>
      <c r="O13" s="65">
        <v>2628663</v>
      </c>
      <c r="P13" s="65">
        <v>93184</v>
      </c>
      <c r="Q13" s="97">
        <v>6764652</v>
      </c>
      <c r="R13" s="103"/>
    </row>
    <row r="14" spans="2:18" ht="21" customHeight="1" x14ac:dyDescent="0.3">
      <c r="B14" s="94" t="s">
        <v>22</v>
      </c>
      <c r="C14" s="65">
        <v>0</v>
      </c>
      <c r="D14" s="65">
        <v>14638</v>
      </c>
      <c r="E14" s="65">
        <v>4760</v>
      </c>
      <c r="F14" s="65">
        <v>29465</v>
      </c>
      <c r="G14" s="65">
        <v>2769</v>
      </c>
      <c r="H14" s="65">
        <v>5186</v>
      </c>
      <c r="I14" s="65">
        <v>153133</v>
      </c>
      <c r="J14" s="65">
        <v>101669</v>
      </c>
      <c r="K14" s="65">
        <v>0</v>
      </c>
      <c r="L14" s="65">
        <v>9362</v>
      </c>
      <c r="M14" s="65">
        <v>9230</v>
      </c>
      <c r="N14" s="65">
        <v>18362</v>
      </c>
      <c r="O14" s="65">
        <v>0</v>
      </c>
      <c r="P14" s="65">
        <v>7561</v>
      </c>
      <c r="Q14" s="97">
        <v>356135</v>
      </c>
      <c r="R14" s="103"/>
    </row>
    <row r="15" spans="2:18" ht="21" customHeight="1" x14ac:dyDescent="0.3">
      <c r="B15" s="94" t="s">
        <v>23</v>
      </c>
      <c r="C15" s="65">
        <v>0</v>
      </c>
      <c r="D15" s="65">
        <v>0</v>
      </c>
      <c r="E15" s="65">
        <v>0</v>
      </c>
      <c r="F15" s="65">
        <v>0</v>
      </c>
      <c r="G15" s="65">
        <v>0</v>
      </c>
      <c r="H15" s="65">
        <v>0</v>
      </c>
      <c r="I15" s="65">
        <v>115494</v>
      </c>
      <c r="J15" s="65">
        <v>59763</v>
      </c>
      <c r="K15" s="65">
        <v>1361696</v>
      </c>
      <c r="L15" s="65">
        <v>0</v>
      </c>
      <c r="M15" s="65">
        <v>0</v>
      </c>
      <c r="N15" s="65">
        <v>0</v>
      </c>
      <c r="O15" s="65">
        <v>0</v>
      </c>
      <c r="P15" s="65">
        <v>0</v>
      </c>
      <c r="Q15" s="97">
        <v>1536954</v>
      </c>
      <c r="R15" s="103"/>
    </row>
    <row r="16" spans="2:18" ht="21" customHeight="1" x14ac:dyDescent="0.3">
      <c r="B16" s="94" t="s">
        <v>24</v>
      </c>
      <c r="C16" s="65">
        <v>380102</v>
      </c>
      <c r="D16" s="65">
        <v>18907</v>
      </c>
      <c r="E16" s="65">
        <v>14415</v>
      </c>
      <c r="F16" s="65">
        <v>108800</v>
      </c>
      <c r="G16" s="65">
        <v>10391</v>
      </c>
      <c r="H16" s="65">
        <v>52915</v>
      </c>
      <c r="I16" s="65">
        <v>289174</v>
      </c>
      <c r="J16" s="65">
        <v>258775</v>
      </c>
      <c r="K16" s="65">
        <v>6831</v>
      </c>
      <c r="L16" s="65">
        <v>4704</v>
      </c>
      <c r="M16" s="65">
        <v>38673</v>
      </c>
      <c r="N16" s="65">
        <v>102009</v>
      </c>
      <c r="O16" s="65">
        <v>0</v>
      </c>
      <c r="P16" s="65">
        <v>9639</v>
      </c>
      <c r="Q16" s="97">
        <v>1295333</v>
      </c>
      <c r="R16" s="103"/>
    </row>
    <row r="17" spans="2:18" ht="21" customHeight="1" x14ac:dyDescent="0.3">
      <c r="B17" s="94" t="s">
        <v>25</v>
      </c>
      <c r="C17" s="65">
        <v>0</v>
      </c>
      <c r="D17" s="65">
        <v>49722</v>
      </c>
      <c r="E17" s="65">
        <v>17058</v>
      </c>
      <c r="F17" s="65">
        <v>178704</v>
      </c>
      <c r="G17" s="65">
        <v>30964</v>
      </c>
      <c r="H17" s="65">
        <v>28517</v>
      </c>
      <c r="I17" s="65">
        <v>486499</v>
      </c>
      <c r="J17" s="65">
        <v>400005</v>
      </c>
      <c r="K17" s="65">
        <v>0</v>
      </c>
      <c r="L17" s="65">
        <v>48296</v>
      </c>
      <c r="M17" s="65">
        <v>48663</v>
      </c>
      <c r="N17" s="65">
        <v>44562</v>
      </c>
      <c r="O17" s="65">
        <v>1016045</v>
      </c>
      <c r="P17" s="65">
        <v>32469</v>
      </c>
      <c r="Q17" s="97">
        <v>2381505</v>
      </c>
      <c r="R17" s="103"/>
    </row>
    <row r="18" spans="2:18" ht="21" customHeight="1" x14ac:dyDescent="0.3">
      <c r="B18" s="94" t="s">
        <v>26</v>
      </c>
      <c r="C18" s="65">
        <v>459989</v>
      </c>
      <c r="D18" s="65">
        <v>265084</v>
      </c>
      <c r="E18" s="65">
        <v>81988</v>
      </c>
      <c r="F18" s="65">
        <v>872754</v>
      </c>
      <c r="G18" s="65">
        <v>101259</v>
      </c>
      <c r="H18" s="65">
        <v>216140</v>
      </c>
      <c r="I18" s="65">
        <v>697609</v>
      </c>
      <c r="J18" s="65">
        <v>608172</v>
      </c>
      <c r="K18" s="65">
        <v>132155</v>
      </c>
      <c r="L18" s="65">
        <v>38840</v>
      </c>
      <c r="M18" s="65">
        <v>258832</v>
      </c>
      <c r="N18" s="65">
        <v>1208893</v>
      </c>
      <c r="O18" s="65">
        <v>1443963</v>
      </c>
      <c r="P18" s="65">
        <v>117493</v>
      </c>
      <c r="Q18" s="97">
        <v>6503172</v>
      </c>
      <c r="R18" s="103"/>
    </row>
    <row r="19" spans="2:18" ht="21" customHeight="1" x14ac:dyDescent="0.3">
      <c r="B19" s="94" t="s">
        <v>27</v>
      </c>
      <c r="C19" s="65">
        <v>2505</v>
      </c>
      <c r="D19" s="65">
        <v>63007</v>
      </c>
      <c r="E19" s="65">
        <v>37337</v>
      </c>
      <c r="F19" s="65">
        <v>205235</v>
      </c>
      <c r="G19" s="65">
        <v>43665</v>
      </c>
      <c r="H19" s="65">
        <v>107356</v>
      </c>
      <c r="I19" s="65">
        <v>674572</v>
      </c>
      <c r="J19" s="65">
        <v>609183</v>
      </c>
      <c r="K19" s="65">
        <v>0</v>
      </c>
      <c r="L19" s="65">
        <v>25837</v>
      </c>
      <c r="M19" s="65">
        <v>134751</v>
      </c>
      <c r="N19" s="65">
        <v>195449</v>
      </c>
      <c r="O19" s="65">
        <v>0</v>
      </c>
      <c r="P19" s="65">
        <v>85028</v>
      </c>
      <c r="Q19" s="97">
        <v>2183925</v>
      </c>
      <c r="R19" s="103"/>
    </row>
    <row r="20" spans="2:18" ht="21" customHeight="1" x14ac:dyDescent="0.3">
      <c r="B20" s="94" t="s">
        <v>28</v>
      </c>
      <c r="C20" s="65">
        <v>188198</v>
      </c>
      <c r="D20" s="65">
        <v>10315</v>
      </c>
      <c r="E20" s="65">
        <v>96297</v>
      </c>
      <c r="F20" s="65">
        <v>314032</v>
      </c>
      <c r="G20" s="65">
        <v>140136</v>
      </c>
      <c r="H20" s="65">
        <v>61384</v>
      </c>
      <c r="I20" s="65">
        <v>477497</v>
      </c>
      <c r="J20" s="65">
        <v>257211</v>
      </c>
      <c r="K20" s="65">
        <v>18276</v>
      </c>
      <c r="L20" s="65">
        <v>99333</v>
      </c>
      <c r="M20" s="65">
        <v>66125</v>
      </c>
      <c r="N20" s="65">
        <v>175577</v>
      </c>
      <c r="O20" s="65">
        <v>1022892</v>
      </c>
      <c r="P20" s="65">
        <v>121173</v>
      </c>
      <c r="Q20" s="97">
        <v>3048444</v>
      </c>
      <c r="R20" s="103"/>
    </row>
    <row r="21" spans="2:18" ht="21" customHeight="1" x14ac:dyDescent="0.3">
      <c r="B21" s="94" t="s">
        <v>29</v>
      </c>
      <c r="C21" s="65">
        <v>511322</v>
      </c>
      <c r="D21" s="65">
        <v>94849</v>
      </c>
      <c r="E21" s="65">
        <v>78833</v>
      </c>
      <c r="F21" s="65">
        <v>750145</v>
      </c>
      <c r="G21" s="65">
        <v>139583</v>
      </c>
      <c r="H21" s="65">
        <v>117153</v>
      </c>
      <c r="I21" s="65">
        <v>723352</v>
      </c>
      <c r="J21" s="65">
        <v>342583</v>
      </c>
      <c r="K21" s="65">
        <v>0</v>
      </c>
      <c r="L21" s="65">
        <v>75633</v>
      </c>
      <c r="M21" s="65">
        <v>122132</v>
      </c>
      <c r="N21" s="65">
        <v>271163</v>
      </c>
      <c r="O21" s="65">
        <v>209696</v>
      </c>
      <c r="P21" s="65">
        <v>62174</v>
      </c>
      <c r="Q21" s="97">
        <v>3498617</v>
      </c>
      <c r="R21" s="103"/>
    </row>
    <row r="22" spans="2:18" ht="21" customHeight="1" x14ac:dyDescent="0.3">
      <c r="B22" s="94" t="s">
        <v>30</v>
      </c>
      <c r="C22" s="65">
        <v>0</v>
      </c>
      <c r="D22" s="65">
        <v>58330</v>
      </c>
      <c r="E22" s="65">
        <v>26535</v>
      </c>
      <c r="F22" s="65">
        <v>80110</v>
      </c>
      <c r="G22" s="65">
        <v>11120</v>
      </c>
      <c r="H22" s="65">
        <v>64419</v>
      </c>
      <c r="I22" s="65">
        <v>179774</v>
      </c>
      <c r="J22" s="65">
        <v>116269</v>
      </c>
      <c r="K22" s="65">
        <v>3197</v>
      </c>
      <c r="L22" s="65">
        <v>5078</v>
      </c>
      <c r="M22" s="65">
        <v>30116</v>
      </c>
      <c r="N22" s="65">
        <v>100213</v>
      </c>
      <c r="O22" s="65">
        <v>0</v>
      </c>
      <c r="P22" s="65">
        <v>50930</v>
      </c>
      <c r="Q22" s="97">
        <v>726092</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258</v>
      </c>
      <c r="C24" s="65">
        <v>33568</v>
      </c>
      <c r="D24" s="65">
        <v>61933</v>
      </c>
      <c r="E24" s="65">
        <v>25606</v>
      </c>
      <c r="F24" s="65">
        <v>497031</v>
      </c>
      <c r="G24" s="65">
        <v>240259</v>
      </c>
      <c r="H24" s="65">
        <v>98228</v>
      </c>
      <c r="I24" s="65">
        <v>290458</v>
      </c>
      <c r="J24" s="65">
        <v>181096</v>
      </c>
      <c r="K24" s="65">
        <v>0</v>
      </c>
      <c r="L24" s="65">
        <v>11513</v>
      </c>
      <c r="M24" s="65">
        <v>19343</v>
      </c>
      <c r="N24" s="65">
        <v>754483</v>
      </c>
      <c r="O24" s="65">
        <v>0</v>
      </c>
      <c r="P24" s="65">
        <v>72366</v>
      </c>
      <c r="Q24" s="97">
        <v>2285884</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6158310</v>
      </c>
      <c r="P25" s="65">
        <v>0</v>
      </c>
      <c r="Q25" s="97">
        <v>6158310</v>
      </c>
      <c r="R25" s="103"/>
    </row>
    <row r="26" spans="2:18" ht="21" customHeight="1" x14ac:dyDescent="0.3">
      <c r="B26" s="94" t="s">
        <v>33</v>
      </c>
      <c r="C26" s="65">
        <v>0</v>
      </c>
      <c r="D26" s="65">
        <v>56421</v>
      </c>
      <c r="E26" s="65">
        <v>29546</v>
      </c>
      <c r="F26" s="65">
        <v>349434</v>
      </c>
      <c r="G26" s="65">
        <v>32656</v>
      </c>
      <c r="H26" s="65">
        <v>131457</v>
      </c>
      <c r="I26" s="65">
        <v>221406</v>
      </c>
      <c r="J26" s="65">
        <v>439415</v>
      </c>
      <c r="K26" s="65">
        <v>0</v>
      </c>
      <c r="L26" s="65">
        <v>15252</v>
      </c>
      <c r="M26" s="65">
        <v>120168</v>
      </c>
      <c r="N26" s="65">
        <v>205091</v>
      </c>
      <c r="O26" s="65">
        <v>87689</v>
      </c>
      <c r="P26" s="65">
        <v>11604</v>
      </c>
      <c r="Q26" s="97">
        <v>1700139</v>
      </c>
      <c r="R26" s="103"/>
    </row>
    <row r="27" spans="2:18" ht="21" customHeight="1" x14ac:dyDescent="0.3">
      <c r="B27" s="94" t="s">
        <v>34</v>
      </c>
      <c r="C27" s="65">
        <v>0</v>
      </c>
      <c r="D27" s="65">
        <v>62310</v>
      </c>
      <c r="E27" s="65">
        <v>11105</v>
      </c>
      <c r="F27" s="65">
        <v>43396</v>
      </c>
      <c r="G27" s="65">
        <v>12933</v>
      </c>
      <c r="H27" s="65">
        <v>2193</v>
      </c>
      <c r="I27" s="65">
        <v>252108</v>
      </c>
      <c r="J27" s="65">
        <v>170195</v>
      </c>
      <c r="K27" s="65">
        <v>26384</v>
      </c>
      <c r="L27" s="65">
        <v>5137</v>
      </c>
      <c r="M27" s="65">
        <v>39911</v>
      </c>
      <c r="N27" s="65">
        <v>47722</v>
      </c>
      <c r="O27" s="65">
        <v>0</v>
      </c>
      <c r="P27" s="65">
        <v>105486</v>
      </c>
      <c r="Q27" s="97">
        <v>778880</v>
      </c>
      <c r="R27" s="103"/>
    </row>
    <row r="28" spans="2:18" ht="21" customHeight="1" x14ac:dyDescent="0.3">
      <c r="B28" s="94" t="s">
        <v>35</v>
      </c>
      <c r="C28" s="65">
        <v>0</v>
      </c>
      <c r="D28" s="65">
        <v>26845</v>
      </c>
      <c r="E28" s="65">
        <v>7666</v>
      </c>
      <c r="F28" s="65">
        <v>68012</v>
      </c>
      <c r="G28" s="65">
        <v>83743</v>
      </c>
      <c r="H28" s="65">
        <v>100072</v>
      </c>
      <c r="I28" s="65">
        <v>260964</v>
      </c>
      <c r="J28" s="65">
        <v>680693</v>
      </c>
      <c r="K28" s="65">
        <v>0</v>
      </c>
      <c r="L28" s="65">
        <v>9629</v>
      </c>
      <c r="M28" s="65">
        <v>56932</v>
      </c>
      <c r="N28" s="65">
        <v>54058</v>
      </c>
      <c r="O28" s="65">
        <v>1486399</v>
      </c>
      <c r="P28" s="65">
        <v>83212</v>
      </c>
      <c r="Q28" s="97">
        <v>2918226</v>
      </c>
      <c r="R28" s="103"/>
    </row>
    <row r="29" spans="2:18" ht="21" customHeight="1" x14ac:dyDescent="0.3">
      <c r="B29" s="94" t="s">
        <v>36</v>
      </c>
      <c r="C29" s="65">
        <v>69610</v>
      </c>
      <c r="D29" s="65">
        <v>294049</v>
      </c>
      <c r="E29" s="65">
        <v>50482</v>
      </c>
      <c r="F29" s="65">
        <v>564124</v>
      </c>
      <c r="G29" s="65">
        <v>34401</v>
      </c>
      <c r="H29" s="65">
        <v>157348</v>
      </c>
      <c r="I29" s="65">
        <v>310441</v>
      </c>
      <c r="J29" s="65">
        <v>280034</v>
      </c>
      <c r="K29" s="65">
        <v>0</v>
      </c>
      <c r="L29" s="65">
        <v>25346</v>
      </c>
      <c r="M29" s="65">
        <v>106896</v>
      </c>
      <c r="N29" s="65">
        <v>239182</v>
      </c>
      <c r="O29" s="65">
        <v>0</v>
      </c>
      <c r="P29" s="65">
        <v>136527</v>
      </c>
      <c r="Q29" s="97">
        <v>2268440</v>
      </c>
      <c r="R29" s="103"/>
    </row>
    <row r="30" spans="2:18" ht="21" customHeight="1" x14ac:dyDescent="0.3">
      <c r="B30" s="94" t="s">
        <v>192</v>
      </c>
      <c r="C30" s="65">
        <v>0</v>
      </c>
      <c r="D30" s="65">
        <v>57877</v>
      </c>
      <c r="E30" s="65">
        <v>10407</v>
      </c>
      <c r="F30" s="65">
        <v>33311</v>
      </c>
      <c r="G30" s="65">
        <v>17094</v>
      </c>
      <c r="H30" s="65">
        <v>16787</v>
      </c>
      <c r="I30" s="65">
        <v>416577</v>
      </c>
      <c r="J30" s="65">
        <v>178273</v>
      </c>
      <c r="K30" s="65">
        <v>0</v>
      </c>
      <c r="L30" s="65">
        <v>19925</v>
      </c>
      <c r="M30" s="65">
        <v>22191</v>
      </c>
      <c r="N30" s="65">
        <v>48968</v>
      </c>
      <c r="O30" s="65">
        <v>0</v>
      </c>
      <c r="P30" s="65">
        <v>27533</v>
      </c>
      <c r="Q30" s="97">
        <v>848943</v>
      </c>
      <c r="R30" s="103"/>
    </row>
    <row r="31" spans="2:18" ht="21" customHeight="1" x14ac:dyDescent="0.3">
      <c r="B31" s="94" t="s">
        <v>193</v>
      </c>
      <c r="C31" s="65">
        <v>185839</v>
      </c>
      <c r="D31" s="65">
        <v>8227</v>
      </c>
      <c r="E31" s="65">
        <v>4983</v>
      </c>
      <c r="F31" s="65">
        <v>28220</v>
      </c>
      <c r="G31" s="65">
        <v>9465</v>
      </c>
      <c r="H31" s="65">
        <v>21389</v>
      </c>
      <c r="I31" s="65">
        <v>109756</v>
      </c>
      <c r="J31" s="65">
        <v>72676</v>
      </c>
      <c r="K31" s="65">
        <v>0</v>
      </c>
      <c r="L31" s="65">
        <v>3972</v>
      </c>
      <c r="M31" s="65">
        <v>6226</v>
      </c>
      <c r="N31" s="65">
        <v>11775</v>
      </c>
      <c r="O31" s="65">
        <v>0</v>
      </c>
      <c r="P31" s="65">
        <v>22005</v>
      </c>
      <c r="Q31" s="97">
        <v>484534</v>
      </c>
      <c r="R31" s="103"/>
    </row>
    <row r="32" spans="2:18" ht="21" customHeight="1" x14ac:dyDescent="0.3">
      <c r="B32" s="94" t="s">
        <v>37</v>
      </c>
      <c r="C32" s="65">
        <v>7839</v>
      </c>
      <c r="D32" s="65">
        <v>46144</v>
      </c>
      <c r="E32" s="65">
        <v>41717</v>
      </c>
      <c r="F32" s="65">
        <v>209645</v>
      </c>
      <c r="G32" s="65">
        <v>10143</v>
      </c>
      <c r="H32" s="65">
        <v>96004</v>
      </c>
      <c r="I32" s="65">
        <v>522751</v>
      </c>
      <c r="J32" s="65">
        <v>433957</v>
      </c>
      <c r="K32" s="65">
        <v>0</v>
      </c>
      <c r="L32" s="65">
        <v>27096</v>
      </c>
      <c r="M32" s="65">
        <v>74101</v>
      </c>
      <c r="N32" s="65">
        <v>172521</v>
      </c>
      <c r="O32" s="65">
        <v>0</v>
      </c>
      <c r="P32" s="65">
        <v>28064</v>
      </c>
      <c r="Q32" s="97">
        <v>1669982</v>
      </c>
      <c r="R32" s="103"/>
    </row>
    <row r="33" spans="2:20" ht="21" customHeight="1" x14ac:dyDescent="0.3">
      <c r="B33" s="94" t="s">
        <v>139</v>
      </c>
      <c r="C33" s="65">
        <v>0</v>
      </c>
      <c r="D33" s="65">
        <v>7449</v>
      </c>
      <c r="E33" s="65">
        <v>6705</v>
      </c>
      <c r="F33" s="65">
        <v>59755</v>
      </c>
      <c r="G33" s="65">
        <v>13842</v>
      </c>
      <c r="H33" s="65">
        <v>2092</v>
      </c>
      <c r="I33" s="65">
        <v>209139</v>
      </c>
      <c r="J33" s="65">
        <v>166395</v>
      </c>
      <c r="K33" s="65">
        <v>0</v>
      </c>
      <c r="L33" s="65">
        <v>27223</v>
      </c>
      <c r="M33" s="65">
        <v>26724</v>
      </c>
      <c r="N33" s="65">
        <v>45295</v>
      </c>
      <c r="O33" s="65">
        <v>346743</v>
      </c>
      <c r="P33" s="65">
        <v>722</v>
      </c>
      <c r="Q33" s="97">
        <v>912083</v>
      </c>
      <c r="R33" s="103"/>
    </row>
    <row r="34" spans="2:20" ht="21" customHeight="1" x14ac:dyDescent="0.3">
      <c r="B34" s="94" t="s">
        <v>211</v>
      </c>
      <c r="C34" s="65">
        <v>1847</v>
      </c>
      <c r="D34" s="65">
        <v>8946</v>
      </c>
      <c r="E34" s="65">
        <v>4460</v>
      </c>
      <c r="F34" s="65">
        <v>34331</v>
      </c>
      <c r="G34" s="65">
        <v>29828</v>
      </c>
      <c r="H34" s="65">
        <v>11706</v>
      </c>
      <c r="I34" s="65">
        <v>277020</v>
      </c>
      <c r="J34" s="65">
        <v>109122</v>
      </c>
      <c r="K34" s="65">
        <v>0</v>
      </c>
      <c r="L34" s="65">
        <v>4024</v>
      </c>
      <c r="M34" s="65">
        <v>10711</v>
      </c>
      <c r="N34" s="65">
        <v>30812</v>
      </c>
      <c r="O34" s="65">
        <v>0</v>
      </c>
      <c r="P34" s="65">
        <v>59270</v>
      </c>
      <c r="Q34" s="97">
        <v>582079</v>
      </c>
      <c r="R34" s="103"/>
    </row>
    <row r="35" spans="2:20" ht="21" customHeight="1" x14ac:dyDescent="0.3">
      <c r="B35" s="94" t="s">
        <v>140</v>
      </c>
      <c r="C35" s="65">
        <v>0</v>
      </c>
      <c r="D35" s="65">
        <v>2370</v>
      </c>
      <c r="E35" s="65">
        <v>5724</v>
      </c>
      <c r="F35" s="65">
        <v>434</v>
      </c>
      <c r="G35" s="65">
        <v>4274</v>
      </c>
      <c r="H35" s="65">
        <v>2805</v>
      </c>
      <c r="I35" s="65">
        <v>94455</v>
      </c>
      <c r="J35" s="65">
        <v>30343</v>
      </c>
      <c r="K35" s="65">
        <v>4196</v>
      </c>
      <c r="L35" s="65">
        <v>31894</v>
      </c>
      <c r="M35" s="65">
        <v>2063</v>
      </c>
      <c r="N35" s="65">
        <v>26380</v>
      </c>
      <c r="O35" s="65">
        <v>1480698</v>
      </c>
      <c r="P35" s="65">
        <v>5803</v>
      </c>
      <c r="Q35" s="97">
        <v>1691439</v>
      </c>
      <c r="R35" s="103"/>
    </row>
    <row r="36" spans="2:20" ht="21" customHeight="1" x14ac:dyDescent="0.3">
      <c r="B36" s="94" t="s">
        <v>141</v>
      </c>
      <c r="C36" s="65">
        <v>0</v>
      </c>
      <c r="D36" s="65">
        <v>8783</v>
      </c>
      <c r="E36" s="65">
        <v>11019</v>
      </c>
      <c r="F36" s="65">
        <v>48348</v>
      </c>
      <c r="G36" s="65">
        <v>34404</v>
      </c>
      <c r="H36" s="65">
        <v>2000</v>
      </c>
      <c r="I36" s="65">
        <v>332298</v>
      </c>
      <c r="J36" s="65">
        <v>131163</v>
      </c>
      <c r="K36" s="65">
        <v>0</v>
      </c>
      <c r="L36" s="65">
        <v>28013</v>
      </c>
      <c r="M36" s="65">
        <v>28489</v>
      </c>
      <c r="N36" s="65">
        <v>26563</v>
      </c>
      <c r="O36" s="65">
        <v>314644</v>
      </c>
      <c r="P36" s="65">
        <v>28637</v>
      </c>
      <c r="Q36" s="97">
        <v>994361</v>
      </c>
      <c r="R36" s="103"/>
    </row>
    <row r="37" spans="2:20" ht="21" customHeight="1" x14ac:dyDescent="0.3">
      <c r="B37" s="94" t="s">
        <v>212</v>
      </c>
      <c r="C37" s="65">
        <v>0</v>
      </c>
      <c r="D37" s="65">
        <v>79965</v>
      </c>
      <c r="E37" s="65">
        <v>21360</v>
      </c>
      <c r="F37" s="65">
        <v>358105</v>
      </c>
      <c r="G37" s="65">
        <v>81419</v>
      </c>
      <c r="H37" s="65">
        <v>26111</v>
      </c>
      <c r="I37" s="65">
        <v>464563</v>
      </c>
      <c r="J37" s="65">
        <v>543774</v>
      </c>
      <c r="K37" s="65">
        <v>187182</v>
      </c>
      <c r="L37" s="65">
        <v>3816</v>
      </c>
      <c r="M37" s="65">
        <v>12971</v>
      </c>
      <c r="N37" s="65">
        <v>389112</v>
      </c>
      <c r="O37" s="65">
        <v>407834</v>
      </c>
      <c r="P37" s="65">
        <v>36468</v>
      </c>
      <c r="Q37" s="97">
        <v>2612679</v>
      </c>
      <c r="R37" s="103"/>
    </row>
    <row r="38" spans="2:20"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20" ht="21" customHeight="1" x14ac:dyDescent="0.3">
      <c r="B39" s="94" t="s">
        <v>39</v>
      </c>
      <c r="C39" s="65">
        <v>0</v>
      </c>
      <c r="D39" s="65">
        <v>59730</v>
      </c>
      <c r="E39" s="65">
        <v>40177</v>
      </c>
      <c r="F39" s="65">
        <v>232479</v>
      </c>
      <c r="G39" s="65">
        <v>17381</v>
      </c>
      <c r="H39" s="65">
        <v>82760</v>
      </c>
      <c r="I39" s="65">
        <v>112026</v>
      </c>
      <c r="J39" s="65">
        <v>88873</v>
      </c>
      <c r="K39" s="65">
        <v>0</v>
      </c>
      <c r="L39" s="65">
        <v>7893</v>
      </c>
      <c r="M39" s="65">
        <v>71787</v>
      </c>
      <c r="N39" s="65">
        <v>116999</v>
      </c>
      <c r="O39" s="65">
        <v>13944</v>
      </c>
      <c r="P39" s="65">
        <v>7577</v>
      </c>
      <c r="Q39" s="97">
        <v>851624</v>
      </c>
      <c r="R39" s="103"/>
    </row>
    <row r="40" spans="2:20" ht="21" customHeight="1" x14ac:dyDescent="0.3">
      <c r="B40" s="94" t="s">
        <v>40</v>
      </c>
      <c r="C40" s="65">
        <v>0</v>
      </c>
      <c r="D40" s="65">
        <v>26921</v>
      </c>
      <c r="E40" s="65">
        <v>24418</v>
      </c>
      <c r="F40" s="65">
        <v>25222</v>
      </c>
      <c r="G40" s="65">
        <v>9205</v>
      </c>
      <c r="H40" s="65">
        <v>11471</v>
      </c>
      <c r="I40" s="65">
        <v>176091</v>
      </c>
      <c r="J40" s="65">
        <v>209183</v>
      </c>
      <c r="K40" s="65">
        <v>0</v>
      </c>
      <c r="L40" s="65">
        <v>11064</v>
      </c>
      <c r="M40" s="65">
        <v>17885</v>
      </c>
      <c r="N40" s="65">
        <v>55642</v>
      </c>
      <c r="O40" s="65">
        <v>348277</v>
      </c>
      <c r="P40" s="65">
        <v>6444</v>
      </c>
      <c r="Q40" s="97">
        <v>921823</v>
      </c>
      <c r="R40" s="103"/>
    </row>
    <row r="41" spans="2:20" ht="21" customHeight="1" x14ac:dyDescent="0.3">
      <c r="B41" s="94" t="s">
        <v>41</v>
      </c>
      <c r="C41" s="65">
        <v>0</v>
      </c>
      <c r="D41" s="65">
        <v>21169</v>
      </c>
      <c r="E41" s="65">
        <v>762</v>
      </c>
      <c r="F41" s="65">
        <v>15397</v>
      </c>
      <c r="G41" s="65">
        <v>3201</v>
      </c>
      <c r="H41" s="65">
        <v>1102</v>
      </c>
      <c r="I41" s="65">
        <v>203668</v>
      </c>
      <c r="J41" s="65">
        <v>160181</v>
      </c>
      <c r="K41" s="65">
        <v>0</v>
      </c>
      <c r="L41" s="65">
        <v>1923</v>
      </c>
      <c r="M41" s="65">
        <v>4382</v>
      </c>
      <c r="N41" s="65">
        <v>11478</v>
      </c>
      <c r="O41" s="65">
        <v>0</v>
      </c>
      <c r="P41" s="65">
        <v>39632</v>
      </c>
      <c r="Q41" s="97">
        <v>462894</v>
      </c>
      <c r="R41" s="103"/>
    </row>
    <row r="42" spans="2:20" ht="21" customHeight="1" x14ac:dyDescent="0.3">
      <c r="B42" s="94" t="s">
        <v>42</v>
      </c>
      <c r="C42" s="65">
        <v>0</v>
      </c>
      <c r="D42" s="65">
        <v>375</v>
      </c>
      <c r="E42" s="65">
        <v>313</v>
      </c>
      <c r="F42" s="65">
        <v>1544</v>
      </c>
      <c r="G42" s="65">
        <v>768</v>
      </c>
      <c r="H42" s="65">
        <v>1873</v>
      </c>
      <c r="I42" s="65">
        <v>250903</v>
      </c>
      <c r="J42" s="65">
        <v>98508</v>
      </c>
      <c r="K42" s="65">
        <v>23663</v>
      </c>
      <c r="L42" s="65">
        <v>402</v>
      </c>
      <c r="M42" s="65">
        <v>463</v>
      </c>
      <c r="N42" s="65">
        <v>1052</v>
      </c>
      <c r="O42" s="65">
        <v>51296</v>
      </c>
      <c r="P42" s="65">
        <v>951</v>
      </c>
      <c r="Q42" s="97">
        <v>432112</v>
      </c>
      <c r="R42" s="103"/>
    </row>
    <row r="43" spans="2:20" ht="21" customHeight="1" x14ac:dyDescent="0.3">
      <c r="B43" s="94" t="s">
        <v>43</v>
      </c>
      <c r="C43" s="65">
        <v>58627</v>
      </c>
      <c r="D43" s="65">
        <v>92151</v>
      </c>
      <c r="E43" s="65">
        <v>108401</v>
      </c>
      <c r="F43" s="65">
        <v>429705</v>
      </c>
      <c r="G43" s="65">
        <v>83097</v>
      </c>
      <c r="H43" s="65">
        <v>78405</v>
      </c>
      <c r="I43" s="65">
        <v>550971</v>
      </c>
      <c r="J43" s="65">
        <v>546693</v>
      </c>
      <c r="K43" s="65">
        <v>0</v>
      </c>
      <c r="L43" s="65">
        <v>48358</v>
      </c>
      <c r="M43" s="65">
        <v>136367</v>
      </c>
      <c r="N43" s="65">
        <v>786615</v>
      </c>
      <c r="O43" s="65">
        <v>4306230</v>
      </c>
      <c r="P43" s="65">
        <v>12554</v>
      </c>
      <c r="Q43" s="97">
        <v>7238175</v>
      </c>
      <c r="R43" s="103"/>
    </row>
    <row r="44" spans="2:20" ht="21" customHeight="1" x14ac:dyDescent="0.3">
      <c r="B44" s="94" t="s">
        <v>44</v>
      </c>
      <c r="C44" s="65">
        <v>0</v>
      </c>
      <c r="D44" s="65">
        <v>27</v>
      </c>
      <c r="E44" s="65">
        <v>8</v>
      </c>
      <c r="F44" s="65">
        <v>3</v>
      </c>
      <c r="G44" s="65">
        <v>255</v>
      </c>
      <c r="H44" s="65">
        <v>0</v>
      </c>
      <c r="I44" s="65">
        <v>135633</v>
      </c>
      <c r="J44" s="65">
        <v>39546</v>
      </c>
      <c r="K44" s="65">
        <v>179917</v>
      </c>
      <c r="L44" s="65">
        <v>136</v>
      </c>
      <c r="M44" s="65">
        <v>14</v>
      </c>
      <c r="N44" s="65">
        <v>242</v>
      </c>
      <c r="O44" s="65">
        <v>0</v>
      </c>
      <c r="P44" s="65">
        <v>132</v>
      </c>
      <c r="Q44" s="97">
        <v>355913</v>
      </c>
      <c r="R44" s="103"/>
    </row>
    <row r="45" spans="2:20" ht="21" customHeight="1" x14ac:dyDescent="0.3">
      <c r="B45" s="95" t="s">
        <v>45</v>
      </c>
      <c r="C45" s="96">
        <f t="shared" ref="C45:Q45" si="0">SUM(C7:C44)</f>
        <v>1980706</v>
      </c>
      <c r="D45" s="96">
        <f t="shared" si="0"/>
        <v>2104813</v>
      </c>
      <c r="E45" s="96">
        <f t="shared" si="0"/>
        <v>998382</v>
      </c>
      <c r="F45" s="96">
        <f t="shared" si="0"/>
        <v>7175418</v>
      </c>
      <c r="G45" s="96">
        <f t="shared" si="0"/>
        <v>2109195</v>
      </c>
      <c r="H45" s="96">
        <f t="shared" si="0"/>
        <v>1907796</v>
      </c>
      <c r="I45" s="96">
        <f t="shared" si="0"/>
        <v>12016039</v>
      </c>
      <c r="J45" s="96">
        <f t="shared" si="0"/>
        <v>9733525</v>
      </c>
      <c r="K45" s="96">
        <f t="shared" si="0"/>
        <v>1943497</v>
      </c>
      <c r="L45" s="96">
        <f t="shared" si="0"/>
        <v>1259396</v>
      </c>
      <c r="M45" s="96">
        <f t="shared" si="0"/>
        <v>2548764</v>
      </c>
      <c r="N45" s="96">
        <f t="shared" si="0"/>
        <v>8207859</v>
      </c>
      <c r="O45" s="96">
        <f t="shared" si="0"/>
        <v>29457594</v>
      </c>
      <c r="P45" s="96">
        <f t="shared" si="0"/>
        <v>1906862</v>
      </c>
      <c r="Q45" s="96">
        <f t="shared" si="0"/>
        <v>83349850</v>
      </c>
      <c r="R45" s="103"/>
      <c r="T45" s="3"/>
    </row>
    <row r="46" spans="2:20" ht="21" customHeight="1" x14ac:dyDescent="0.3">
      <c r="B46" s="305" t="s">
        <v>46</v>
      </c>
      <c r="C46" s="305"/>
      <c r="D46" s="305"/>
      <c r="E46" s="305"/>
      <c r="F46" s="305"/>
      <c r="G46" s="305"/>
      <c r="H46" s="305"/>
      <c r="I46" s="305"/>
      <c r="J46" s="305"/>
      <c r="K46" s="305"/>
      <c r="L46" s="305"/>
      <c r="M46" s="305"/>
      <c r="N46" s="305"/>
      <c r="O46" s="305"/>
      <c r="P46" s="305"/>
      <c r="Q46" s="305"/>
      <c r="R46" s="104"/>
    </row>
    <row r="47" spans="2:20" ht="21" customHeight="1" x14ac:dyDescent="0.3">
      <c r="B47" s="94" t="s">
        <v>47</v>
      </c>
      <c r="C47" s="65">
        <v>0</v>
      </c>
      <c r="D47" s="65">
        <v>0</v>
      </c>
      <c r="E47" s="65">
        <v>0</v>
      </c>
      <c r="F47" s="65">
        <v>0</v>
      </c>
      <c r="G47" s="65">
        <v>0</v>
      </c>
      <c r="H47" s="65">
        <v>0</v>
      </c>
      <c r="I47" s="65">
        <v>0</v>
      </c>
      <c r="J47" s="65">
        <v>0</v>
      </c>
      <c r="K47" s="65">
        <v>0</v>
      </c>
      <c r="L47" s="65">
        <v>0</v>
      </c>
      <c r="M47" s="65">
        <v>0</v>
      </c>
      <c r="N47" s="65">
        <v>0</v>
      </c>
      <c r="O47" s="65">
        <v>0</v>
      </c>
      <c r="P47" s="65">
        <v>0</v>
      </c>
      <c r="Q47" s="65">
        <v>0</v>
      </c>
      <c r="R47" s="103"/>
    </row>
    <row r="48" spans="2:20" ht="21" customHeight="1" x14ac:dyDescent="0.3">
      <c r="B48" s="94" t="s">
        <v>64</v>
      </c>
      <c r="C48" s="65">
        <v>0</v>
      </c>
      <c r="D48" s="65">
        <v>0</v>
      </c>
      <c r="E48" s="65">
        <v>0</v>
      </c>
      <c r="F48" s="65">
        <v>0</v>
      </c>
      <c r="G48" s="65">
        <v>0</v>
      </c>
      <c r="H48" s="65">
        <v>0</v>
      </c>
      <c r="I48" s="65">
        <v>0</v>
      </c>
      <c r="J48" s="65">
        <v>0</v>
      </c>
      <c r="K48" s="65">
        <v>0</v>
      </c>
      <c r="L48" s="65">
        <v>0</v>
      </c>
      <c r="M48" s="65">
        <v>0</v>
      </c>
      <c r="N48" s="65">
        <v>0</v>
      </c>
      <c r="O48" s="65">
        <v>0</v>
      </c>
      <c r="P48" s="65">
        <v>0</v>
      </c>
      <c r="Q48" s="65">
        <v>0</v>
      </c>
      <c r="R48" s="103"/>
    </row>
    <row r="49" spans="2:20" ht="21" customHeight="1" x14ac:dyDescent="0.3">
      <c r="B49" s="5" t="s">
        <v>250</v>
      </c>
      <c r="C49" s="65">
        <v>0</v>
      </c>
      <c r="D49" s="65">
        <v>0</v>
      </c>
      <c r="E49" s="65">
        <v>0</v>
      </c>
      <c r="F49" s="65">
        <v>0</v>
      </c>
      <c r="G49" s="65">
        <v>0</v>
      </c>
      <c r="H49" s="65">
        <v>0</v>
      </c>
      <c r="I49" s="65">
        <v>0</v>
      </c>
      <c r="J49" s="65">
        <v>0</v>
      </c>
      <c r="K49" s="65">
        <v>0</v>
      </c>
      <c r="L49" s="65">
        <v>0</v>
      </c>
      <c r="M49" s="65">
        <v>0</v>
      </c>
      <c r="N49" s="65">
        <v>0</v>
      </c>
      <c r="O49" s="65">
        <v>0</v>
      </c>
      <c r="P49" s="65">
        <v>0</v>
      </c>
      <c r="Q49" s="65">
        <v>0</v>
      </c>
      <c r="R49" s="103"/>
    </row>
    <row r="50" spans="2:20" ht="21" customHeight="1" x14ac:dyDescent="0.3">
      <c r="B50" s="94" t="s">
        <v>48</v>
      </c>
      <c r="C50" s="65">
        <v>0</v>
      </c>
      <c r="D50" s="65">
        <v>0</v>
      </c>
      <c r="E50" s="65">
        <v>0</v>
      </c>
      <c r="F50" s="65">
        <v>0</v>
      </c>
      <c r="G50" s="65">
        <v>0</v>
      </c>
      <c r="H50" s="65">
        <v>0</v>
      </c>
      <c r="I50" s="65">
        <v>0</v>
      </c>
      <c r="J50" s="65">
        <v>0</v>
      </c>
      <c r="K50" s="65">
        <v>0</v>
      </c>
      <c r="L50" s="65">
        <v>0</v>
      </c>
      <c r="M50" s="65">
        <v>0</v>
      </c>
      <c r="N50" s="65">
        <v>0</v>
      </c>
      <c r="O50" s="65">
        <v>0</v>
      </c>
      <c r="P50" s="65">
        <v>0</v>
      </c>
      <c r="Q50" s="65">
        <v>0</v>
      </c>
      <c r="R50" s="103"/>
    </row>
    <row r="51" spans="2:20" ht="21" customHeight="1" x14ac:dyDescent="0.3">
      <c r="B51" s="94" t="s">
        <v>251</v>
      </c>
      <c r="C51" s="65">
        <v>0</v>
      </c>
      <c r="D51" s="65">
        <v>0</v>
      </c>
      <c r="E51" s="65">
        <v>0</v>
      </c>
      <c r="F51" s="65">
        <v>0</v>
      </c>
      <c r="G51" s="65">
        <v>0</v>
      </c>
      <c r="H51" s="65">
        <v>0</v>
      </c>
      <c r="I51" s="65">
        <v>0</v>
      </c>
      <c r="J51" s="65">
        <v>0</v>
      </c>
      <c r="K51" s="65">
        <v>0</v>
      </c>
      <c r="L51" s="65">
        <v>0</v>
      </c>
      <c r="M51" s="65">
        <v>0</v>
      </c>
      <c r="N51" s="65">
        <v>0</v>
      </c>
      <c r="O51" s="65">
        <v>0</v>
      </c>
      <c r="P51" s="65">
        <v>0</v>
      </c>
      <c r="Q51" s="97">
        <v>0</v>
      </c>
      <c r="R51" s="103"/>
    </row>
    <row r="52" spans="2:20" ht="21" customHeight="1" x14ac:dyDescent="0.3">
      <c r="B52" s="95" t="s">
        <v>45</v>
      </c>
      <c r="C52" s="96">
        <f>SUM(C47:C51)</f>
        <v>0</v>
      </c>
      <c r="D52" s="96">
        <f t="shared" ref="D52:Q52" si="1">SUM(D47:D51)</f>
        <v>0</v>
      </c>
      <c r="E52" s="96">
        <f t="shared" si="1"/>
        <v>0</v>
      </c>
      <c r="F52" s="96">
        <f t="shared" si="1"/>
        <v>0</v>
      </c>
      <c r="G52" s="96">
        <f t="shared" si="1"/>
        <v>0</v>
      </c>
      <c r="H52" s="96">
        <f t="shared" si="1"/>
        <v>0</v>
      </c>
      <c r="I52" s="96">
        <f t="shared" si="1"/>
        <v>0</v>
      </c>
      <c r="J52" s="96">
        <f t="shared" si="1"/>
        <v>0</v>
      </c>
      <c r="K52" s="96">
        <f t="shared" si="1"/>
        <v>0</v>
      </c>
      <c r="L52" s="96">
        <f t="shared" si="1"/>
        <v>0</v>
      </c>
      <c r="M52" s="96">
        <f t="shared" si="1"/>
        <v>0</v>
      </c>
      <c r="N52" s="96">
        <f t="shared" si="1"/>
        <v>0</v>
      </c>
      <c r="O52" s="96">
        <f t="shared" si="1"/>
        <v>0</v>
      </c>
      <c r="P52" s="96">
        <f t="shared" si="1"/>
        <v>0</v>
      </c>
      <c r="Q52" s="96">
        <f t="shared" si="1"/>
        <v>0</v>
      </c>
      <c r="R52" s="103"/>
      <c r="T52" s="3"/>
    </row>
    <row r="53" spans="2:20" ht="20.25" customHeight="1" x14ac:dyDescent="0.3">
      <c r="B53" s="306" t="s">
        <v>50</v>
      </c>
      <c r="C53" s="306"/>
      <c r="D53" s="306"/>
      <c r="E53" s="306"/>
      <c r="F53" s="306"/>
      <c r="G53" s="306"/>
      <c r="H53" s="306"/>
      <c r="I53" s="306"/>
      <c r="J53" s="306"/>
      <c r="K53" s="306"/>
      <c r="L53" s="306"/>
      <c r="M53" s="306"/>
      <c r="N53" s="306"/>
      <c r="O53" s="306"/>
      <c r="P53" s="306"/>
      <c r="Q53" s="306"/>
      <c r="R53" s="105"/>
      <c r="S53" s="3"/>
    </row>
    <row r="54" spans="2:20" x14ac:dyDescent="0.3">
      <c r="C54" s="3"/>
      <c r="D54" s="3"/>
      <c r="E54" s="3"/>
      <c r="F54" s="3"/>
      <c r="G54" s="3"/>
      <c r="H54" s="3"/>
      <c r="I54" s="3"/>
      <c r="J54" s="3"/>
      <c r="K54" s="3"/>
      <c r="L54" s="3"/>
      <c r="M54" s="3"/>
      <c r="N54" s="3"/>
      <c r="O54" s="3"/>
      <c r="P54" s="3"/>
      <c r="Q54" s="3"/>
    </row>
    <row r="59" spans="2:20" x14ac:dyDescent="0.3">
      <c r="Q59" s="3"/>
    </row>
  </sheetData>
  <sheetProtection password="E931" sheet="1" objects="1" scenarios="1"/>
  <mergeCells count="4">
    <mergeCell ref="B4:Q4"/>
    <mergeCell ref="B6:Q6"/>
    <mergeCell ref="B46:Q46"/>
    <mergeCell ref="B53:Q53"/>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T55"/>
  <sheetViews>
    <sheetView topLeftCell="A41" workbookViewId="0">
      <selection activeCell="D44" sqref="D44"/>
    </sheetView>
  </sheetViews>
  <sheetFormatPr defaultColWidth="9.453125" defaultRowHeight="14" x14ac:dyDescent="0.3"/>
  <cols>
    <col min="1" max="1" width="12.453125" style="2" customWidth="1"/>
    <col min="2" max="2" width="51.453125" style="2" customWidth="1"/>
    <col min="3" max="17" width="21.54296875" style="2" customWidth="1"/>
    <col min="18" max="18" width="13.1796875" style="2" bestFit="1" customWidth="1"/>
    <col min="19" max="19" width="6.453125" style="2" bestFit="1" customWidth="1"/>
    <col min="20" max="20" width="13.54296875" style="2" customWidth="1"/>
    <col min="21" max="16384" width="9.453125" style="2"/>
  </cols>
  <sheetData>
    <row r="3" spans="2:18" ht="5.25" customHeight="1" x14ac:dyDescent="0.3"/>
    <row r="4" spans="2:18" ht="21" customHeight="1" x14ac:dyDescent="0.3">
      <c r="B4" s="303" t="s">
        <v>309</v>
      </c>
      <c r="C4" s="303"/>
      <c r="D4" s="303"/>
      <c r="E4" s="303"/>
      <c r="F4" s="303"/>
      <c r="G4" s="303"/>
      <c r="H4" s="303"/>
      <c r="I4" s="303"/>
      <c r="J4" s="303"/>
      <c r="K4" s="303"/>
      <c r="L4" s="303"/>
      <c r="M4" s="303"/>
      <c r="N4" s="303"/>
      <c r="O4" s="303"/>
      <c r="P4" s="303"/>
      <c r="Q4" s="303"/>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04" t="s">
        <v>16</v>
      </c>
      <c r="C6" s="304"/>
      <c r="D6" s="304"/>
      <c r="E6" s="304"/>
      <c r="F6" s="304"/>
      <c r="G6" s="304"/>
      <c r="H6" s="304"/>
      <c r="I6" s="304"/>
      <c r="J6" s="304"/>
      <c r="K6" s="304"/>
      <c r="L6" s="304"/>
      <c r="M6" s="304"/>
      <c r="N6" s="304"/>
      <c r="O6" s="304"/>
      <c r="P6" s="304"/>
      <c r="Q6" s="304"/>
      <c r="R6" s="102"/>
    </row>
    <row r="7" spans="2:18" ht="18.75" customHeight="1" x14ac:dyDescent="0.3">
      <c r="B7" s="94" t="s">
        <v>17</v>
      </c>
      <c r="C7" s="65">
        <v>0</v>
      </c>
      <c r="D7" s="65">
        <v>0</v>
      </c>
      <c r="E7" s="65">
        <v>0</v>
      </c>
      <c r="F7" s="65">
        <v>0</v>
      </c>
      <c r="G7" s="65">
        <v>0</v>
      </c>
      <c r="H7" s="65">
        <v>0</v>
      </c>
      <c r="I7" s="65">
        <v>0</v>
      </c>
      <c r="J7" s="65">
        <v>0</v>
      </c>
      <c r="K7" s="65">
        <v>0</v>
      </c>
      <c r="L7" s="65">
        <v>0</v>
      </c>
      <c r="M7" s="65">
        <v>0</v>
      </c>
      <c r="N7" s="65">
        <v>0</v>
      </c>
      <c r="O7" s="65">
        <v>0</v>
      </c>
      <c r="P7" s="65">
        <v>0</v>
      </c>
      <c r="Q7" s="97">
        <v>0</v>
      </c>
      <c r="R7" s="103"/>
    </row>
    <row r="8" spans="2:18" ht="21" customHeight="1" x14ac:dyDescent="0.3">
      <c r="B8" s="94" t="s">
        <v>18</v>
      </c>
      <c r="C8" s="65">
        <v>0</v>
      </c>
      <c r="D8" s="65">
        <v>0</v>
      </c>
      <c r="E8" s="65">
        <v>0</v>
      </c>
      <c r="F8" s="65">
        <v>0</v>
      </c>
      <c r="G8" s="65">
        <v>0</v>
      </c>
      <c r="H8" s="65">
        <v>0</v>
      </c>
      <c r="I8" s="65">
        <v>0</v>
      </c>
      <c r="J8" s="65">
        <v>0</v>
      </c>
      <c r="K8" s="65">
        <v>0</v>
      </c>
      <c r="L8" s="65">
        <v>0</v>
      </c>
      <c r="M8" s="65">
        <v>0</v>
      </c>
      <c r="N8" s="65">
        <v>0</v>
      </c>
      <c r="O8" s="65">
        <v>0</v>
      </c>
      <c r="P8" s="65">
        <v>0</v>
      </c>
      <c r="Q8" s="97">
        <v>0</v>
      </c>
      <c r="R8" s="103"/>
    </row>
    <row r="9" spans="2:18" ht="21" customHeight="1" x14ac:dyDescent="0.3">
      <c r="B9" s="94" t="s">
        <v>19</v>
      </c>
      <c r="C9" s="65">
        <v>0</v>
      </c>
      <c r="D9" s="65">
        <v>0</v>
      </c>
      <c r="E9" s="65">
        <v>0</v>
      </c>
      <c r="F9" s="65">
        <v>1239</v>
      </c>
      <c r="G9" s="65">
        <v>39181</v>
      </c>
      <c r="H9" s="65">
        <v>0</v>
      </c>
      <c r="I9" s="65">
        <v>0</v>
      </c>
      <c r="J9" s="65">
        <v>0</v>
      </c>
      <c r="K9" s="65">
        <v>0</v>
      </c>
      <c r="L9" s="65">
        <v>0</v>
      </c>
      <c r="M9" s="65">
        <v>54130</v>
      </c>
      <c r="N9" s="65">
        <v>0</v>
      </c>
      <c r="O9" s="65">
        <v>0</v>
      </c>
      <c r="P9" s="65">
        <v>0</v>
      </c>
      <c r="Q9" s="97">
        <v>94549</v>
      </c>
      <c r="R9" s="103"/>
    </row>
    <row r="10" spans="2:18" ht="21" customHeight="1" x14ac:dyDescent="0.3">
      <c r="B10" s="94" t="s">
        <v>142</v>
      </c>
      <c r="C10" s="65">
        <v>0</v>
      </c>
      <c r="D10" s="65">
        <v>0</v>
      </c>
      <c r="E10" s="65">
        <v>0</v>
      </c>
      <c r="F10" s="65">
        <v>0</v>
      </c>
      <c r="G10" s="65">
        <v>0</v>
      </c>
      <c r="H10" s="65">
        <v>0</v>
      </c>
      <c r="I10" s="65">
        <v>0</v>
      </c>
      <c r="J10" s="65">
        <v>0</v>
      </c>
      <c r="K10" s="65">
        <v>0</v>
      </c>
      <c r="L10" s="65">
        <v>0</v>
      </c>
      <c r="M10" s="65">
        <v>0</v>
      </c>
      <c r="N10" s="65">
        <v>0</v>
      </c>
      <c r="O10" s="65">
        <v>0</v>
      </c>
      <c r="P10" s="65">
        <v>0</v>
      </c>
      <c r="Q10" s="97">
        <v>0</v>
      </c>
      <c r="R10" s="103"/>
    </row>
    <row r="11" spans="2:18" ht="21" customHeight="1" x14ac:dyDescent="0.3">
      <c r="B11" s="94" t="s">
        <v>20</v>
      </c>
      <c r="C11" s="65">
        <v>0</v>
      </c>
      <c r="D11" s="65">
        <v>14055</v>
      </c>
      <c r="E11" s="65">
        <v>0</v>
      </c>
      <c r="F11" s="65">
        <v>12033</v>
      </c>
      <c r="G11" s="65">
        <v>675</v>
      </c>
      <c r="H11" s="65">
        <v>0</v>
      </c>
      <c r="I11" s="65">
        <v>0</v>
      </c>
      <c r="J11" s="65">
        <v>0</v>
      </c>
      <c r="K11" s="65">
        <v>0</v>
      </c>
      <c r="L11" s="65">
        <v>25519</v>
      </c>
      <c r="M11" s="65">
        <v>75</v>
      </c>
      <c r="N11" s="65">
        <v>13241</v>
      </c>
      <c r="O11" s="65">
        <v>0</v>
      </c>
      <c r="P11" s="65">
        <v>272</v>
      </c>
      <c r="Q11" s="97">
        <v>65870</v>
      </c>
      <c r="R11" s="103"/>
    </row>
    <row r="12" spans="2:18" ht="21" customHeight="1" x14ac:dyDescent="0.3">
      <c r="B12" s="94" t="s">
        <v>137</v>
      </c>
      <c r="C12" s="65">
        <v>0</v>
      </c>
      <c r="D12" s="65">
        <v>0</v>
      </c>
      <c r="E12" s="65">
        <v>0</v>
      </c>
      <c r="F12" s="65">
        <v>0</v>
      </c>
      <c r="G12" s="65">
        <v>0</v>
      </c>
      <c r="H12" s="65">
        <v>0</v>
      </c>
      <c r="I12" s="65">
        <v>0</v>
      </c>
      <c r="J12" s="65">
        <v>0</v>
      </c>
      <c r="K12" s="65">
        <v>0</v>
      </c>
      <c r="L12" s="65">
        <v>0</v>
      </c>
      <c r="M12" s="65">
        <v>0</v>
      </c>
      <c r="N12" s="65">
        <v>0</v>
      </c>
      <c r="O12" s="65">
        <v>0</v>
      </c>
      <c r="P12" s="65">
        <v>0</v>
      </c>
      <c r="Q12" s="97">
        <v>0</v>
      </c>
      <c r="R12" s="103"/>
    </row>
    <row r="13" spans="2:18" ht="21" customHeight="1" x14ac:dyDescent="0.3">
      <c r="B13" s="94" t="s">
        <v>21</v>
      </c>
      <c r="C13" s="65">
        <v>0</v>
      </c>
      <c r="D13" s="65">
        <v>10141</v>
      </c>
      <c r="E13" s="65">
        <v>0</v>
      </c>
      <c r="F13" s="65">
        <v>26618</v>
      </c>
      <c r="G13" s="65">
        <v>381</v>
      </c>
      <c r="H13" s="65">
        <v>21324</v>
      </c>
      <c r="I13" s="65">
        <v>0</v>
      </c>
      <c r="J13" s="65">
        <v>0</v>
      </c>
      <c r="K13" s="65">
        <v>0</v>
      </c>
      <c r="L13" s="65">
        <v>138</v>
      </c>
      <c r="M13" s="65">
        <v>807</v>
      </c>
      <c r="N13" s="65">
        <v>122</v>
      </c>
      <c r="O13" s="65">
        <v>0</v>
      </c>
      <c r="P13" s="65">
        <v>1109</v>
      </c>
      <c r="Q13" s="97">
        <v>60641</v>
      </c>
      <c r="R13" s="103"/>
    </row>
    <row r="14" spans="2:18" ht="21" customHeight="1" x14ac:dyDescent="0.3">
      <c r="B14" s="94" t="s">
        <v>22</v>
      </c>
      <c r="C14" s="65">
        <v>0</v>
      </c>
      <c r="D14" s="65">
        <v>548</v>
      </c>
      <c r="E14" s="65">
        <v>0</v>
      </c>
      <c r="F14" s="65">
        <v>16301</v>
      </c>
      <c r="G14" s="65">
        <v>7864</v>
      </c>
      <c r="H14" s="65">
        <v>24478</v>
      </c>
      <c r="I14" s="65">
        <v>49</v>
      </c>
      <c r="J14" s="65">
        <v>0</v>
      </c>
      <c r="K14" s="65">
        <v>0</v>
      </c>
      <c r="L14" s="65">
        <v>0</v>
      </c>
      <c r="M14" s="65">
        <v>0</v>
      </c>
      <c r="N14" s="65">
        <v>0</v>
      </c>
      <c r="O14" s="65">
        <v>0</v>
      </c>
      <c r="P14" s="65">
        <v>0</v>
      </c>
      <c r="Q14" s="97">
        <v>49240</v>
      </c>
      <c r="R14" s="103"/>
    </row>
    <row r="15" spans="2:18" ht="21" customHeight="1" x14ac:dyDescent="0.3">
      <c r="B15" s="94" t="s">
        <v>23</v>
      </c>
      <c r="C15" s="65">
        <v>0</v>
      </c>
      <c r="D15" s="65">
        <v>0</v>
      </c>
      <c r="E15" s="65">
        <v>0</v>
      </c>
      <c r="F15" s="65">
        <v>0</v>
      </c>
      <c r="G15" s="65">
        <v>0</v>
      </c>
      <c r="H15" s="65">
        <v>0</v>
      </c>
      <c r="I15" s="65">
        <v>0</v>
      </c>
      <c r="J15" s="65">
        <v>0</v>
      </c>
      <c r="K15" s="65">
        <v>0</v>
      </c>
      <c r="L15" s="65">
        <v>0</v>
      </c>
      <c r="M15" s="65">
        <v>0</v>
      </c>
      <c r="N15" s="65">
        <v>0</v>
      </c>
      <c r="O15" s="65">
        <v>0</v>
      </c>
      <c r="P15" s="65">
        <v>0</v>
      </c>
      <c r="Q15" s="97">
        <v>0</v>
      </c>
      <c r="R15" s="103"/>
    </row>
    <row r="16" spans="2:18" ht="21" customHeight="1" x14ac:dyDescent="0.3">
      <c r="B16" s="94" t="s">
        <v>24</v>
      </c>
      <c r="C16" s="65">
        <v>0</v>
      </c>
      <c r="D16" s="65">
        <v>0</v>
      </c>
      <c r="E16" s="65">
        <v>0</v>
      </c>
      <c r="F16" s="65">
        <v>1246</v>
      </c>
      <c r="G16" s="65">
        <v>120</v>
      </c>
      <c r="H16" s="65">
        <v>0</v>
      </c>
      <c r="I16" s="65">
        <v>0</v>
      </c>
      <c r="J16" s="65">
        <v>0</v>
      </c>
      <c r="K16" s="65">
        <v>0</v>
      </c>
      <c r="L16" s="65">
        <v>468</v>
      </c>
      <c r="M16" s="65">
        <v>0</v>
      </c>
      <c r="N16" s="65">
        <v>157981</v>
      </c>
      <c r="O16" s="65">
        <v>0</v>
      </c>
      <c r="P16" s="65">
        <v>0</v>
      </c>
      <c r="Q16" s="97">
        <v>159815</v>
      </c>
      <c r="R16" s="103"/>
    </row>
    <row r="17" spans="2:18" ht="21" customHeight="1" x14ac:dyDescent="0.3">
      <c r="B17" s="94" t="s">
        <v>25</v>
      </c>
      <c r="C17" s="65">
        <v>0</v>
      </c>
      <c r="D17" s="65">
        <v>2494</v>
      </c>
      <c r="E17" s="65">
        <v>0</v>
      </c>
      <c r="F17" s="65">
        <v>15231</v>
      </c>
      <c r="G17" s="65">
        <v>108</v>
      </c>
      <c r="H17" s="65">
        <v>371</v>
      </c>
      <c r="I17" s="65">
        <v>0</v>
      </c>
      <c r="J17" s="65">
        <v>0</v>
      </c>
      <c r="K17" s="65">
        <v>0</v>
      </c>
      <c r="L17" s="65">
        <v>3543</v>
      </c>
      <c r="M17" s="65">
        <v>801</v>
      </c>
      <c r="N17" s="65">
        <v>0</v>
      </c>
      <c r="O17" s="65">
        <v>0</v>
      </c>
      <c r="P17" s="65">
        <v>2249</v>
      </c>
      <c r="Q17" s="97">
        <v>24798</v>
      </c>
      <c r="R17" s="103"/>
    </row>
    <row r="18" spans="2:18" ht="21" customHeight="1" x14ac:dyDescent="0.3">
      <c r="B18" s="94" t="s">
        <v>26</v>
      </c>
      <c r="C18" s="65">
        <v>3878</v>
      </c>
      <c r="D18" s="65">
        <v>10900</v>
      </c>
      <c r="E18" s="65">
        <v>0</v>
      </c>
      <c r="F18" s="65">
        <v>47729</v>
      </c>
      <c r="G18" s="65">
        <v>633</v>
      </c>
      <c r="H18" s="65">
        <v>327</v>
      </c>
      <c r="I18" s="65">
        <v>0</v>
      </c>
      <c r="J18" s="65">
        <v>284</v>
      </c>
      <c r="K18" s="65">
        <v>0</v>
      </c>
      <c r="L18" s="65">
        <v>4567</v>
      </c>
      <c r="M18" s="65">
        <v>0</v>
      </c>
      <c r="N18" s="65">
        <v>178</v>
      </c>
      <c r="O18" s="65">
        <v>0</v>
      </c>
      <c r="P18" s="65">
        <v>8557</v>
      </c>
      <c r="Q18" s="97">
        <v>77055</v>
      </c>
      <c r="R18" s="103"/>
    </row>
    <row r="19" spans="2:18" ht="21" customHeight="1" x14ac:dyDescent="0.3">
      <c r="B19" s="94" t="s">
        <v>27</v>
      </c>
      <c r="C19" s="65">
        <v>0</v>
      </c>
      <c r="D19" s="65">
        <v>300</v>
      </c>
      <c r="E19" s="65">
        <v>0</v>
      </c>
      <c r="F19" s="65">
        <v>15012</v>
      </c>
      <c r="G19" s="65">
        <v>477</v>
      </c>
      <c r="H19" s="65">
        <v>0</v>
      </c>
      <c r="I19" s="65">
        <v>0</v>
      </c>
      <c r="J19" s="65">
        <v>0</v>
      </c>
      <c r="K19" s="65">
        <v>0</v>
      </c>
      <c r="L19" s="65">
        <v>4055</v>
      </c>
      <c r="M19" s="65">
        <v>25</v>
      </c>
      <c r="N19" s="65">
        <v>6526</v>
      </c>
      <c r="O19" s="65">
        <v>0</v>
      </c>
      <c r="P19" s="65">
        <v>1034</v>
      </c>
      <c r="Q19" s="97">
        <v>27430</v>
      </c>
      <c r="R19" s="103"/>
    </row>
    <row r="20" spans="2:18" ht="21" customHeight="1" x14ac:dyDescent="0.3">
      <c r="B20" s="94" t="s">
        <v>28</v>
      </c>
      <c r="C20" s="65">
        <v>0</v>
      </c>
      <c r="D20" s="65">
        <v>3610</v>
      </c>
      <c r="E20" s="65">
        <v>0</v>
      </c>
      <c r="F20" s="65">
        <v>6592</v>
      </c>
      <c r="G20" s="65">
        <v>0</v>
      </c>
      <c r="H20" s="65">
        <v>0</v>
      </c>
      <c r="I20" s="65">
        <v>0</v>
      </c>
      <c r="J20" s="65">
        <v>0</v>
      </c>
      <c r="K20" s="65">
        <v>0</v>
      </c>
      <c r="L20" s="65">
        <v>63717</v>
      </c>
      <c r="M20" s="65">
        <v>0</v>
      </c>
      <c r="N20" s="65">
        <v>126847</v>
      </c>
      <c r="O20" s="65">
        <v>0</v>
      </c>
      <c r="P20" s="65">
        <v>30876</v>
      </c>
      <c r="Q20" s="97">
        <v>231642</v>
      </c>
      <c r="R20" s="103"/>
    </row>
    <row r="21" spans="2:18" ht="21" customHeight="1" x14ac:dyDescent="0.3">
      <c r="B21" s="94" t="s">
        <v>29</v>
      </c>
      <c r="C21" s="65">
        <v>0</v>
      </c>
      <c r="D21" s="65">
        <v>14383</v>
      </c>
      <c r="E21" s="65">
        <v>0</v>
      </c>
      <c r="F21" s="65">
        <v>10968</v>
      </c>
      <c r="G21" s="65">
        <v>0</v>
      </c>
      <c r="H21" s="65">
        <v>98</v>
      </c>
      <c r="I21" s="65">
        <v>35</v>
      </c>
      <c r="J21" s="65">
        <v>0</v>
      </c>
      <c r="K21" s="65">
        <v>0</v>
      </c>
      <c r="L21" s="65">
        <v>0</v>
      </c>
      <c r="M21" s="65">
        <v>0</v>
      </c>
      <c r="N21" s="65">
        <v>0</v>
      </c>
      <c r="O21" s="65">
        <v>0</v>
      </c>
      <c r="P21" s="65">
        <v>0</v>
      </c>
      <c r="Q21" s="97">
        <v>25483</v>
      </c>
      <c r="R21" s="103"/>
    </row>
    <row r="22" spans="2:18" ht="21" customHeight="1" x14ac:dyDescent="0.3">
      <c r="B22" s="94" t="s">
        <v>30</v>
      </c>
      <c r="C22" s="65">
        <v>0</v>
      </c>
      <c r="D22" s="65">
        <v>43</v>
      </c>
      <c r="E22" s="65">
        <v>0</v>
      </c>
      <c r="F22" s="65">
        <v>4174</v>
      </c>
      <c r="G22" s="65">
        <v>1497</v>
      </c>
      <c r="H22" s="65">
        <v>370</v>
      </c>
      <c r="I22" s="65">
        <v>0</v>
      </c>
      <c r="J22" s="65">
        <v>0</v>
      </c>
      <c r="K22" s="65">
        <v>0</v>
      </c>
      <c r="L22" s="65">
        <v>0</v>
      </c>
      <c r="M22" s="65">
        <v>111</v>
      </c>
      <c r="N22" s="65">
        <v>175</v>
      </c>
      <c r="O22" s="65">
        <v>0</v>
      </c>
      <c r="P22" s="65">
        <v>200</v>
      </c>
      <c r="Q22" s="97">
        <v>6572</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260</v>
      </c>
      <c r="C24" s="65">
        <v>0</v>
      </c>
      <c r="D24" s="65">
        <v>0</v>
      </c>
      <c r="E24" s="65">
        <v>0</v>
      </c>
      <c r="F24" s="65">
        <v>0</v>
      </c>
      <c r="G24" s="65">
        <v>0</v>
      </c>
      <c r="H24" s="65">
        <v>0</v>
      </c>
      <c r="I24" s="65">
        <v>0</v>
      </c>
      <c r="J24" s="65">
        <v>0</v>
      </c>
      <c r="K24" s="65">
        <v>0</v>
      </c>
      <c r="L24" s="65">
        <v>0</v>
      </c>
      <c r="M24" s="65">
        <v>0</v>
      </c>
      <c r="N24" s="65">
        <v>0</v>
      </c>
      <c r="O24" s="65">
        <v>0</v>
      </c>
      <c r="P24" s="65">
        <v>0</v>
      </c>
      <c r="Q24" s="97">
        <v>0</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0</v>
      </c>
      <c r="P25" s="65">
        <v>0</v>
      </c>
      <c r="Q25" s="97">
        <v>0</v>
      </c>
      <c r="R25" s="103"/>
    </row>
    <row r="26" spans="2:18" ht="21" customHeight="1" x14ac:dyDescent="0.3">
      <c r="B26" s="94" t="s">
        <v>33</v>
      </c>
      <c r="C26" s="65">
        <v>0</v>
      </c>
      <c r="D26" s="65">
        <v>7182</v>
      </c>
      <c r="E26" s="65">
        <v>0</v>
      </c>
      <c r="F26" s="65">
        <v>26722</v>
      </c>
      <c r="G26" s="65">
        <v>496</v>
      </c>
      <c r="H26" s="65">
        <v>513</v>
      </c>
      <c r="I26" s="65">
        <v>171</v>
      </c>
      <c r="J26" s="65">
        <v>215</v>
      </c>
      <c r="K26" s="65">
        <v>0</v>
      </c>
      <c r="L26" s="65">
        <v>58</v>
      </c>
      <c r="M26" s="65">
        <v>1905</v>
      </c>
      <c r="N26" s="65">
        <v>93</v>
      </c>
      <c r="O26" s="65">
        <v>0</v>
      </c>
      <c r="P26" s="65">
        <v>0</v>
      </c>
      <c r="Q26" s="97">
        <v>37355</v>
      </c>
      <c r="R26" s="103"/>
    </row>
    <row r="27" spans="2:18" ht="21" customHeight="1" x14ac:dyDescent="0.3">
      <c r="B27" s="94" t="s">
        <v>34</v>
      </c>
      <c r="C27" s="65">
        <v>0</v>
      </c>
      <c r="D27" s="65">
        <v>0</v>
      </c>
      <c r="E27" s="65">
        <v>0</v>
      </c>
      <c r="F27" s="65">
        <v>1651</v>
      </c>
      <c r="G27" s="65">
        <v>415</v>
      </c>
      <c r="H27" s="65">
        <v>686</v>
      </c>
      <c r="I27" s="65">
        <v>0</v>
      </c>
      <c r="J27" s="65">
        <v>0</v>
      </c>
      <c r="K27" s="65">
        <v>0</v>
      </c>
      <c r="L27" s="65">
        <v>240</v>
      </c>
      <c r="M27" s="65">
        <v>0</v>
      </c>
      <c r="N27" s="65">
        <v>0</v>
      </c>
      <c r="O27" s="65">
        <v>0</v>
      </c>
      <c r="P27" s="65">
        <v>852</v>
      </c>
      <c r="Q27" s="97">
        <v>3844</v>
      </c>
      <c r="R27" s="103"/>
    </row>
    <row r="28" spans="2:18" ht="21" customHeight="1" x14ac:dyDescent="0.3">
      <c r="B28" s="94" t="s">
        <v>35</v>
      </c>
      <c r="C28" s="65">
        <v>0</v>
      </c>
      <c r="D28" s="65">
        <v>3865</v>
      </c>
      <c r="E28" s="65">
        <v>0</v>
      </c>
      <c r="F28" s="65">
        <v>5349</v>
      </c>
      <c r="G28" s="65">
        <v>516</v>
      </c>
      <c r="H28" s="65">
        <v>416</v>
      </c>
      <c r="I28" s="65">
        <v>0</v>
      </c>
      <c r="J28" s="65">
        <v>0</v>
      </c>
      <c r="K28" s="65">
        <v>0</v>
      </c>
      <c r="L28" s="65">
        <v>2835</v>
      </c>
      <c r="M28" s="65">
        <v>0</v>
      </c>
      <c r="N28" s="65">
        <v>155222</v>
      </c>
      <c r="O28" s="65">
        <v>0</v>
      </c>
      <c r="P28" s="65">
        <v>600</v>
      </c>
      <c r="Q28" s="97">
        <v>168802</v>
      </c>
      <c r="R28" s="103"/>
    </row>
    <row r="29" spans="2:18" ht="21" customHeight="1" x14ac:dyDescent="0.3">
      <c r="B29" s="94" t="s">
        <v>36</v>
      </c>
      <c r="C29" s="65">
        <v>0</v>
      </c>
      <c r="D29" s="65">
        <v>20181</v>
      </c>
      <c r="E29" s="65">
        <v>190</v>
      </c>
      <c r="F29" s="65">
        <v>145850</v>
      </c>
      <c r="G29" s="65">
        <v>1836</v>
      </c>
      <c r="H29" s="65">
        <v>3217</v>
      </c>
      <c r="I29" s="65">
        <v>4940</v>
      </c>
      <c r="J29" s="65">
        <v>2925</v>
      </c>
      <c r="K29" s="65">
        <v>0</v>
      </c>
      <c r="L29" s="65">
        <v>3913</v>
      </c>
      <c r="M29" s="65">
        <v>522</v>
      </c>
      <c r="N29" s="65">
        <v>1078</v>
      </c>
      <c r="O29" s="65">
        <v>0</v>
      </c>
      <c r="P29" s="65">
        <v>742</v>
      </c>
      <c r="Q29" s="97">
        <v>185394</v>
      </c>
      <c r="R29" s="103"/>
    </row>
    <row r="30" spans="2:18" ht="21" customHeight="1" x14ac:dyDescent="0.3">
      <c r="B30" s="94" t="s">
        <v>192</v>
      </c>
      <c r="C30" s="65">
        <v>0</v>
      </c>
      <c r="D30" s="65">
        <v>344</v>
      </c>
      <c r="E30" s="65">
        <v>0</v>
      </c>
      <c r="F30" s="65">
        <v>0</v>
      </c>
      <c r="G30" s="65">
        <v>10</v>
      </c>
      <c r="H30" s="65">
        <v>3312</v>
      </c>
      <c r="I30" s="65">
        <v>0</v>
      </c>
      <c r="J30" s="65">
        <v>0</v>
      </c>
      <c r="K30" s="65">
        <v>0</v>
      </c>
      <c r="L30" s="65">
        <v>0</v>
      </c>
      <c r="M30" s="65">
        <v>0</v>
      </c>
      <c r="N30" s="65">
        <v>0</v>
      </c>
      <c r="O30" s="65">
        <v>0</v>
      </c>
      <c r="P30" s="65">
        <v>0</v>
      </c>
      <c r="Q30" s="97">
        <v>3666</v>
      </c>
      <c r="R30" s="103"/>
    </row>
    <row r="31" spans="2:18" ht="21" customHeight="1" x14ac:dyDescent="0.3">
      <c r="B31" s="94" t="s">
        <v>193</v>
      </c>
      <c r="C31" s="65">
        <v>0</v>
      </c>
      <c r="D31" s="65">
        <v>2213</v>
      </c>
      <c r="E31" s="65">
        <v>0</v>
      </c>
      <c r="F31" s="65">
        <v>5139</v>
      </c>
      <c r="G31" s="65">
        <v>33</v>
      </c>
      <c r="H31" s="65">
        <v>0</v>
      </c>
      <c r="I31" s="65">
        <v>0</v>
      </c>
      <c r="J31" s="65">
        <v>0</v>
      </c>
      <c r="K31" s="65">
        <v>0</v>
      </c>
      <c r="L31" s="65">
        <v>0</v>
      </c>
      <c r="M31" s="65">
        <v>0</v>
      </c>
      <c r="N31" s="65">
        <v>0</v>
      </c>
      <c r="O31" s="65">
        <v>0</v>
      </c>
      <c r="P31" s="65">
        <v>367</v>
      </c>
      <c r="Q31" s="97">
        <v>7752</v>
      </c>
      <c r="R31" s="103"/>
    </row>
    <row r="32" spans="2:18" ht="21" customHeight="1" x14ac:dyDescent="0.3">
      <c r="B32" s="94" t="s">
        <v>37</v>
      </c>
      <c r="C32" s="65">
        <v>0</v>
      </c>
      <c r="D32" s="65">
        <v>857</v>
      </c>
      <c r="E32" s="65">
        <v>0</v>
      </c>
      <c r="F32" s="65">
        <v>2549</v>
      </c>
      <c r="G32" s="65">
        <v>0</v>
      </c>
      <c r="H32" s="65">
        <v>180</v>
      </c>
      <c r="I32" s="65">
        <v>0</v>
      </c>
      <c r="J32" s="65">
        <v>0</v>
      </c>
      <c r="K32" s="65">
        <v>0</v>
      </c>
      <c r="L32" s="65">
        <v>0</v>
      </c>
      <c r="M32" s="65">
        <v>0</v>
      </c>
      <c r="N32" s="65">
        <v>0</v>
      </c>
      <c r="O32" s="65">
        <v>0</v>
      </c>
      <c r="P32" s="65">
        <v>0</v>
      </c>
      <c r="Q32" s="97">
        <v>3586</v>
      </c>
      <c r="R32" s="103"/>
    </row>
    <row r="33" spans="2:20" ht="21" customHeight="1" x14ac:dyDescent="0.3">
      <c r="B33" s="94" t="s">
        <v>139</v>
      </c>
      <c r="C33" s="65">
        <v>0</v>
      </c>
      <c r="D33" s="65">
        <v>0</v>
      </c>
      <c r="E33" s="65">
        <v>0</v>
      </c>
      <c r="F33" s="65">
        <v>0</v>
      </c>
      <c r="G33" s="65">
        <v>0</v>
      </c>
      <c r="H33" s="65">
        <v>0</v>
      </c>
      <c r="I33" s="65">
        <v>0</v>
      </c>
      <c r="J33" s="65">
        <v>0</v>
      </c>
      <c r="K33" s="65">
        <v>0</v>
      </c>
      <c r="L33" s="65">
        <v>0</v>
      </c>
      <c r="M33" s="65">
        <v>0</v>
      </c>
      <c r="N33" s="65">
        <v>0</v>
      </c>
      <c r="O33" s="65">
        <v>0</v>
      </c>
      <c r="P33" s="65">
        <v>0</v>
      </c>
      <c r="Q33" s="97">
        <v>0</v>
      </c>
      <c r="R33" s="103"/>
    </row>
    <row r="34" spans="2:20" ht="21" customHeight="1" x14ac:dyDescent="0.3">
      <c r="B34" s="94" t="s">
        <v>211</v>
      </c>
      <c r="C34" s="65">
        <v>0</v>
      </c>
      <c r="D34" s="65">
        <v>0</v>
      </c>
      <c r="E34" s="65">
        <v>0</v>
      </c>
      <c r="F34" s="65">
        <v>484</v>
      </c>
      <c r="G34" s="65">
        <v>569</v>
      </c>
      <c r="H34" s="65">
        <v>4777</v>
      </c>
      <c r="I34" s="65">
        <v>0</v>
      </c>
      <c r="J34" s="65">
        <v>0</v>
      </c>
      <c r="K34" s="65">
        <v>0</v>
      </c>
      <c r="L34" s="65">
        <v>0</v>
      </c>
      <c r="M34" s="65">
        <v>0</v>
      </c>
      <c r="N34" s="65">
        <v>154836</v>
      </c>
      <c r="O34" s="65">
        <v>0</v>
      </c>
      <c r="P34" s="65">
        <v>0</v>
      </c>
      <c r="Q34" s="97">
        <v>160665</v>
      </c>
      <c r="R34" s="103"/>
    </row>
    <row r="35" spans="2:20" ht="21" customHeight="1" x14ac:dyDescent="0.3">
      <c r="B35" s="94" t="s">
        <v>140</v>
      </c>
      <c r="C35" s="65">
        <v>0</v>
      </c>
      <c r="D35" s="65">
        <v>0</v>
      </c>
      <c r="E35" s="65">
        <v>0</v>
      </c>
      <c r="F35" s="65">
        <v>0</v>
      </c>
      <c r="G35" s="65">
        <v>0</v>
      </c>
      <c r="H35" s="65">
        <v>0</v>
      </c>
      <c r="I35" s="65">
        <v>0</v>
      </c>
      <c r="J35" s="65">
        <v>0</v>
      </c>
      <c r="K35" s="65">
        <v>0</v>
      </c>
      <c r="L35" s="65">
        <v>0</v>
      </c>
      <c r="M35" s="65">
        <v>0</v>
      </c>
      <c r="N35" s="65">
        <v>0</v>
      </c>
      <c r="O35" s="65">
        <v>0</v>
      </c>
      <c r="P35" s="65">
        <v>0</v>
      </c>
      <c r="Q35" s="97">
        <v>0</v>
      </c>
      <c r="R35" s="103"/>
    </row>
    <row r="36" spans="2:20" ht="21" customHeight="1" x14ac:dyDescent="0.3">
      <c r="B36" s="94" t="s">
        <v>141</v>
      </c>
      <c r="C36" s="65">
        <v>0</v>
      </c>
      <c r="D36" s="65">
        <v>0</v>
      </c>
      <c r="E36" s="65">
        <v>0</v>
      </c>
      <c r="F36" s="65">
        <v>6640</v>
      </c>
      <c r="G36" s="65">
        <v>11</v>
      </c>
      <c r="H36" s="65">
        <v>0</v>
      </c>
      <c r="I36" s="65">
        <v>0</v>
      </c>
      <c r="J36" s="65">
        <v>0</v>
      </c>
      <c r="K36" s="65">
        <v>0</v>
      </c>
      <c r="L36" s="65">
        <v>0</v>
      </c>
      <c r="M36" s="65">
        <v>50</v>
      </c>
      <c r="N36" s="65">
        <v>481447</v>
      </c>
      <c r="O36" s="65">
        <v>0</v>
      </c>
      <c r="P36" s="65">
        <v>0</v>
      </c>
      <c r="Q36" s="97">
        <v>488148</v>
      </c>
      <c r="R36" s="103"/>
    </row>
    <row r="37" spans="2:20" ht="21" customHeight="1" x14ac:dyDescent="0.3">
      <c r="B37" s="94" t="s">
        <v>212</v>
      </c>
      <c r="C37" s="65">
        <v>0</v>
      </c>
      <c r="D37" s="65">
        <v>0</v>
      </c>
      <c r="E37" s="65">
        <v>0</v>
      </c>
      <c r="F37" s="65">
        <v>0</v>
      </c>
      <c r="G37" s="65">
        <v>0</v>
      </c>
      <c r="H37" s="65">
        <v>0</v>
      </c>
      <c r="I37" s="65">
        <v>0</v>
      </c>
      <c r="J37" s="65">
        <v>0</v>
      </c>
      <c r="K37" s="65">
        <v>0</v>
      </c>
      <c r="L37" s="65">
        <v>0</v>
      </c>
      <c r="M37" s="65">
        <v>0</v>
      </c>
      <c r="N37" s="65">
        <v>0</v>
      </c>
      <c r="O37" s="65">
        <v>0</v>
      </c>
      <c r="P37" s="65">
        <v>0</v>
      </c>
      <c r="Q37" s="97">
        <v>0</v>
      </c>
      <c r="R37" s="103"/>
    </row>
    <row r="38" spans="2:20"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20" ht="21" customHeight="1" x14ac:dyDescent="0.3">
      <c r="B39" s="94" t="s">
        <v>39</v>
      </c>
      <c r="C39" s="65">
        <v>0</v>
      </c>
      <c r="D39" s="65">
        <v>593</v>
      </c>
      <c r="E39" s="65">
        <v>606</v>
      </c>
      <c r="F39" s="65">
        <v>5364</v>
      </c>
      <c r="G39" s="65">
        <v>149</v>
      </c>
      <c r="H39" s="65">
        <v>0</v>
      </c>
      <c r="I39" s="65">
        <v>49</v>
      </c>
      <c r="J39" s="65">
        <v>0</v>
      </c>
      <c r="K39" s="65">
        <v>0</v>
      </c>
      <c r="L39" s="65">
        <v>1024</v>
      </c>
      <c r="M39" s="65">
        <v>95</v>
      </c>
      <c r="N39" s="65">
        <v>0</v>
      </c>
      <c r="O39" s="65">
        <v>0</v>
      </c>
      <c r="P39" s="65">
        <v>0</v>
      </c>
      <c r="Q39" s="97">
        <v>7879</v>
      </c>
      <c r="R39" s="103"/>
    </row>
    <row r="40" spans="2:20" ht="21" customHeight="1" x14ac:dyDescent="0.3">
      <c r="B40" s="94" t="s">
        <v>40</v>
      </c>
      <c r="C40" s="65">
        <v>0</v>
      </c>
      <c r="D40" s="65">
        <v>0</v>
      </c>
      <c r="E40" s="65">
        <v>0</v>
      </c>
      <c r="F40" s="65">
        <v>0</v>
      </c>
      <c r="G40" s="65">
        <v>0</v>
      </c>
      <c r="H40" s="65">
        <v>0</v>
      </c>
      <c r="I40" s="65">
        <v>0</v>
      </c>
      <c r="J40" s="65">
        <v>0</v>
      </c>
      <c r="K40" s="65">
        <v>0</v>
      </c>
      <c r="L40" s="65">
        <v>0</v>
      </c>
      <c r="M40" s="65">
        <v>0</v>
      </c>
      <c r="N40" s="65">
        <v>0</v>
      </c>
      <c r="O40" s="65">
        <v>0</v>
      </c>
      <c r="P40" s="65">
        <v>0</v>
      </c>
      <c r="Q40" s="97">
        <v>0</v>
      </c>
      <c r="R40" s="103"/>
    </row>
    <row r="41" spans="2:20" ht="21" customHeight="1" x14ac:dyDescent="0.3">
      <c r="B41" s="94" t="s">
        <v>41</v>
      </c>
      <c r="C41" s="65">
        <v>0</v>
      </c>
      <c r="D41" s="65">
        <v>0</v>
      </c>
      <c r="E41" s="65">
        <v>0</v>
      </c>
      <c r="F41" s="65">
        <v>7014</v>
      </c>
      <c r="G41" s="65">
        <v>0</v>
      </c>
      <c r="H41" s="65">
        <v>6309</v>
      </c>
      <c r="I41" s="65">
        <v>0</v>
      </c>
      <c r="J41" s="65">
        <v>0</v>
      </c>
      <c r="K41" s="65">
        <v>0</v>
      </c>
      <c r="L41" s="65">
        <v>0</v>
      </c>
      <c r="M41" s="65">
        <v>0</v>
      </c>
      <c r="N41" s="65">
        <v>0</v>
      </c>
      <c r="O41" s="65">
        <v>0</v>
      </c>
      <c r="P41" s="65">
        <v>0</v>
      </c>
      <c r="Q41" s="97">
        <v>13323</v>
      </c>
      <c r="R41" s="103"/>
    </row>
    <row r="42" spans="2:20" ht="21" customHeight="1" x14ac:dyDescent="0.3">
      <c r="B42" s="94" t="s">
        <v>42</v>
      </c>
      <c r="C42" s="65">
        <v>0</v>
      </c>
      <c r="D42" s="65">
        <v>0</v>
      </c>
      <c r="E42" s="65">
        <v>0</v>
      </c>
      <c r="F42" s="65">
        <v>0</v>
      </c>
      <c r="G42" s="65">
        <v>0</v>
      </c>
      <c r="H42" s="65">
        <v>0</v>
      </c>
      <c r="I42" s="65">
        <v>0</v>
      </c>
      <c r="J42" s="65">
        <v>0</v>
      </c>
      <c r="K42" s="65">
        <v>0</v>
      </c>
      <c r="L42" s="65">
        <v>0</v>
      </c>
      <c r="M42" s="65">
        <v>0</v>
      </c>
      <c r="N42" s="65">
        <v>0</v>
      </c>
      <c r="O42" s="65">
        <v>0</v>
      </c>
      <c r="P42" s="65">
        <v>0</v>
      </c>
      <c r="Q42" s="97">
        <v>0</v>
      </c>
      <c r="R42" s="103"/>
    </row>
    <row r="43" spans="2:20" ht="21" customHeight="1" x14ac:dyDescent="0.3">
      <c r="B43" s="94" t="s">
        <v>43</v>
      </c>
      <c r="C43" s="65">
        <v>1236</v>
      </c>
      <c r="D43" s="65">
        <v>3487</v>
      </c>
      <c r="E43" s="65">
        <v>0</v>
      </c>
      <c r="F43" s="65">
        <v>44386</v>
      </c>
      <c r="G43" s="65">
        <v>812</v>
      </c>
      <c r="H43" s="65">
        <v>0</v>
      </c>
      <c r="I43" s="65">
        <v>0</v>
      </c>
      <c r="J43" s="65">
        <v>0</v>
      </c>
      <c r="K43" s="65">
        <v>0</v>
      </c>
      <c r="L43" s="65">
        <v>3543</v>
      </c>
      <c r="M43" s="65">
        <v>201</v>
      </c>
      <c r="N43" s="65">
        <v>3813</v>
      </c>
      <c r="O43" s="65">
        <v>0</v>
      </c>
      <c r="P43" s="65">
        <v>48573</v>
      </c>
      <c r="Q43" s="97">
        <v>106051</v>
      </c>
      <c r="R43" s="103"/>
    </row>
    <row r="44" spans="2:20" ht="21" customHeight="1" x14ac:dyDescent="0.3">
      <c r="B44" s="94" t="s">
        <v>44</v>
      </c>
      <c r="C44" s="65">
        <v>0</v>
      </c>
      <c r="D44" s="65">
        <v>0</v>
      </c>
      <c r="E44" s="65">
        <v>0</v>
      </c>
      <c r="F44" s="65">
        <v>0</v>
      </c>
      <c r="G44" s="65">
        <v>0</v>
      </c>
      <c r="H44" s="65">
        <v>0</v>
      </c>
      <c r="I44" s="65">
        <v>0</v>
      </c>
      <c r="J44" s="65">
        <v>0</v>
      </c>
      <c r="K44" s="65">
        <v>0</v>
      </c>
      <c r="L44" s="65">
        <v>0</v>
      </c>
      <c r="M44" s="65">
        <v>0</v>
      </c>
      <c r="N44" s="65">
        <v>0</v>
      </c>
      <c r="O44" s="65">
        <v>0</v>
      </c>
      <c r="P44" s="65">
        <v>0</v>
      </c>
      <c r="Q44" s="97">
        <v>0</v>
      </c>
      <c r="R44" s="103"/>
    </row>
    <row r="45" spans="2:20" ht="21" customHeight="1" x14ac:dyDescent="0.3">
      <c r="B45" s="95" t="s">
        <v>45</v>
      </c>
      <c r="C45" s="96">
        <f>SUM(C7:C44)</f>
        <v>5114</v>
      </c>
      <c r="D45" s="96">
        <f t="shared" ref="D45:P45" si="0">SUM(D7:D44)</f>
        <v>95196</v>
      </c>
      <c r="E45" s="96">
        <f t="shared" si="0"/>
        <v>796</v>
      </c>
      <c r="F45" s="96">
        <f t="shared" si="0"/>
        <v>408291</v>
      </c>
      <c r="G45" s="96">
        <f t="shared" si="0"/>
        <v>55783</v>
      </c>
      <c r="H45" s="96">
        <f t="shared" si="0"/>
        <v>66378</v>
      </c>
      <c r="I45" s="96">
        <f t="shared" si="0"/>
        <v>5244</v>
      </c>
      <c r="J45" s="96">
        <f t="shared" si="0"/>
        <v>3424</v>
      </c>
      <c r="K45" s="96">
        <f t="shared" si="0"/>
        <v>0</v>
      </c>
      <c r="L45" s="96">
        <f t="shared" si="0"/>
        <v>113620</v>
      </c>
      <c r="M45" s="96">
        <f t="shared" si="0"/>
        <v>58722</v>
      </c>
      <c r="N45" s="96">
        <f t="shared" si="0"/>
        <v>1101559</v>
      </c>
      <c r="O45" s="96">
        <f t="shared" si="0"/>
        <v>0</v>
      </c>
      <c r="P45" s="96">
        <f t="shared" si="0"/>
        <v>95431</v>
      </c>
      <c r="Q45" s="96">
        <f>SUM(Q7:Q44)</f>
        <v>2009560</v>
      </c>
      <c r="R45" s="103"/>
      <c r="T45" s="3"/>
    </row>
    <row r="46" spans="2:20" ht="21" customHeight="1" x14ac:dyDescent="0.3">
      <c r="B46" s="305" t="s">
        <v>46</v>
      </c>
      <c r="C46" s="305"/>
      <c r="D46" s="305"/>
      <c r="E46" s="305"/>
      <c r="F46" s="305"/>
      <c r="G46" s="305"/>
      <c r="H46" s="305"/>
      <c r="I46" s="305"/>
      <c r="J46" s="305"/>
      <c r="K46" s="305"/>
      <c r="L46" s="305"/>
      <c r="M46" s="305"/>
      <c r="N46" s="305"/>
      <c r="O46" s="305"/>
      <c r="P46" s="305"/>
      <c r="Q46" s="305"/>
      <c r="R46" s="104"/>
    </row>
    <row r="47" spans="2:20" ht="21" customHeight="1" x14ac:dyDescent="0.3">
      <c r="B47" s="94" t="s">
        <v>47</v>
      </c>
      <c r="C47" s="65">
        <v>23533</v>
      </c>
      <c r="D47" s="65">
        <v>399861</v>
      </c>
      <c r="E47" s="65">
        <v>31897</v>
      </c>
      <c r="F47" s="65">
        <v>764703</v>
      </c>
      <c r="G47" s="65">
        <v>106797</v>
      </c>
      <c r="H47" s="65">
        <v>113334</v>
      </c>
      <c r="I47" s="65">
        <v>18012</v>
      </c>
      <c r="J47" s="65">
        <v>63388</v>
      </c>
      <c r="K47" s="65">
        <v>0</v>
      </c>
      <c r="L47" s="65">
        <v>27954</v>
      </c>
      <c r="M47" s="65">
        <v>36775</v>
      </c>
      <c r="N47" s="65">
        <v>56792</v>
      </c>
      <c r="O47" s="65">
        <v>840050</v>
      </c>
      <c r="P47" s="65">
        <v>271100</v>
      </c>
      <c r="Q47" s="65">
        <v>2754198</v>
      </c>
      <c r="R47" s="103"/>
    </row>
    <row r="48" spans="2:20" ht="21" customHeight="1" x14ac:dyDescent="0.3">
      <c r="B48" s="94" t="s">
        <v>64</v>
      </c>
      <c r="C48" s="65">
        <v>-1418</v>
      </c>
      <c r="D48" s="65">
        <v>153766</v>
      </c>
      <c r="E48" s="65">
        <v>0</v>
      </c>
      <c r="F48" s="65">
        <v>739885</v>
      </c>
      <c r="G48" s="65">
        <v>8058</v>
      </c>
      <c r="H48" s="65">
        <v>146345</v>
      </c>
      <c r="I48" s="65">
        <v>0</v>
      </c>
      <c r="J48" s="65">
        <v>193255</v>
      </c>
      <c r="K48" s="65">
        <v>0</v>
      </c>
      <c r="L48" s="65">
        <v>28291</v>
      </c>
      <c r="M48" s="65">
        <v>0</v>
      </c>
      <c r="N48" s="65">
        <v>0</v>
      </c>
      <c r="O48" s="65">
        <v>464178</v>
      </c>
      <c r="P48" s="65">
        <v>168567</v>
      </c>
      <c r="Q48" s="97">
        <v>1900928</v>
      </c>
      <c r="R48" s="103"/>
    </row>
    <row r="49" spans="2:19" ht="21" customHeight="1" x14ac:dyDescent="0.3">
      <c r="B49" s="5" t="s">
        <v>250</v>
      </c>
      <c r="C49" s="65">
        <v>4322</v>
      </c>
      <c r="D49" s="65">
        <v>33971</v>
      </c>
      <c r="E49" s="65">
        <v>29962</v>
      </c>
      <c r="F49" s="65">
        <v>219724</v>
      </c>
      <c r="G49" s="65">
        <v>21302</v>
      </c>
      <c r="H49" s="65">
        <v>41746</v>
      </c>
      <c r="I49" s="65">
        <v>16456</v>
      </c>
      <c r="J49" s="65">
        <v>17827</v>
      </c>
      <c r="K49" s="65">
        <v>0</v>
      </c>
      <c r="L49" s="65">
        <v>10724</v>
      </c>
      <c r="M49" s="65">
        <v>29420</v>
      </c>
      <c r="N49" s="65">
        <v>6426</v>
      </c>
      <c r="O49" s="65">
        <v>29323</v>
      </c>
      <c r="P49" s="65">
        <v>27548</v>
      </c>
      <c r="Q49" s="97">
        <v>488751</v>
      </c>
      <c r="R49" s="103"/>
    </row>
    <row r="50" spans="2:19" ht="21" customHeight="1" x14ac:dyDescent="0.3">
      <c r="B50" s="94" t="s">
        <v>48</v>
      </c>
      <c r="C50" s="65">
        <v>41709</v>
      </c>
      <c r="D50" s="65">
        <v>516954</v>
      </c>
      <c r="E50" s="65">
        <v>1599308</v>
      </c>
      <c r="F50" s="65">
        <v>181353</v>
      </c>
      <c r="G50" s="65">
        <v>36922</v>
      </c>
      <c r="H50" s="65">
        <v>292392</v>
      </c>
      <c r="I50" s="65">
        <v>35377</v>
      </c>
      <c r="J50" s="65">
        <v>197253</v>
      </c>
      <c r="K50" s="65">
        <v>0</v>
      </c>
      <c r="L50" s="65">
        <v>175251</v>
      </c>
      <c r="M50" s="65">
        <v>7000</v>
      </c>
      <c r="N50" s="65">
        <v>11026</v>
      </c>
      <c r="O50" s="65">
        <v>1225246</v>
      </c>
      <c r="P50" s="65">
        <v>3022054</v>
      </c>
      <c r="Q50" s="97">
        <v>7341845</v>
      </c>
      <c r="R50" s="103"/>
    </row>
    <row r="51" spans="2:19" ht="21" customHeight="1" x14ac:dyDescent="0.3">
      <c r="B51" s="94" t="s">
        <v>251</v>
      </c>
      <c r="C51" s="65">
        <v>5373</v>
      </c>
      <c r="D51" s="65">
        <v>86361</v>
      </c>
      <c r="E51" s="65">
        <v>197</v>
      </c>
      <c r="F51" s="65">
        <v>431770</v>
      </c>
      <c r="G51" s="65">
        <v>69614</v>
      </c>
      <c r="H51" s="65">
        <v>43677</v>
      </c>
      <c r="I51" s="65">
        <v>10361</v>
      </c>
      <c r="J51" s="65">
        <v>19071</v>
      </c>
      <c r="K51" s="65">
        <v>0</v>
      </c>
      <c r="L51" s="65">
        <v>17216</v>
      </c>
      <c r="M51" s="65">
        <v>3462</v>
      </c>
      <c r="N51" s="65">
        <v>15394</v>
      </c>
      <c r="O51" s="65">
        <v>5264</v>
      </c>
      <c r="P51" s="65">
        <v>29420</v>
      </c>
      <c r="Q51" s="97">
        <v>737181</v>
      </c>
      <c r="R51" s="103"/>
    </row>
    <row r="52" spans="2:19" ht="21" customHeight="1" x14ac:dyDescent="0.3">
      <c r="B52" s="95" t="s">
        <v>45</v>
      </c>
      <c r="C52" s="96">
        <f t="shared" ref="C52:Q52" si="1">SUM(C47:C51)</f>
        <v>73519</v>
      </c>
      <c r="D52" s="96">
        <f t="shared" si="1"/>
        <v>1190913</v>
      </c>
      <c r="E52" s="96">
        <f t="shared" si="1"/>
        <v>1661364</v>
      </c>
      <c r="F52" s="96">
        <f t="shared" si="1"/>
        <v>2337435</v>
      </c>
      <c r="G52" s="96">
        <f t="shared" si="1"/>
        <v>242693</v>
      </c>
      <c r="H52" s="96">
        <f t="shared" si="1"/>
        <v>637494</v>
      </c>
      <c r="I52" s="96">
        <f t="shared" si="1"/>
        <v>80206</v>
      </c>
      <c r="J52" s="96">
        <f t="shared" si="1"/>
        <v>490794</v>
      </c>
      <c r="K52" s="96">
        <f t="shared" si="1"/>
        <v>0</v>
      </c>
      <c r="L52" s="96">
        <f t="shared" si="1"/>
        <v>259436</v>
      </c>
      <c r="M52" s="96">
        <f t="shared" si="1"/>
        <v>76657</v>
      </c>
      <c r="N52" s="96">
        <f t="shared" si="1"/>
        <v>89638</v>
      </c>
      <c r="O52" s="96">
        <f t="shared" si="1"/>
        <v>2564061</v>
      </c>
      <c r="P52" s="96">
        <f t="shared" si="1"/>
        <v>3518689</v>
      </c>
      <c r="Q52" s="96">
        <f t="shared" si="1"/>
        <v>13222903</v>
      </c>
      <c r="R52" s="103"/>
    </row>
    <row r="53" spans="2:19" ht="20.25" customHeight="1" x14ac:dyDescent="0.3">
      <c r="B53" s="306" t="s">
        <v>50</v>
      </c>
      <c r="C53" s="306"/>
      <c r="D53" s="306"/>
      <c r="E53" s="306"/>
      <c r="F53" s="306"/>
      <c r="G53" s="306"/>
      <c r="H53" s="306"/>
      <c r="I53" s="306"/>
      <c r="J53" s="306"/>
      <c r="K53" s="306"/>
      <c r="L53" s="306"/>
      <c r="M53" s="306"/>
      <c r="N53" s="306"/>
      <c r="O53" s="306"/>
      <c r="P53" s="306"/>
      <c r="Q53" s="306"/>
      <c r="R53" s="105"/>
      <c r="S53" s="3"/>
    </row>
    <row r="54" spans="2:19" x14ac:dyDescent="0.3">
      <c r="Q54" s="3"/>
    </row>
    <row r="55" spans="2:19" x14ac:dyDescent="0.3">
      <c r="C55" s="3"/>
      <c r="D55" s="3"/>
      <c r="E55" s="3"/>
      <c r="F55" s="3"/>
      <c r="G55" s="3"/>
      <c r="H55" s="3"/>
      <c r="I55" s="3"/>
      <c r="J55" s="3"/>
      <c r="K55" s="3"/>
      <c r="L55" s="3"/>
      <c r="M55" s="3"/>
      <c r="N55" s="3"/>
      <c r="O55" s="3"/>
      <c r="P55" s="3"/>
      <c r="Q55" s="3"/>
    </row>
  </sheetData>
  <sheetProtection password="E931" sheet="1" objects="1" scenarios="1"/>
  <mergeCells count="4">
    <mergeCell ref="B4:Q4"/>
    <mergeCell ref="B6:Q6"/>
    <mergeCell ref="B46:Q46"/>
    <mergeCell ref="B53:Q53"/>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6"/>
  <sheetViews>
    <sheetView topLeftCell="A43" workbookViewId="0">
      <selection activeCell="C45" sqref="C45"/>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03" t="s">
        <v>310</v>
      </c>
      <c r="C4" s="303"/>
      <c r="D4" s="303"/>
      <c r="E4" s="303"/>
      <c r="F4" s="303"/>
      <c r="G4" s="303"/>
      <c r="H4" s="303"/>
      <c r="I4" s="303"/>
      <c r="J4" s="303"/>
      <c r="K4" s="303"/>
      <c r="L4" s="303"/>
      <c r="M4" s="303"/>
      <c r="N4" s="303"/>
      <c r="O4" s="303"/>
      <c r="P4" s="303"/>
      <c r="Q4" s="303"/>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04" t="s">
        <v>16</v>
      </c>
      <c r="C6" s="304"/>
      <c r="D6" s="304"/>
      <c r="E6" s="304"/>
      <c r="F6" s="304"/>
      <c r="G6" s="304"/>
      <c r="H6" s="304"/>
      <c r="I6" s="304"/>
      <c r="J6" s="304"/>
      <c r="K6" s="304"/>
      <c r="L6" s="304"/>
      <c r="M6" s="304"/>
      <c r="N6" s="304"/>
      <c r="O6" s="304"/>
      <c r="P6" s="304"/>
      <c r="Q6" s="304"/>
      <c r="R6" s="102"/>
    </row>
    <row r="7" spans="2:18" ht="18.75" customHeight="1" x14ac:dyDescent="0.3">
      <c r="B7" s="94" t="s">
        <v>17</v>
      </c>
      <c r="C7" s="65">
        <v>0</v>
      </c>
      <c r="D7" s="65">
        <v>22</v>
      </c>
      <c r="E7" s="65">
        <v>163</v>
      </c>
      <c r="F7" s="65">
        <v>227</v>
      </c>
      <c r="G7" s="65">
        <v>5069</v>
      </c>
      <c r="H7" s="65">
        <v>366</v>
      </c>
      <c r="I7" s="65">
        <v>0</v>
      </c>
      <c r="J7" s="65">
        <v>0</v>
      </c>
      <c r="K7" s="65">
        <v>0</v>
      </c>
      <c r="L7" s="65">
        <v>13471</v>
      </c>
      <c r="M7" s="65">
        <v>0</v>
      </c>
      <c r="N7" s="65">
        <v>25571</v>
      </c>
      <c r="O7" s="65">
        <v>2793525</v>
      </c>
      <c r="P7" s="65">
        <v>2176</v>
      </c>
      <c r="Q7" s="97">
        <v>2840592</v>
      </c>
      <c r="R7" s="103"/>
    </row>
    <row r="8" spans="2:18" ht="21" customHeight="1" x14ac:dyDescent="0.3">
      <c r="B8" s="94" t="s">
        <v>18</v>
      </c>
      <c r="C8" s="65">
        <v>0</v>
      </c>
      <c r="D8" s="65">
        <v>6085</v>
      </c>
      <c r="E8" s="65">
        <v>601</v>
      </c>
      <c r="F8" s="65">
        <v>68719</v>
      </c>
      <c r="G8" s="65">
        <v>657</v>
      </c>
      <c r="H8" s="65">
        <v>795</v>
      </c>
      <c r="I8" s="65">
        <v>177277</v>
      </c>
      <c r="J8" s="65">
        <v>121911</v>
      </c>
      <c r="K8" s="65">
        <v>0</v>
      </c>
      <c r="L8" s="65">
        <v>14371</v>
      </c>
      <c r="M8" s="65">
        <v>5756</v>
      </c>
      <c r="N8" s="65">
        <v>14826</v>
      </c>
      <c r="O8" s="65">
        <v>0</v>
      </c>
      <c r="P8" s="65">
        <v>17247</v>
      </c>
      <c r="Q8" s="97">
        <v>428246</v>
      </c>
      <c r="R8" s="103"/>
    </row>
    <row r="9" spans="2:18" ht="21" customHeight="1" x14ac:dyDescent="0.3">
      <c r="B9" s="94" t="s">
        <v>19</v>
      </c>
      <c r="C9" s="65">
        <v>0</v>
      </c>
      <c r="D9" s="65">
        <v>253</v>
      </c>
      <c r="E9" s="65">
        <v>12082</v>
      </c>
      <c r="F9" s="65">
        <v>63525</v>
      </c>
      <c r="G9" s="65">
        <v>137627</v>
      </c>
      <c r="H9" s="65">
        <v>416</v>
      </c>
      <c r="I9" s="65">
        <v>98362</v>
      </c>
      <c r="J9" s="65">
        <v>16440</v>
      </c>
      <c r="K9" s="65">
        <v>0</v>
      </c>
      <c r="L9" s="65">
        <v>14065</v>
      </c>
      <c r="M9" s="65">
        <v>75855</v>
      </c>
      <c r="N9" s="65">
        <v>16605</v>
      </c>
      <c r="O9" s="65">
        <v>0</v>
      </c>
      <c r="P9" s="65">
        <v>0</v>
      </c>
      <c r="Q9" s="97">
        <v>435230</v>
      </c>
      <c r="R9" s="103"/>
    </row>
    <row r="10" spans="2:18" ht="21" customHeight="1" x14ac:dyDescent="0.3">
      <c r="B10" s="94" t="s">
        <v>142</v>
      </c>
      <c r="C10" s="65">
        <v>115</v>
      </c>
      <c r="D10" s="65">
        <v>6841</v>
      </c>
      <c r="E10" s="65">
        <v>1940</v>
      </c>
      <c r="F10" s="65">
        <v>41009</v>
      </c>
      <c r="G10" s="65">
        <v>6639</v>
      </c>
      <c r="H10" s="65">
        <v>29055</v>
      </c>
      <c r="I10" s="65">
        <v>111826</v>
      </c>
      <c r="J10" s="65">
        <v>85720</v>
      </c>
      <c r="K10" s="65">
        <v>0</v>
      </c>
      <c r="L10" s="65">
        <v>1599</v>
      </c>
      <c r="M10" s="65">
        <v>1285</v>
      </c>
      <c r="N10" s="65">
        <v>42703</v>
      </c>
      <c r="O10" s="65">
        <v>8351</v>
      </c>
      <c r="P10" s="65">
        <v>123</v>
      </c>
      <c r="Q10" s="97">
        <v>337206</v>
      </c>
      <c r="R10" s="103"/>
    </row>
    <row r="11" spans="2:18" ht="21" customHeight="1" x14ac:dyDescent="0.3">
      <c r="B11" s="94" t="s">
        <v>20</v>
      </c>
      <c r="C11" s="65">
        <v>184</v>
      </c>
      <c r="D11" s="65">
        <v>33117</v>
      </c>
      <c r="E11" s="65">
        <v>35786</v>
      </c>
      <c r="F11" s="65">
        <v>141949</v>
      </c>
      <c r="G11" s="65">
        <v>44904</v>
      </c>
      <c r="H11" s="65">
        <v>82127</v>
      </c>
      <c r="I11" s="65">
        <v>706319</v>
      </c>
      <c r="J11" s="65">
        <v>714417</v>
      </c>
      <c r="K11" s="65">
        <v>0</v>
      </c>
      <c r="L11" s="65">
        <v>61645</v>
      </c>
      <c r="M11" s="65">
        <v>98012</v>
      </c>
      <c r="N11" s="65">
        <v>725054</v>
      </c>
      <c r="O11" s="65">
        <v>1426254</v>
      </c>
      <c r="P11" s="65">
        <v>83917</v>
      </c>
      <c r="Q11" s="97">
        <v>4153684</v>
      </c>
      <c r="R11" s="103"/>
    </row>
    <row r="12" spans="2:18" ht="21" customHeight="1" x14ac:dyDescent="0.3">
      <c r="B12" s="94" t="s">
        <v>137</v>
      </c>
      <c r="C12" s="65">
        <v>0</v>
      </c>
      <c r="D12" s="65">
        <v>17049</v>
      </c>
      <c r="E12" s="65">
        <v>48714</v>
      </c>
      <c r="F12" s="65">
        <v>142112</v>
      </c>
      <c r="G12" s="65">
        <v>57032</v>
      </c>
      <c r="H12" s="65">
        <v>52873</v>
      </c>
      <c r="I12" s="65">
        <v>651052</v>
      </c>
      <c r="J12" s="65">
        <v>527323</v>
      </c>
      <c r="K12" s="65">
        <v>0</v>
      </c>
      <c r="L12" s="65">
        <v>323857</v>
      </c>
      <c r="M12" s="65">
        <v>133095</v>
      </c>
      <c r="N12" s="65">
        <v>205626</v>
      </c>
      <c r="O12" s="65">
        <v>1496007</v>
      </c>
      <c r="P12" s="65">
        <v>444528</v>
      </c>
      <c r="Q12" s="97">
        <v>4099269</v>
      </c>
      <c r="R12" s="103"/>
    </row>
    <row r="13" spans="2:18" ht="21" customHeight="1" x14ac:dyDescent="0.3">
      <c r="B13" s="94" t="s">
        <v>21</v>
      </c>
      <c r="C13" s="65">
        <v>0</v>
      </c>
      <c r="D13" s="65">
        <v>35655</v>
      </c>
      <c r="E13" s="65">
        <v>45414</v>
      </c>
      <c r="F13" s="65">
        <v>92955</v>
      </c>
      <c r="G13" s="65">
        <v>43747</v>
      </c>
      <c r="H13" s="65">
        <v>35575</v>
      </c>
      <c r="I13" s="65">
        <v>894849</v>
      </c>
      <c r="J13" s="65">
        <v>829035</v>
      </c>
      <c r="K13" s="65">
        <v>0</v>
      </c>
      <c r="L13" s="65">
        <v>73242</v>
      </c>
      <c r="M13" s="65">
        <v>172758</v>
      </c>
      <c r="N13" s="65">
        <v>316828</v>
      </c>
      <c r="O13" s="65">
        <v>2545703</v>
      </c>
      <c r="P13" s="65">
        <v>7835</v>
      </c>
      <c r="Q13" s="97">
        <v>5093597</v>
      </c>
      <c r="R13" s="103"/>
    </row>
    <row r="14" spans="2:18" ht="21" customHeight="1" x14ac:dyDescent="0.3">
      <c r="B14" s="94" t="s">
        <v>22</v>
      </c>
      <c r="C14" s="65">
        <v>0</v>
      </c>
      <c r="D14" s="65">
        <v>6851</v>
      </c>
      <c r="E14" s="65">
        <v>3628</v>
      </c>
      <c r="F14" s="65">
        <v>21332</v>
      </c>
      <c r="G14" s="65">
        <v>10534</v>
      </c>
      <c r="H14" s="65">
        <v>28036</v>
      </c>
      <c r="I14" s="65">
        <v>152473</v>
      </c>
      <c r="J14" s="65">
        <v>100871</v>
      </c>
      <c r="K14" s="65">
        <v>0</v>
      </c>
      <c r="L14" s="65">
        <v>8928</v>
      </c>
      <c r="M14" s="65">
        <v>9230</v>
      </c>
      <c r="N14" s="65">
        <v>18362</v>
      </c>
      <c r="O14" s="65">
        <v>0</v>
      </c>
      <c r="P14" s="65">
        <v>4660</v>
      </c>
      <c r="Q14" s="97">
        <v>364905</v>
      </c>
      <c r="R14" s="103"/>
    </row>
    <row r="15" spans="2:18" ht="21" customHeight="1" x14ac:dyDescent="0.3">
      <c r="B15" s="94" t="s">
        <v>23</v>
      </c>
      <c r="C15" s="65">
        <v>0</v>
      </c>
      <c r="D15" s="65">
        <v>0</v>
      </c>
      <c r="E15" s="65">
        <v>0</v>
      </c>
      <c r="F15" s="65">
        <v>0</v>
      </c>
      <c r="G15" s="65">
        <v>0</v>
      </c>
      <c r="H15" s="65">
        <v>0</v>
      </c>
      <c r="I15" s="65">
        <v>115494</v>
      </c>
      <c r="J15" s="65">
        <v>59763</v>
      </c>
      <c r="K15" s="65">
        <v>1338537</v>
      </c>
      <c r="L15" s="65">
        <v>0</v>
      </c>
      <c r="M15" s="65">
        <v>0</v>
      </c>
      <c r="N15" s="65">
        <v>0</v>
      </c>
      <c r="O15" s="65">
        <v>0</v>
      </c>
      <c r="P15" s="65">
        <v>0</v>
      </c>
      <c r="Q15" s="97">
        <v>1513794</v>
      </c>
      <c r="R15" s="103"/>
    </row>
    <row r="16" spans="2:18" ht="21" customHeight="1" x14ac:dyDescent="0.3">
      <c r="B16" s="94" t="s">
        <v>24</v>
      </c>
      <c r="C16" s="65">
        <v>0</v>
      </c>
      <c r="D16" s="65">
        <v>5626</v>
      </c>
      <c r="E16" s="65">
        <v>6535</v>
      </c>
      <c r="F16" s="65">
        <v>23398</v>
      </c>
      <c r="G16" s="65">
        <v>7819</v>
      </c>
      <c r="H16" s="65">
        <v>24867</v>
      </c>
      <c r="I16" s="65">
        <v>276373</v>
      </c>
      <c r="J16" s="65">
        <v>245750</v>
      </c>
      <c r="K16" s="65">
        <v>6751</v>
      </c>
      <c r="L16" s="65">
        <v>4398</v>
      </c>
      <c r="M16" s="65">
        <v>16991</v>
      </c>
      <c r="N16" s="65">
        <v>80478</v>
      </c>
      <c r="O16" s="65">
        <v>0</v>
      </c>
      <c r="P16" s="65">
        <v>388</v>
      </c>
      <c r="Q16" s="97">
        <v>699374</v>
      </c>
      <c r="R16" s="103"/>
    </row>
    <row r="17" spans="2:18" ht="21" customHeight="1" x14ac:dyDescent="0.3">
      <c r="B17" s="94" t="s">
        <v>25</v>
      </c>
      <c r="C17" s="65">
        <v>0</v>
      </c>
      <c r="D17" s="65">
        <v>6119</v>
      </c>
      <c r="E17" s="65">
        <v>9647</v>
      </c>
      <c r="F17" s="65">
        <v>20673</v>
      </c>
      <c r="G17" s="65">
        <v>21033</v>
      </c>
      <c r="H17" s="65">
        <v>18727</v>
      </c>
      <c r="I17" s="65">
        <v>471970</v>
      </c>
      <c r="J17" s="65">
        <v>386077</v>
      </c>
      <c r="K17" s="65">
        <v>0</v>
      </c>
      <c r="L17" s="65">
        <v>30283</v>
      </c>
      <c r="M17" s="65">
        <v>28346</v>
      </c>
      <c r="N17" s="65">
        <v>42978</v>
      </c>
      <c r="O17" s="65">
        <v>457220</v>
      </c>
      <c r="P17" s="65">
        <v>-56717</v>
      </c>
      <c r="Q17" s="97">
        <v>1436356</v>
      </c>
      <c r="R17" s="103"/>
    </row>
    <row r="18" spans="2:18" ht="21" customHeight="1" x14ac:dyDescent="0.3">
      <c r="B18" s="94" t="s">
        <v>26</v>
      </c>
      <c r="C18" s="65">
        <v>604</v>
      </c>
      <c r="D18" s="65">
        <v>49026</v>
      </c>
      <c r="E18" s="65">
        <v>57537</v>
      </c>
      <c r="F18" s="65">
        <v>223966</v>
      </c>
      <c r="G18" s="65">
        <v>56828</v>
      </c>
      <c r="H18" s="65">
        <v>104104</v>
      </c>
      <c r="I18" s="65">
        <v>655363</v>
      </c>
      <c r="J18" s="65">
        <v>577917</v>
      </c>
      <c r="K18" s="65">
        <v>132155</v>
      </c>
      <c r="L18" s="65">
        <v>36338</v>
      </c>
      <c r="M18" s="65">
        <v>227640</v>
      </c>
      <c r="N18" s="65">
        <v>576332</v>
      </c>
      <c r="O18" s="65">
        <v>504124</v>
      </c>
      <c r="P18" s="65">
        <v>43135</v>
      </c>
      <c r="Q18" s="97">
        <v>3245071</v>
      </c>
      <c r="R18" s="103"/>
    </row>
    <row r="19" spans="2:18" ht="21" customHeight="1" x14ac:dyDescent="0.3">
      <c r="B19" s="94" t="s">
        <v>27</v>
      </c>
      <c r="C19" s="65">
        <v>7</v>
      </c>
      <c r="D19" s="65">
        <v>25609</v>
      </c>
      <c r="E19" s="65">
        <v>29381</v>
      </c>
      <c r="F19" s="65">
        <v>79045</v>
      </c>
      <c r="G19" s="65">
        <v>39128</v>
      </c>
      <c r="H19" s="65">
        <v>78644</v>
      </c>
      <c r="I19" s="65">
        <v>672315</v>
      </c>
      <c r="J19" s="65">
        <v>606641</v>
      </c>
      <c r="K19" s="65">
        <v>0</v>
      </c>
      <c r="L19" s="65">
        <v>14732</v>
      </c>
      <c r="M19" s="65">
        <v>85718</v>
      </c>
      <c r="N19" s="65">
        <v>201976</v>
      </c>
      <c r="O19" s="65">
        <v>0</v>
      </c>
      <c r="P19" s="65">
        <v>23307</v>
      </c>
      <c r="Q19" s="97">
        <v>1856502</v>
      </c>
      <c r="R19" s="103"/>
    </row>
    <row r="20" spans="2:18" ht="21" customHeight="1" x14ac:dyDescent="0.3">
      <c r="B20" s="94" t="s">
        <v>28</v>
      </c>
      <c r="C20" s="65">
        <v>1046</v>
      </c>
      <c r="D20" s="65">
        <v>27271</v>
      </c>
      <c r="E20" s="65">
        <v>85417</v>
      </c>
      <c r="F20" s="65">
        <v>86135</v>
      </c>
      <c r="G20" s="65">
        <v>92502</v>
      </c>
      <c r="H20" s="65">
        <v>54798</v>
      </c>
      <c r="I20" s="65">
        <v>451496</v>
      </c>
      <c r="J20" s="65">
        <v>241503</v>
      </c>
      <c r="K20" s="65">
        <v>18276</v>
      </c>
      <c r="L20" s="65">
        <v>92391</v>
      </c>
      <c r="M20" s="65">
        <v>62760</v>
      </c>
      <c r="N20" s="65">
        <v>294026</v>
      </c>
      <c r="O20" s="65">
        <v>464891</v>
      </c>
      <c r="P20" s="65">
        <v>-12532</v>
      </c>
      <c r="Q20" s="97">
        <v>1959981</v>
      </c>
      <c r="R20" s="103"/>
    </row>
    <row r="21" spans="2:18" ht="21" customHeight="1" x14ac:dyDescent="0.3">
      <c r="B21" s="94" t="s">
        <v>29</v>
      </c>
      <c r="C21" s="65">
        <v>2362</v>
      </c>
      <c r="D21" s="65">
        <v>36730</v>
      </c>
      <c r="E21" s="65">
        <v>49564</v>
      </c>
      <c r="F21" s="65">
        <v>97304</v>
      </c>
      <c r="G21" s="65">
        <v>29177</v>
      </c>
      <c r="H21" s="65">
        <v>65312</v>
      </c>
      <c r="I21" s="65">
        <v>709505</v>
      </c>
      <c r="J21" s="65">
        <v>335584</v>
      </c>
      <c r="K21" s="65">
        <v>0</v>
      </c>
      <c r="L21" s="65">
        <v>35563</v>
      </c>
      <c r="M21" s="65">
        <v>115609</v>
      </c>
      <c r="N21" s="65">
        <v>241895</v>
      </c>
      <c r="O21" s="65">
        <v>63262</v>
      </c>
      <c r="P21" s="65">
        <v>7952</v>
      </c>
      <c r="Q21" s="97">
        <v>1789818</v>
      </c>
      <c r="R21" s="103"/>
    </row>
    <row r="22" spans="2:18" ht="21" customHeight="1" x14ac:dyDescent="0.3">
      <c r="B22" s="94" t="s">
        <v>30</v>
      </c>
      <c r="C22" s="65">
        <v>0</v>
      </c>
      <c r="D22" s="65">
        <v>44324</v>
      </c>
      <c r="E22" s="65">
        <v>18833</v>
      </c>
      <c r="F22" s="65">
        <v>60267</v>
      </c>
      <c r="G22" s="65">
        <v>11792</v>
      </c>
      <c r="H22" s="65">
        <v>52456</v>
      </c>
      <c r="I22" s="65">
        <v>177711</v>
      </c>
      <c r="J22" s="65">
        <v>115444</v>
      </c>
      <c r="K22" s="65">
        <v>3197</v>
      </c>
      <c r="L22" s="65">
        <v>4665</v>
      </c>
      <c r="M22" s="65">
        <v>23183</v>
      </c>
      <c r="N22" s="65">
        <v>100388</v>
      </c>
      <c r="O22" s="65">
        <v>0</v>
      </c>
      <c r="P22" s="65">
        <v>26707</v>
      </c>
      <c r="Q22" s="97">
        <v>638967</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258</v>
      </c>
      <c r="C24" s="65">
        <v>-1316</v>
      </c>
      <c r="D24" s="65">
        <v>892</v>
      </c>
      <c r="E24" s="65">
        <v>25606</v>
      </c>
      <c r="F24" s="65">
        <v>70412</v>
      </c>
      <c r="G24" s="65">
        <v>114374</v>
      </c>
      <c r="H24" s="65">
        <v>25469</v>
      </c>
      <c r="I24" s="65">
        <v>266568</v>
      </c>
      <c r="J24" s="65">
        <v>181096</v>
      </c>
      <c r="K24" s="65">
        <v>0</v>
      </c>
      <c r="L24" s="65">
        <v>-447865</v>
      </c>
      <c r="M24" s="65">
        <v>-27722</v>
      </c>
      <c r="N24" s="65">
        <v>673943</v>
      </c>
      <c r="O24" s="65">
        <v>0</v>
      </c>
      <c r="P24" s="65">
        <v>39605</v>
      </c>
      <c r="Q24" s="97">
        <v>921063</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6138182</v>
      </c>
      <c r="P25" s="65">
        <v>0</v>
      </c>
      <c r="Q25" s="97">
        <v>6138182</v>
      </c>
      <c r="R25" s="103"/>
    </row>
    <row r="26" spans="2:18" ht="21" customHeight="1" x14ac:dyDescent="0.3">
      <c r="B26" s="94" t="s">
        <v>33</v>
      </c>
      <c r="C26" s="65">
        <v>0</v>
      </c>
      <c r="D26" s="65">
        <v>16433</v>
      </c>
      <c r="E26" s="65">
        <v>25381</v>
      </c>
      <c r="F26" s="65">
        <v>57527</v>
      </c>
      <c r="G26" s="65">
        <v>9710</v>
      </c>
      <c r="H26" s="65">
        <v>120336</v>
      </c>
      <c r="I26" s="65">
        <v>219489</v>
      </c>
      <c r="J26" s="65">
        <v>435417</v>
      </c>
      <c r="K26" s="65">
        <v>0</v>
      </c>
      <c r="L26" s="65">
        <v>5007</v>
      </c>
      <c r="M26" s="65">
        <v>47213</v>
      </c>
      <c r="N26" s="65">
        <v>201444</v>
      </c>
      <c r="O26" s="65">
        <v>26307</v>
      </c>
      <c r="P26" s="65">
        <v>4295</v>
      </c>
      <c r="Q26" s="97">
        <v>1168558</v>
      </c>
      <c r="R26" s="103"/>
    </row>
    <row r="27" spans="2:18" ht="21" customHeight="1" x14ac:dyDescent="0.3">
      <c r="B27" s="94" t="s">
        <v>34</v>
      </c>
      <c r="C27" s="65">
        <v>0</v>
      </c>
      <c r="D27" s="65">
        <v>12484</v>
      </c>
      <c r="E27" s="65">
        <v>10096</v>
      </c>
      <c r="F27" s="65">
        <v>32663</v>
      </c>
      <c r="G27" s="65">
        <v>12598</v>
      </c>
      <c r="H27" s="65">
        <v>1419</v>
      </c>
      <c r="I27" s="65">
        <v>250782</v>
      </c>
      <c r="J27" s="65">
        <v>168538</v>
      </c>
      <c r="K27" s="65">
        <v>25721</v>
      </c>
      <c r="L27" s="65">
        <v>4122</v>
      </c>
      <c r="M27" s="65">
        <v>-9408</v>
      </c>
      <c r="N27" s="65">
        <v>39043</v>
      </c>
      <c r="O27" s="65">
        <v>0</v>
      </c>
      <c r="P27" s="65">
        <v>62287</v>
      </c>
      <c r="Q27" s="97">
        <v>610343</v>
      </c>
      <c r="R27" s="103"/>
    </row>
    <row r="28" spans="2:18" ht="21" customHeight="1" x14ac:dyDescent="0.3">
      <c r="B28" s="94" t="s">
        <v>35</v>
      </c>
      <c r="C28" s="65">
        <v>0</v>
      </c>
      <c r="D28" s="65">
        <v>18767</v>
      </c>
      <c r="E28" s="65">
        <v>5671</v>
      </c>
      <c r="F28" s="65">
        <v>36860</v>
      </c>
      <c r="G28" s="65">
        <v>65111</v>
      </c>
      <c r="H28" s="65">
        <v>3662</v>
      </c>
      <c r="I28" s="65">
        <v>256846</v>
      </c>
      <c r="J28" s="65">
        <v>673513</v>
      </c>
      <c r="K28" s="65">
        <v>0</v>
      </c>
      <c r="L28" s="65">
        <v>9229</v>
      </c>
      <c r="M28" s="65">
        <v>7537</v>
      </c>
      <c r="N28" s="65">
        <v>107541</v>
      </c>
      <c r="O28" s="65">
        <v>1483127</v>
      </c>
      <c r="P28" s="65">
        <v>46394</v>
      </c>
      <c r="Q28" s="97">
        <v>2714257</v>
      </c>
      <c r="R28" s="103"/>
    </row>
    <row r="29" spans="2:18" ht="21" customHeight="1" x14ac:dyDescent="0.3">
      <c r="B29" s="94" t="s">
        <v>36</v>
      </c>
      <c r="C29" s="65">
        <v>79</v>
      </c>
      <c r="D29" s="65">
        <v>61335</v>
      </c>
      <c r="E29" s="65">
        <v>28915</v>
      </c>
      <c r="F29" s="65">
        <v>98503</v>
      </c>
      <c r="G29" s="65">
        <v>28569</v>
      </c>
      <c r="H29" s="65">
        <v>92245</v>
      </c>
      <c r="I29" s="65">
        <v>313064</v>
      </c>
      <c r="J29" s="65">
        <v>244742</v>
      </c>
      <c r="K29" s="65">
        <v>0</v>
      </c>
      <c r="L29" s="65">
        <v>15612</v>
      </c>
      <c r="M29" s="65">
        <v>29837</v>
      </c>
      <c r="N29" s="65">
        <v>231162</v>
      </c>
      <c r="O29" s="65">
        <v>0</v>
      </c>
      <c r="P29" s="65">
        <v>28791</v>
      </c>
      <c r="Q29" s="97">
        <v>1172855</v>
      </c>
      <c r="R29" s="103"/>
    </row>
    <row r="30" spans="2:18" ht="21" customHeight="1" x14ac:dyDescent="0.3">
      <c r="B30" s="94" t="s">
        <v>192</v>
      </c>
      <c r="C30" s="65">
        <v>0</v>
      </c>
      <c r="D30" s="65">
        <v>13746</v>
      </c>
      <c r="E30" s="65">
        <v>8951</v>
      </c>
      <c r="F30" s="65">
        <v>15274</v>
      </c>
      <c r="G30" s="65">
        <v>8826</v>
      </c>
      <c r="H30" s="65">
        <v>8176</v>
      </c>
      <c r="I30" s="65">
        <v>415424</v>
      </c>
      <c r="J30" s="65">
        <v>177896</v>
      </c>
      <c r="K30" s="65">
        <v>0</v>
      </c>
      <c r="L30" s="65">
        <v>6908</v>
      </c>
      <c r="M30" s="65">
        <v>16190</v>
      </c>
      <c r="N30" s="65">
        <v>47274</v>
      </c>
      <c r="O30" s="65">
        <v>0</v>
      </c>
      <c r="P30" s="65">
        <v>4649</v>
      </c>
      <c r="Q30" s="97">
        <v>723313</v>
      </c>
      <c r="R30" s="103"/>
    </row>
    <row r="31" spans="2:18" ht="21" customHeight="1" x14ac:dyDescent="0.3">
      <c r="B31" s="94" t="s">
        <v>193</v>
      </c>
      <c r="C31" s="65">
        <v>5654</v>
      </c>
      <c r="D31" s="65">
        <v>5342</v>
      </c>
      <c r="E31" s="65">
        <v>4734</v>
      </c>
      <c r="F31" s="65">
        <v>9653</v>
      </c>
      <c r="G31" s="65">
        <v>7962</v>
      </c>
      <c r="H31" s="65">
        <v>7677</v>
      </c>
      <c r="I31" s="65">
        <v>105835</v>
      </c>
      <c r="J31" s="65">
        <v>67942</v>
      </c>
      <c r="K31" s="65">
        <v>0</v>
      </c>
      <c r="L31" s="65">
        <v>3972</v>
      </c>
      <c r="M31" s="65">
        <v>6226</v>
      </c>
      <c r="N31" s="65">
        <v>11775</v>
      </c>
      <c r="O31" s="65">
        <v>0</v>
      </c>
      <c r="P31" s="65">
        <v>19129</v>
      </c>
      <c r="Q31" s="97">
        <v>255900</v>
      </c>
      <c r="R31" s="103"/>
    </row>
    <row r="32" spans="2:18" ht="21" customHeight="1" x14ac:dyDescent="0.3">
      <c r="B32" s="94" t="s">
        <v>37</v>
      </c>
      <c r="C32" s="65">
        <v>6768</v>
      </c>
      <c r="D32" s="65">
        <v>14010</v>
      </c>
      <c r="E32" s="65">
        <v>28755</v>
      </c>
      <c r="F32" s="65">
        <v>48825</v>
      </c>
      <c r="G32" s="65">
        <v>2640</v>
      </c>
      <c r="H32" s="65">
        <v>31242</v>
      </c>
      <c r="I32" s="65">
        <v>516068</v>
      </c>
      <c r="J32" s="65">
        <v>429869</v>
      </c>
      <c r="K32" s="65">
        <v>0</v>
      </c>
      <c r="L32" s="65">
        <v>9056</v>
      </c>
      <c r="M32" s="65">
        <v>32943</v>
      </c>
      <c r="N32" s="65">
        <v>139778</v>
      </c>
      <c r="O32" s="65">
        <v>0</v>
      </c>
      <c r="P32" s="65">
        <v>7950</v>
      </c>
      <c r="Q32" s="97">
        <v>1267901</v>
      </c>
      <c r="R32" s="103"/>
    </row>
    <row r="33" spans="2:18" ht="21" customHeight="1" x14ac:dyDescent="0.3">
      <c r="B33" s="94" t="s">
        <v>139</v>
      </c>
      <c r="C33" s="65">
        <v>0</v>
      </c>
      <c r="D33" s="65">
        <v>5357</v>
      </c>
      <c r="E33" s="65">
        <v>5358</v>
      </c>
      <c r="F33" s="65">
        <v>25371</v>
      </c>
      <c r="G33" s="65">
        <v>13378</v>
      </c>
      <c r="H33" s="65">
        <v>560</v>
      </c>
      <c r="I33" s="65">
        <v>206936</v>
      </c>
      <c r="J33" s="65">
        <v>165171</v>
      </c>
      <c r="K33" s="65">
        <v>0</v>
      </c>
      <c r="L33" s="65">
        <v>23979</v>
      </c>
      <c r="M33" s="65">
        <v>24515</v>
      </c>
      <c r="N33" s="65">
        <v>41671</v>
      </c>
      <c r="O33" s="65">
        <v>208046</v>
      </c>
      <c r="P33" s="65">
        <v>303</v>
      </c>
      <c r="Q33" s="97">
        <v>720645</v>
      </c>
      <c r="R33" s="103"/>
    </row>
    <row r="34" spans="2:18" ht="21" customHeight="1" x14ac:dyDescent="0.3">
      <c r="B34" s="94" t="s">
        <v>211</v>
      </c>
      <c r="C34" s="65">
        <v>-36</v>
      </c>
      <c r="D34" s="65">
        <v>5843</v>
      </c>
      <c r="E34" s="65">
        <v>3670</v>
      </c>
      <c r="F34" s="65">
        <v>7919</v>
      </c>
      <c r="G34" s="65">
        <v>23757</v>
      </c>
      <c r="H34" s="65">
        <v>6953</v>
      </c>
      <c r="I34" s="65">
        <v>270393</v>
      </c>
      <c r="J34" s="65">
        <v>106451</v>
      </c>
      <c r="K34" s="65">
        <v>0</v>
      </c>
      <c r="L34" s="65">
        <v>3771</v>
      </c>
      <c r="M34" s="65">
        <v>10260</v>
      </c>
      <c r="N34" s="65">
        <v>37538</v>
      </c>
      <c r="O34" s="65">
        <v>0</v>
      </c>
      <c r="P34" s="65">
        <v>5535</v>
      </c>
      <c r="Q34" s="97">
        <v>482053</v>
      </c>
      <c r="R34" s="103"/>
    </row>
    <row r="35" spans="2:18" ht="21" customHeight="1" x14ac:dyDescent="0.3">
      <c r="B35" s="94" t="s">
        <v>140</v>
      </c>
      <c r="C35" s="65">
        <v>0</v>
      </c>
      <c r="D35" s="65">
        <v>1606</v>
      </c>
      <c r="E35" s="65">
        <v>4116</v>
      </c>
      <c r="F35" s="65">
        <v>-90</v>
      </c>
      <c r="G35" s="65">
        <v>2589</v>
      </c>
      <c r="H35" s="65">
        <v>1982</v>
      </c>
      <c r="I35" s="65">
        <v>84158</v>
      </c>
      <c r="J35" s="65">
        <v>27035</v>
      </c>
      <c r="K35" s="65">
        <v>3739</v>
      </c>
      <c r="L35" s="65">
        <v>21151</v>
      </c>
      <c r="M35" s="65">
        <v>1017</v>
      </c>
      <c r="N35" s="65">
        <v>8665</v>
      </c>
      <c r="O35" s="65">
        <v>755156</v>
      </c>
      <c r="P35" s="65">
        <v>2528</v>
      </c>
      <c r="Q35" s="97">
        <v>913651</v>
      </c>
      <c r="R35" s="103"/>
    </row>
    <row r="36" spans="2:18" ht="21" customHeight="1" x14ac:dyDescent="0.3">
      <c r="B36" s="94" t="s">
        <v>141</v>
      </c>
      <c r="C36" s="65">
        <v>0</v>
      </c>
      <c r="D36" s="65">
        <v>3759</v>
      </c>
      <c r="E36" s="65">
        <v>9709</v>
      </c>
      <c r="F36" s="65">
        <v>8030</v>
      </c>
      <c r="G36" s="65">
        <v>5028</v>
      </c>
      <c r="H36" s="65">
        <v>1568</v>
      </c>
      <c r="I36" s="65">
        <v>325035</v>
      </c>
      <c r="J36" s="65">
        <v>127168</v>
      </c>
      <c r="K36" s="65">
        <v>0</v>
      </c>
      <c r="L36" s="65">
        <v>3497</v>
      </c>
      <c r="M36" s="65">
        <v>13315</v>
      </c>
      <c r="N36" s="65">
        <v>346498</v>
      </c>
      <c r="O36" s="65">
        <v>104788</v>
      </c>
      <c r="P36" s="65">
        <v>376</v>
      </c>
      <c r="Q36" s="97">
        <v>948773</v>
      </c>
      <c r="R36" s="103"/>
    </row>
    <row r="37" spans="2:18" ht="21" customHeight="1" x14ac:dyDescent="0.3">
      <c r="B37" s="94" t="s">
        <v>212</v>
      </c>
      <c r="C37" s="65">
        <v>0</v>
      </c>
      <c r="D37" s="65">
        <v>14750</v>
      </c>
      <c r="E37" s="65">
        <v>15151</v>
      </c>
      <c r="F37" s="65">
        <v>57825</v>
      </c>
      <c r="G37" s="65">
        <v>18728</v>
      </c>
      <c r="H37" s="65">
        <v>13738</v>
      </c>
      <c r="I37" s="65">
        <v>431074</v>
      </c>
      <c r="J37" s="65">
        <v>487777</v>
      </c>
      <c r="K37" s="65">
        <v>186131</v>
      </c>
      <c r="L37" s="65">
        <v>911</v>
      </c>
      <c r="M37" s="65">
        <v>-123</v>
      </c>
      <c r="N37" s="65">
        <v>308696</v>
      </c>
      <c r="O37" s="65">
        <v>103633</v>
      </c>
      <c r="P37" s="65">
        <v>3251</v>
      </c>
      <c r="Q37" s="97">
        <v>1641542</v>
      </c>
      <c r="R37" s="103"/>
    </row>
    <row r="38" spans="2:18"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21" customHeight="1" x14ac:dyDescent="0.3">
      <c r="B39" s="94" t="s">
        <v>39</v>
      </c>
      <c r="C39" s="65">
        <v>0</v>
      </c>
      <c r="D39" s="65">
        <v>10517</v>
      </c>
      <c r="E39" s="65">
        <v>25643</v>
      </c>
      <c r="F39" s="65">
        <v>39728</v>
      </c>
      <c r="G39" s="65">
        <v>13616</v>
      </c>
      <c r="H39" s="65">
        <v>57920</v>
      </c>
      <c r="I39" s="65">
        <v>110041</v>
      </c>
      <c r="J39" s="65">
        <v>87530</v>
      </c>
      <c r="K39" s="65">
        <v>0</v>
      </c>
      <c r="L39" s="65">
        <v>8129</v>
      </c>
      <c r="M39" s="65">
        <v>66690</v>
      </c>
      <c r="N39" s="65">
        <v>112308</v>
      </c>
      <c r="O39" s="65">
        <v>13944</v>
      </c>
      <c r="P39" s="65">
        <v>3640</v>
      </c>
      <c r="Q39" s="97">
        <v>549705</v>
      </c>
      <c r="R39" s="103"/>
    </row>
    <row r="40" spans="2:18" ht="21" customHeight="1" x14ac:dyDescent="0.3">
      <c r="B40" s="94" t="s">
        <v>40</v>
      </c>
      <c r="C40" s="65">
        <v>0</v>
      </c>
      <c r="D40" s="65">
        <v>25263</v>
      </c>
      <c r="E40" s="65">
        <v>23637</v>
      </c>
      <c r="F40" s="65">
        <v>15335</v>
      </c>
      <c r="G40" s="65">
        <v>9030</v>
      </c>
      <c r="H40" s="65">
        <v>10086</v>
      </c>
      <c r="I40" s="65">
        <v>166745</v>
      </c>
      <c r="J40" s="65">
        <v>199433</v>
      </c>
      <c r="K40" s="65">
        <v>0</v>
      </c>
      <c r="L40" s="65">
        <v>5774</v>
      </c>
      <c r="M40" s="65">
        <v>12540</v>
      </c>
      <c r="N40" s="65">
        <v>14234</v>
      </c>
      <c r="O40" s="65">
        <v>139311</v>
      </c>
      <c r="P40" s="65">
        <v>12</v>
      </c>
      <c r="Q40" s="97">
        <v>621398</v>
      </c>
      <c r="R40" s="103"/>
    </row>
    <row r="41" spans="2:18" ht="21" customHeight="1" x14ac:dyDescent="0.3">
      <c r="B41" s="94" t="s">
        <v>41</v>
      </c>
      <c r="C41" s="65">
        <v>0</v>
      </c>
      <c r="D41" s="65">
        <v>3975</v>
      </c>
      <c r="E41" s="65">
        <v>486</v>
      </c>
      <c r="F41" s="65">
        <v>11323</v>
      </c>
      <c r="G41" s="65">
        <v>3057</v>
      </c>
      <c r="H41" s="65">
        <v>4761</v>
      </c>
      <c r="I41" s="65">
        <v>201327</v>
      </c>
      <c r="J41" s="65">
        <v>158391</v>
      </c>
      <c r="K41" s="65">
        <v>0</v>
      </c>
      <c r="L41" s="65">
        <v>1235</v>
      </c>
      <c r="M41" s="65">
        <v>4073</v>
      </c>
      <c r="N41" s="65">
        <v>10505</v>
      </c>
      <c r="O41" s="65">
        <v>0</v>
      </c>
      <c r="P41" s="65">
        <v>30116</v>
      </c>
      <c r="Q41" s="97">
        <v>429247</v>
      </c>
      <c r="R41" s="103"/>
    </row>
    <row r="42" spans="2:18" ht="21" customHeight="1" x14ac:dyDescent="0.3">
      <c r="B42" s="94" t="s">
        <v>42</v>
      </c>
      <c r="C42" s="65">
        <v>0</v>
      </c>
      <c r="D42" s="65">
        <v>210</v>
      </c>
      <c r="E42" s="65">
        <v>251</v>
      </c>
      <c r="F42" s="65">
        <v>333</v>
      </c>
      <c r="G42" s="65">
        <v>768</v>
      </c>
      <c r="H42" s="65">
        <v>1873</v>
      </c>
      <c r="I42" s="65">
        <v>250903</v>
      </c>
      <c r="J42" s="65">
        <v>98508</v>
      </c>
      <c r="K42" s="65">
        <v>23663</v>
      </c>
      <c r="L42" s="65">
        <v>402</v>
      </c>
      <c r="M42" s="65">
        <v>463</v>
      </c>
      <c r="N42" s="65">
        <v>1052</v>
      </c>
      <c r="O42" s="65">
        <v>27253</v>
      </c>
      <c r="P42" s="65">
        <v>951</v>
      </c>
      <c r="Q42" s="97">
        <v>406632</v>
      </c>
      <c r="R42" s="103"/>
    </row>
    <row r="43" spans="2:18" ht="21" customHeight="1" x14ac:dyDescent="0.3">
      <c r="B43" s="94" t="s">
        <v>43</v>
      </c>
      <c r="C43" s="65">
        <v>437</v>
      </c>
      <c r="D43" s="65">
        <v>28675</v>
      </c>
      <c r="E43" s="65">
        <v>81837</v>
      </c>
      <c r="F43" s="65">
        <v>147332</v>
      </c>
      <c r="G43" s="65">
        <v>52822</v>
      </c>
      <c r="H43" s="65">
        <v>47896</v>
      </c>
      <c r="I43" s="65">
        <v>531599</v>
      </c>
      <c r="J43" s="65">
        <v>527603</v>
      </c>
      <c r="K43" s="65">
        <v>0</v>
      </c>
      <c r="L43" s="65">
        <v>30991</v>
      </c>
      <c r="M43" s="65">
        <v>85532</v>
      </c>
      <c r="N43" s="65">
        <v>227642</v>
      </c>
      <c r="O43" s="65">
        <v>4205157</v>
      </c>
      <c r="P43" s="65">
        <v>3474</v>
      </c>
      <c r="Q43" s="97">
        <v>5970997</v>
      </c>
      <c r="R43" s="103"/>
    </row>
    <row r="44" spans="2:18" ht="21" customHeight="1" x14ac:dyDescent="0.3">
      <c r="B44" s="94" t="s">
        <v>44</v>
      </c>
      <c r="C44" s="65">
        <v>0</v>
      </c>
      <c r="D44" s="65">
        <v>26</v>
      </c>
      <c r="E44" s="65">
        <v>7</v>
      </c>
      <c r="F44" s="65">
        <v>3</v>
      </c>
      <c r="G44" s="65">
        <v>244</v>
      </c>
      <c r="H44" s="65">
        <v>0</v>
      </c>
      <c r="I44" s="65">
        <v>129793</v>
      </c>
      <c r="J44" s="65">
        <v>37844</v>
      </c>
      <c r="K44" s="65">
        <v>170998</v>
      </c>
      <c r="L44" s="65">
        <v>130</v>
      </c>
      <c r="M44" s="65">
        <v>13</v>
      </c>
      <c r="N44" s="65">
        <v>232</v>
      </c>
      <c r="O44" s="65">
        <v>0</v>
      </c>
      <c r="P44" s="65">
        <v>-3</v>
      </c>
      <c r="Q44" s="97">
        <v>339286</v>
      </c>
      <c r="R44" s="103"/>
    </row>
    <row r="45" spans="2:18" ht="21" customHeight="1" x14ac:dyDescent="0.3">
      <c r="B45" s="95" t="s">
        <v>45</v>
      </c>
      <c r="C45" s="96">
        <f>SUM(C7:C44)</f>
        <v>15904</v>
      </c>
      <c r="D45" s="96">
        <f t="shared" ref="D45:Q45" si="0">SUM(D7:D44)</f>
        <v>543568</v>
      </c>
      <c r="E45" s="96">
        <f t="shared" si="0"/>
        <v>713216</v>
      </c>
      <c r="F45" s="96">
        <f t="shared" si="0"/>
        <v>1845442</v>
      </c>
      <c r="G45" s="96">
        <f t="shared" si="0"/>
        <v>957295</v>
      </c>
      <c r="H45" s="96">
        <f t="shared" si="0"/>
        <v>1065714</v>
      </c>
      <c r="I45" s="96">
        <f t="shared" si="0"/>
        <v>11374465</v>
      </c>
      <c r="J45" s="96">
        <f t="shared" si="0"/>
        <v>9366320</v>
      </c>
      <c r="K45" s="96">
        <f t="shared" si="0"/>
        <v>1909168</v>
      </c>
      <c r="L45" s="96">
        <f t="shared" si="0"/>
        <v>435559</v>
      </c>
      <c r="M45" s="96">
        <f t="shared" si="0"/>
        <v>1377349</v>
      </c>
      <c r="N45" s="96">
        <f t="shared" si="0"/>
        <v>5464649</v>
      </c>
      <c r="O45" s="96">
        <f t="shared" si="0"/>
        <v>22964241</v>
      </c>
      <c r="P45" s="96">
        <f t="shared" si="0"/>
        <v>856009</v>
      </c>
      <c r="Q45" s="96">
        <f t="shared" si="0"/>
        <v>58888893</v>
      </c>
      <c r="R45" s="103"/>
    </row>
    <row r="46" spans="2:18" ht="21" customHeight="1" x14ac:dyDescent="0.3">
      <c r="B46" s="305" t="s">
        <v>46</v>
      </c>
      <c r="C46" s="305"/>
      <c r="D46" s="305"/>
      <c r="E46" s="305"/>
      <c r="F46" s="305"/>
      <c r="G46" s="305"/>
      <c r="H46" s="305"/>
      <c r="I46" s="305"/>
      <c r="J46" s="305"/>
      <c r="K46" s="305"/>
      <c r="L46" s="305"/>
      <c r="M46" s="305"/>
      <c r="N46" s="305"/>
      <c r="O46" s="305"/>
      <c r="P46" s="305"/>
      <c r="Q46" s="305"/>
      <c r="R46" s="104"/>
    </row>
    <row r="47" spans="2:18" ht="21" customHeight="1" x14ac:dyDescent="0.3">
      <c r="B47" s="94" t="s">
        <v>47</v>
      </c>
      <c r="C47" s="65">
        <v>23533</v>
      </c>
      <c r="D47" s="65">
        <v>285041</v>
      </c>
      <c r="E47" s="65">
        <v>31889</v>
      </c>
      <c r="F47" s="65">
        <v>586846</v>
      </c>
      <c r="G47" s="65">
        <v>94689</v>
      </c>
      <c r="H47" s="65">
        <v>101923</v>
      </c>
      <c r="I47" s="65">
        <v>18012</v>
      </c>
      <c r="J47" s="65">
        <v>63388</v>
      </c>
      <c r="K47" s="65">
        <v>0</v>
      </c>
      <c r="L47" s="65">
        <v>23734</v>
      </c>
      <c r="M47" s="65">
        <v>36181</v>
      </c>
      <c r="N47" s="65">
        <v>54883</v>
      </c>
      <c r="O47" s="65">
        <v>840050</v>
      </c>
      <c r="P47" s="65">
        <v>213981</v>
      </c>
      <c r="Q47" s="97">
        <v>2374151</v>
      </c>
      <c r="R47" s="103"/>
    </row>
    <row r="48" spans="2:18" ht="21" customHeight="1" x14ac:dyDescent="0.3">
      <c r="B48" s="94" t="s">
        <v>64</v>
      </c>
      <c r="C48" s="65">
        <v>-1411</v>
      </c>
      <c r="D48" s="65">
        <v>144700</v>
      </c>
      <c r="E48" s="65">
        <v>0</v>
      </c>
      <c r="F48" s="65">
        <v>673017</v>
      </c>
      <c r="G48" s="65">
        <v>8020</v>
      </c>
      <c r="H48" s="65">
        <v>139695</v>
      </c>
      <c r="I48" s="65">
        <v>0</v>
      </c>
      <c r="J48" s="65">
        <v>192033</v>
      </c>
      <c r="K48" s="65">
        <v>0</v>
      </c>
      <c r="L48" s="65">
        <v>28158</v>
      </c>
      <c r="M48" s="65">
        <v>0</v>
      </c>
      <c r="N48" s="65">
        <v>0</v>
      </c>
      <c r="O48" s="65">
        <v>461991</v>
      </c>
      <c r="P48" s="65">
        <v>142649</v>
      </c>
      <c r="Q48" s="97">
        <v>1788852</v>
      </c>
      <c r="R48" s="103"/>
    </row>
    <row r="49" spans="2:19" ht="21" customHeight="1" x14ac:dyDescent="0.3">
      <c r="B49" s="5" t="s">
        <v>250</v>
      </c>
      <c r="C49" s="65">
        <v>4322</v>
      </c>
      <c r="D49" s="65">
        <v>32833</v>
      </c>
      <c r="E49" s="65">
        <v>23386</v>
      </c>
      <c r="F49" s="65">
        <v>171500</v>
      </c>
      <c r="G49" s="65">
        <v>21302</v>
      </c>
      <c r="H49" s="65">
        <v>41746</v>
      </c>
      <c r="I49" s="65">
        <v>16456</v>
      </c>
      <c r="J49" s="65">
        <v>17827</v>
      </c>
      <c r="K49" s="65">
        <v>0</v>
      </c>
      <c r="L49" s="65">
        <v>10724</v>
      </c>
      <c r="M49" s="65">
        <v>29420</v>
      </c>
      <c r="N49" s="65">
        <v>6426</v>
      </c>
      <c r="O49" s="65">
        <v>29323</v>
      </c>
      <c r="P49" s="65">
        <v>27548</v>
      </c>
      <c r="Q49" s="97">
        <v>432812</v>
      </c>
      <c r="R49" s="103"/>
    </row>
    <row r="50" spans="2:19" ht="21" customHeight="1" x14ac:dyDescent="0.3">
      <c r="B50" s="94" t="s">
        <v>48</v>
      </c>
      <c r="C50" s="65">
        <v>24688</v>
      </c>
      <c r="D50" s="65">
        <v>289795</v>
      </c>
      <c r="E50" s="65">
        <v>1596716</v>
      </c>
      <c r="F50" s="65">
        <v>165115</v>
      </c>
      <c r="G50" s="65">
        <v>36922</v>
      </c>
      <c r="H50" s="65">
        <v>266543</v>
      </c>
      <c r="I50" s="65">
        <v>35377</v>
      </c>
      <c r="J50" s="65">
        <v>197253</v>
      </c>
      <c r="K50" s="65">
        <v>0</v>
      </c>
      <c r="L50" s="65">
        <v>151132</v>
      </c>
      <c r="M50" s="65">
        <v>7000</v>
      </c>
      <c r="N50" s="65">
        <v>11026</v>
      </c>
      <c r="O50" s="65">
        <v>1225246</v>
      </c>
      <c r="P50" s="65">
        <v>2962260</v>
      </c>
      <c r="Q50" s="97">
        <v>6969073</v>
      </c>
      <c r="R50" s="103"/>
    </row>
    <row r="51" spans="2:19" ht="21" customHeight="1" x14ac:dyDescent="0.3">
      <c r="B51" s="94" t="s">
        <v>251</v>
      </c>
      <c r="C51" s="65">
        <v>3818</v>
      </c>
      <c r="D51" s="65">
        <v>51700</v>
      </c>
      <c r="E51" s="65">
        <v>197</v>
      </c>
      <c r="F51" s="65">
        <v>342171</v>
      </c>
      <c r="G51" s="65">
        <v>64482</v>
      </c>
      <c r="H51" s="65">
        <v>42121</v>
      </c>
      <c r="I51" s="65">
        <v>10361</v>
      </c>
      <c r="J51" s="65">
        <v>19064</v>
      </c>
      <c r="K51" s="65">
        <v>0</v>
      </c>
      <c r="L51" s="65">
        <v>17216</v>
      </c>
      <c r="M51" s="65">
        <v>3275</v>
      </c>
      <c r="N51" s="65">
        <v>15394</v>
      </c>
      <c r="O51" s="65">
        <v>5264</v>
      </c>
      <c r="P51" s="65">
        <v>28075</v>
      </c>
      <c r="Q51" s="97">
        <v>603138</v>
      </c>
      <c r="R51" s="103"/>
    </row>
    <row r="52" spans="2:19" ht="21" customHeight="1" x14ac:dyDescent="0.3">
      <c r="B52" s="95" t="s">
        <v>45</v>
      </c>
      <c r="C52" s="96">
        <f>SUM(C47:C51)</f>
        <v>54950</v>
      </c>
      <c r="D52" s="96">
        <f t="shared" ref="D52:Q52" si="1">SUM(D47:D51)</f>
        <v>804069</v>
      </c>
      <c r="E52" s="96">
        <f t="shared" si="1"/>
        <v>1652188</v>
      </c>
      <c r="F52" s="96">
        <f t="shared" si="1"/>
        <v>1938649</v>
      </c>
      <c r="G52" s="96">
        <f t="shared" si="1"/>
        <v>225415</v>
      </c>
      <c r="H52" s="96">
        <f t="shared" si="1"/>
        <v>592028</v>
      </c>
      <c r="I52" s="96">
        <f t="shared" si="1"/>
        <v>80206</v>
      </c>
      <c r="J52" s="96">
        <f t="shared" si="1"/>
        <v>489565</v>
      </c>
      <c r="K52" s="96">
        <f t="shared" si="1"/>
        <v>0</v>
      </c>
      <c r="L52" s="96">
        <f t="shared" si="1"/>
        <v>230964</v>
      </c>
      <c r="M52" s="96">
        <f t="shared" si="1"/>
        <v>75876</v>
      </c>
      <c r="N52" s="96">
        <f t="shared" si="1"/>
        <v>87729</v>
      </c>
      <c r="O52" s="96">
        <f t="shared" si="1"/>
        <v>2561874</v>
      </c>
      <c r="P52" s="96">
        <f t="shared" si="1"/>
        <v>3374513</v>
      </c>
      <c r="Q52" s="96">
        <f t="shared" si="1"/>
        <v>12168026</v>
      </c>
      <c r="R52" s="103"/>
    </row>
    <row r="53" spans="2:19" ht="20.25" customHeight="1" x14ac:dyDescent="0.3">
      <c r="B53" s="306" t="s">
        <v>50</v>
      </c>
      <c r="C53" s="306"/>
      <c r="D53" s="306"/>
      <c r="E53" s="306"/>
      <c r="F53" s="306"/>
      <c r="G53" s="306"/>
      <c r="H53" s="306"/>
      <c r="I53" s="306"/>
      <c r="J53" s="306"/>
      <c r="K53" s="306"/>
      <c r="L53" s="306"/>
      <c r="M53" s="306"/>
      <c r="N53" s="306"/>
      <c r="O53" s="306"/>
      <c r="P53" s="306"/>
      <c r="Q53" s="306"/>
      <c r="R53" s="105"/>
      <c r="S53" s="3"/>
    </row>
    <row r="54" spans="2:19" x14ac:dyDescent="0.3">
      <c r="C54" s="3"/>
      <c r="D54" s="3"/>
      <c r="E54" s="3"/>
      <c r="F54" s="3"/>
      <c r="G54" s="3"/>
      <c r="H54" s="3"/>
      <c r="I54" s="3"/>
      <c r="J54" s="3"/>
      <c r="K54" s="3"/>
      <c r="L54" s="3"/>
      <c r="M54" s="3"/>
      <c r="N54" s="3"/>
      <c r="O54" s="3"/>
      <c r="P54" s="3"/>
      <c r="Q54" s="3"/>
    </row>
    <row r="55" spans="2:19" x14ac:dyDescent="0.3">
      <c r="C55" s="115"/>
      <c r="D55" s="115"/>
      <c r="E55" s="115"/>
      <c r="F55" s="115"/>
      <c r="G55" s="115"/>
      <c r="H55" s="115"/>
      <c r="I55" s="115"/>
      <c r="J55" s="115"/>
      <c r="K55" s="115"/>
      <c r="L55" s="115"/>
      <c r="M55" s="115"/>
      <c r="N55" s="115"/>
      <c r="O55" s="115"/>
      <c r="P55" s="115"/>
      <c r="Q55" s="115"/>
    </row>
    <row r="56" spans="2:19" x14ac:dyDescent="0.3">
      <c r="Q56" s="3"/>
    </row>
  </sheetData>
  <sheetProtection password="E931" sheet="1" objects="1" scenarios="1"/>
  <mergeCells count="4">
    <mergeCell ref="B4:Q4"/>
    <mergeCell ref="B6:Q6"/>
    <mergeCell ref="B46:Q46"/>
    <mergeCell ref="B53:Q53"/>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6"/>
  <sheetViews>
    <sheetView topLeftCell="B38" workbookViewId="0">
      <selection activeCell="E44" sqref="E44"/>
    </sheetView>
  </sheetViews>
  <sheetFormatPr defaultColWidth="9.453125" defaultRowHeight="14" x14ac:dyDescent="0.3"/>
  <cols>
    <col min="1" max="1" width="12.453125" style="2" customWidth="1"/>
    <col min="2" max="2" width="51.453125" style="2" customWidth="1"/>
    <col min="3" max="17" width="21.54296875" style="2" customWidth="1"/>
    <col min="18" max="18" width="6.453125" style="2" bestFit="1" customWidth="1"/>
    <col min="19" max="16384" width="9.453125" style="2"/>
  </cols>
  <sheetData>
    <row r="3" spans="2:18" ht="5.25" customHeight="1" x14ac:dyDescent="0.3"/>
    <row r="4" spans="2:18" ht="17.25" customHeight="1" x14ac:dyDescent="0.3">
      <c r="B4" s="303" t="s">
        <v>311</v>
      </c>
      <c r="C4" s="303"/>
      <c r="D4" s="303"/>
      <c r="E4" s="303"/>
      <c r="F4" s="303"/>
      <c r="G4" s="303"/>
      <c r="H4" s="303"/>
      <c r="I4" s="303"/>
      <c r="J4" s="303"/>
      <c r="K4" s="303"/>
      <c r="L4" s="303"/>
      <c r="M4" s="303"/>
      <c r="N4" s="303"/>
      <c r="O4" s="303"/>
      <c r="P4" s="303"/>
      <c r="Q4" s="303"/>
      <c r="R4" s="98"/>
    </row>
    <row r="5" spans="2:18" ht="17.2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17.25" customHeight="1" x14ac:dyDescent="0.3">
      <c r="B6" s="304" t="s">
        <v>16</v>
      </c>
      <c r="C6" s="304"/>
      <c r="D6" s="304"/>
      <c r="E6" s="304"/>
      <c r="F6" s="304"/>
      <c r="G6" s="304"/>
      <c r="H6" s="304"/>
      <c r="I6" s="304"/>
      <c r="J6" s="304"/>
      <c r="K6" s="304"/>
      <c r="L6" s="304"/>
      <c r="M6" s="304"/>
      <c r="N6" s="304"/>
      <c r="O6" s="304"/>
      <c r="P6" s="304"/>
      <c r="Q6" s="304"/>
      <c r="R6" s="102"/>
    </row>
    <row r="7" spans="2:18" ht="17.25" customHeight="1" x14ac:dyDescent="0.3">
      <c r="B7" s="94" t="s">
        <v>17</v>
      </c>
      <c r="C7" s="65">
        <v>0</v>
      </c>
      <c r="D7" s="65">
        <v>180</v>
      </c>
      <c r="E7" s="65">
        <v>495</v>
      </c>
      <c r="F7" s="65">
        <v>2068</v>
      </c>
      <c r="G7" s="65">
        <v>6330</v>
      </c>
      <c r="H7" s="65">
        <v>833</v>
      </c>
      <c r="I7" s="65">
        <v>0</v>
      </c>
      <c r="J7" s="65">
        <v>0</v>
      </c>
      <c r="K7" s="65">
        <v>0</v>
      </c>
      <c r="L7" s="65">
        <v>15281</v>
      </c>
      <c r="M7" s="65">
        <v>862</v>
      </c>
      <c r="N7" s="65">
        <v>25340</v>
      </c>
      <c r="O7" s="65">
        <v>1873631</v>
      </c>
      <c r="P7" s="65">
        <v>4095</v>
      </c>
      <c r="Q7" s="97">
        <v>1929115</v>
      </c>
      <c r="R7" s="103"/>
    </row>
    <row r="8" spans="2:18" ht="17.25" customHeight="1" x14ac:dyDescent="0.3">
      <c r="B8" s="94" t="s">
        <v>18</v>
      </c>
      <c r="C8" s="65">
        <v>0</v>
      </c>
      <c r="D8" s="65">
        <v>9593</v>
      </c>
      <c r="E8" s="65">
        <v>692</v>
      </c>
      <c r="F8" s="65">
        <v>69338</v>
      </c>
      <c r="G8" s="65">
        <v>700</v>
      </c>
      <c r="H8" s="65">
        <v>1155</v>
      </c>
      <c r="I8" s="65">
        <v>178648</v>
      </c>
      <c r="J8" s="65">
        <v>130665</v>
      </c>
      <c r="K8" s="65">
        <v>9436</v>
      </c>
      <c r="L8" s="65">
        <v>14658</v>
      </c>
      <c r="M8" s="65">
        <v>5865</v>
      </c>
      <c r="N8" s="65">
        <v>14826</v>
      </c>
      <c r="O8" s="65">
        <v>0</v>
      </c>
      <c r="P8" s="65">
        <v>37762</v>
      </c>
      <c r="Q8" s="97">
        <v>473338</v>
      </c>
      <c r="R8" s="103"/>
    </row>
    <row r="9" spans="2:18" ht="17.25" customHeight="1" x14ac:dyDescent="0.3">
      <c r="B9" s="94" t="s">
        <v>19</v>
      </c>
      <c r="C9" s="65">
        <v>0</v>
      </c>
      <c r="D9" s="65">
        <v>253</v>
      </c>
      <c r="E9" s="65">
        <v>12006</v>
      </c>
      <c r="F9" s="65">
        <v>55463</v>
      </c>
      <c r="G9" s="65">
        <v>79071</v>
      </c>
      <c r="H9" s="65">
        <v>749</v>
      </c>
      <c r="I9" s="65">
        <v>87464</v>
      </c>
      <c r="J9" s="65">
        <v>20195</v>
      </c>
      <c r="K9" s="65">
        <v>0</v>
      </c>
      <c r="L9" s="65">
        <v>15109</v>
      </c>
      <c r="M9" s="65">
        <v>47878</v>
      </c>
      <c r="N9" s="65">
        <v>45928</v>
      </c>
      <c r="O9" s="65">
        <v>0</v>
      </c>
      <c r="P9" s="65">
        <v>0</v>
      </c>
      <c r="Q9" s="97">
        <v>364115</v>
      </c>
      <c r="R9" s="103"/>
    </row>
    <row r="10" spans="2:18" ht="17.25" customHeight="1" x14ac:dyDescent="0.3">
      <c r="B10" s="94" t="s">
        <v>142</v>
      </c>
      <c r="C10" s="65">
        <v>119</v>
      </c>
      <c r="D10" s="65">
        <v>3736</v>
      </c>
      <c r="E10" s="65">
        <v>2646</v>
      </c>
      <c r="F10" s="65">
        <v>19969</v>
      </c>
      <c r="G10" s="65">
        <v>5906</v>
      </c>
      <c r="H10" s="65">
        <v>27557</v>
      </c>
      <c r="I10" s="65">
        <v>88705</v>
      </c>
      <c r="J10" s="65">
        <v>71177</v>
      </c>
      <c r="K10" s="65">
        <v>0</v>
      </c>
      <c r="L10" s="65">
        <v>1099</v>
      </c>
      <c r="M10" s="65">
        <v>1061</v>
      </c>
      <c r="N10" s="65">
        <v>42228</v>
      </c>
      <c r="O10" s="65">
        <v>6625</v>
      </c>
      <c r="P10" s="65">
        <v>97</v>
      </c>
      <c r="Q10" s="97">
        <v>270924</v>
      </c>
      <c r="R10" s="103"/>
    </row>
    <row r="11" spans="2:18" ht="17.25" customHeight="1" x14ac:dyDescent="0.3">
      <c r="B11" s="94" t="s">
        <v>20</v>
      </c>
      <c r="C11" s="65">
        <v>372</v>
      </c>
      <c r="D11" s="65">
        <v>25072</v>
      </c>
      <c r="E11" s="65">
        <v>29286</v>
      </c>
      <c r="F11" s="65">
        <v>107145</v>
      </c>
      <c r="G11" s="65">
        <v>31676</v>
      </c>
      <c r="H11" s="65">
        <v>66260</v>
      </c>
      <c r="I11" s="65">
        <v>720870</v>
      </c>
      <c r="J11" s="65">
        <v>646992</v>
      </c>
      <c r="K11" s="65">
        <v>0</v>
      </c>
      <c r="L11" s="65">
        <v>752679</v>
      </c>
      <c r="M11" s="65">
        <v>80732</v>
      </c>
      <c r="N11" s="65">
        <v>328037</v>
      </c>
      <c r="O11" s="65">
        <v>412606</v>
      </c>
      <c r="P11" s="65">
        <v>69171</v>
      </c>
      <c r="Q11" s="97">
        <v>3270897</v>
      </c>
      <c r="R11" s="103"/>
    </row>
    <row r="12" spans="2:18" ht="17.25" customHeight="1" x14ac:dyDescent="0.3">
      <c r="B12" s="94" t="s">
        <v>137</v>
      </c>
      <c r="C12" s="65">
        <v>0</v>
      </c>
      <c r="D12" s="65">
        <v>19727</v>
      </c>
      <c r="E12" s="65">
        <v>40757</v>
      </c>
      <c r="F12" s="65">
        <v>128115</v>
      </c>
      <c r="G12" s="65">
        <v>47967</v>
      </c>
      <c r="H12" s="65">
        <v>52212</v>
      </c>
      <c r="I12" s="65">
        <v>664333</v>
      </c>
      <c r="J12" s="65">
        <v>409029</v>
      </c>
      <c r="K12" s="65">
        <v>0</v>
      </c>
      <c r="L12" s="65">
        <v>316027</v>
      </c>
      <c r="M12" s="65">
        <v>98833</v>
      </c>
      <c r="N12" s="65">
        <v>94151</v>
      </c>
      <c r="O12" s="65">
        <v>1076236</v>
      </c>
      <c r="P12" s="65">
        <v>512332</v>
      </c>
      <c r="Q12" s="97">
        <v>3459719</v>
      </c>
      <c r="R12" s="103"/>
    </row>
    <row r="13" spans="2:18" ht="17.25" customHeight="1" x14ac:dyDescent="0.3">
      <c r="B13" s="94" t="s">
        <v>21</v>
      </c>
      <c r="C13" s="65">
        <v>0</v>
      </c>
      <c r="D13" s="65">
        <v>32136</v>
      </c>
      <c r="E13" s="65">
        <v>39397</v>
      </c>
      <c r="F13" s="65">
        <v>94738</v>
      </c>
      <c r="G13" s="65">
        <v>9881</v>
      </c>
      <c r="H13" s="65">
        <v>33214</v>
      </c>
      <c r="I13" s="65">
        <v>901387</v>
      </c>
      <c r="J13" s="65">
        <v>833769</v>
      </c>
      <c r="K13" s="65">
        <v>0</v>
      </c>
      <c r="L13" s="65">
        <v>33906</v>
      </c>
      <c r="M13" s="65">
        <v>115222</v>
      </c>
      <c r="N13" s="65">
        <v>168018</v>
      </c>
      <c r="O13" s="65">
        <v>1964890</v>
      </c>
      <c r="P13" s="65">
        <v>5712</v>
      </c>
      <c r="Q13" s="97">
        <v>4232271</v>
      </c>
      <c r="R13" s="103"/>
    </row>
    <row r="14" spans="2:18" ht="17.25" customHeight="1" x14ac:dyDescent="0.3">
      <c r="B14" s="94" t="s">
        <v>22</v>
      </c>
      <c r="C14" s="65">
        <v>0</v>
      </c>
      <c r="D14" s="65">
        <v>-388</v>
      </c>
      <c r="E14" s="65">
        <v>2548</v>
      </c>
      <c r="F14" s="65">
        <v>-2431</v>
      </c>
      <c r="G14" s="65">
        <v>7943</v>
      </c>
      <c r="H14" s="65">
        <v>29384</v>
      </c>
      <c r="I14" s="65">
        <v>222216</v>
      </c>
      <c r="J14" s="65">
        <v>156042</v>
      </c>
      <c r="K14" s="65">
        <v>0</v>
      </c>
      <c r="L14" s="65">
        <v>14269</v>
      </c>
      <c r="M14" s="65">
        <v>14656</v>
      </c>
      <c r="N14" s="65">
        <v>30633</v>
      </c>
      <c r="O14" s="65">
        <v>0</v>
      </c>
      <c r="P14" s="65">
        <v>2492</v>
      </c>
      <c r="Q14" s="97">
        <v>477365</v>
      </c>
      <c r="R14" s="103"/>
    </row>
    <row r="15" spans="2:18" ht="17.25" customHeight="1" x14ac:dyDescent="0.3">
      <c r="B15" s="94" t="s">
        <v>23</v>
      </c>
      <c r="C15" s="65">
        <v>0</v>
      </c>
      <c r="D15" s="65">
        <v>0</v>
      </c>
      <c r="E15" s="65">
        <v>0</v>
      </c>
      <c r="F15" s="65">
        <v>0</v>
      </c>
      <c r="G15" s="65">
        <v>0</v>
      </c>
      <c r="H15" s="65">
        <v>0</v>
      </c>
      <c r="I15" s="65">
        <v>105547</v>
      </c>
      <c r="J15" s="65">
        <v>45329</v>
      </c>
      <c r="K15" s="65">
        <v>1364714</v>
      </c>
      <c r="L15" s="65">
        <v>0</v>
      </c>
      <c r="M15" s="65">
        <v>0</v>
      </c>
      <c r="N15" s="65">
        <v>0</v>
      </c>
      <c r="O15" s="65">
        <v>0</v>
      </c>
      <c r="P15" s="65">
        <v>0</v>
      </c>
      <c r="Q15" s="97">
        <v>1515589</v>
      </c>
      <c r="R15" s="103"/>
    </row>
    <row r="16" spans="2:18" ht="17.25" customHeight="1" x14ac:dyDescent="0.3">
      <c r="B16" s="94" t="s">
        <v>24</v>
      </c>
      <c r="C16" s="65">
        <v>4</v>
      </c>
      <c r="D16" s="65">
        <v>4699</v>
      </c>
      <c r="E16" s="65">
        <v>5910</v>
      </c>
      <c r="F16" s="65">
        <v>22414</v>
      </c>
      <c r="G16" s="65">
        <v>3563</v>
      </c>
      <c r="H16" s="65">
        <v>23378</v>
      </c>
      <c r="I16" s="65">
        <v>252813</v>
      </c>
      <c r="J16" s="65">
        <v>177644</v>
      </c>
      <c r="K16" s="65">
        <v>7557</v>
      </c>
      <c r="L16" s="65">
        <v>9620</v>
      </c>
      <c r="M16" s="65">
        <v>11170</v>
      </c>
      <c r="N16" s="65">
        <v>64678</v>
      </c>
      <c r="O16" s="65">
        <v>0</v>
      </c>
      <c r="P16" s="65">
        <v>-1904</v>
      </c>
      <c r="Q16" s="97">
        <v>581547</v>
      </c>
      <c r="R16" s="103"/>
    </row>
    <row r="17" spans="2:18" ht="17.25" customHeight="1" x14ac:dyDescent="0.3">
      <c r="B17" s="94" t="s">
        <v>25</v>
      </c>
      <c r="C17" s="65">
        <v>0</v>
      </c>
      <c r="D17" s="65">
        <v>6811</v>
      </c>
      <c r="E17" s="65">
        <v>8888</v>
      </c>
      <c r="F17" s="65">
        <v>13786</v>
      </c>
      <c r="G17" s="65">
        <v>16892</v>
      </c>
      <c r="H17" s="65">
        <v>23911</v>
      </c>
      <c r="I17" s="65">
        <v>388710</v>
      </c>
      <c r="J17" s="65">
        <v>291875</v>
      </c>
      <c r="K17" s="65">
        <v>0</v>
      </c>
      <c r="L17" s="65">
        <v>26182</v>
      </c>
      <c r="M17" s="65">
        <v>46440</v>
      </c>
      <c r="N17" s="65">
        <v>41510</v>
      </c>
      <c r="O17" s="65">
        <v>412441</v>
      </c>
      <c r="P17" s="65">
        <v>-59175</v>
      </c>
      <c r="Q17" s="97">
        <v>1218271</v>
      </c>
      <c r="R17" s="103"/>
    </row>
    <row r="18" spans="2:18" ht="17.25" customHeight="1" x14ac:dyDescent="0.3">
      <c r="B18" s="94" t="s">
        <v>26</v>
      </c>
      <c r="C18" s="65">
        <v>-212</v>
      </c>
      <c r="D18" s="65">
        <v>36789</v>
      </c>
      <c r="E18" s="65">
        <v>46894</v>
      </c>
      <c r="F18" s="65">
        <v>151428</v>
      </c>
      <c r="G18" s="65">
        <v>38132</v>
      </c>
      <c r="H18" s="65">
        <v>88991</v>
      </c>
      <c r="I18" s="65">
        <v>493413</v>
      </c>
      <c r="J18" s="65">
        <v>421298</v>
      </c>
      <c r="K18" s="65">
        <v>63849</v>
      </c>
      <c r="L18" s="65">
        <v>27341</v>
      </c>
      <c r="M18" s="65">
        <v>169627</v>
      </c>
      <c r="N18" s="65">
        <v>277558</v>
      </c>
      <c r="O18" s="65">
        <v>353299</v>
      </c>
      <c r="P18" s="65">
        <v>33822</v>
      </c>
      <c r="Q18" s="97">
        <v>2202230</v>
      </c>
      <c r="R18" s="103"/>
    </row>
    <row r="19" spans="2:18" ht="17.25" customHeight="1" x14ac:dyDescent="0.3">
      <c r="B19" s="94" t="s">
        <v>27</v>
      </c>
      <c r="C19" s="65">
        <v>1</v>
      </c>
      <c r="D19" s="65">
        <v>22240</v>
      </c>
      <c r="E19" s="65">
        <v>26487</v>
      </c>
      <c r="F19" s="65">
        <v>55613</v>
      </c>
      <c r="G19" s="65">
        <v>33686</v>
      </c>
      <c r="H19" s="65">
        <v>71535</v>
      </c>
      <c r="I19" s="65">
        <v>754791</v>
      </c>
      <c r="J19" s="65">
        <v>701240</v>
      </c>
      <c r="K19" s="65">
        <v>0</v>
      </c>
      <c r="L19" s="65">
        <v>12396</v>
      </c>
      <c r="M19" s="65">
        <v>74653</v>
      </c>
      <c r="N19" s="65">
        <v>257690</v>
      </c>
      <c r="O19" s="65">
        <v>0</v>
      </c>
      <c r="P19" s="65">
        <v>18788</v>
      </c>
      <c r="Q19" s="97">
        <v>2029120</v>
      </c>
      <c r="R19" s="103"/>
    </row>
    <row r="20" spans="2:18" ht="17.25" customHeight="1" x14ac:dyDescent="0.3">
      <c r="B20" s="94" t="s">
        <v>28</v>
      </c>
      <c r="C20" s="65">
        <v>981</v>
      </c>
      <c r="D20" s="65">
        <v>20777</v>
      </c>
      <c r="E20" s="65">
        <v>73786</v>
      </c>
      <c r="F20" s="65">
        <v>64152</v>
      </c>
      <c r="G20" s="65">
        <v>80512</v>
      </c>
      <c r="H20" s="65">
        <v>57685</v>
      </c>
      <c r="I20" s="65">
        <v>423327</v>
      </c>
      <c r="J20" s="65">
        <v>240856</v>
      </c>
      <c r="K20" s="65">
        <v>18054</v>
      </c>
      <c r="L20" s="65">
        <v>64311</v>
      </c>
      <c r="M20" s="65">
        <v>48833</v>
      </c>
      <c r="N20" s="65">
        <v>217835</v>
      </c>
      <c r="O20" s="65">
        <v>462075</v>
      </c>
      <c r="P20" s="65">
        <v>-17082</v>
      </c>
      <c r="Q20" s="97">
        <v>1756103</v>
      </c>
      <c r="R20" s="103"/>
    </row>
    <row r="21" spans="2:18" ht="17.25" customHeight="1" x14ac:dyDescent="0.3">
      <c r="B21" s="94" t="s">
        <v>29</v>
      </c>
      <c r="C21" s="65">
        <v>6241</v>
      </c>
      <c r="D21" s="65">
        <v>31717</v>
      </c>
      <c r="E21" s="65">
        <v>51366</v>
      </c>
      <c r="F21" s="65">
        <v>99907</v>
      </c>
      <c r="G21" s="65">
        <v>23879</v>
      </c>
      <c r="H21" s="65">
        <v>65613</v>
      </c>
      <c r="I21" s="65">
        <v>639673</v>
      </c>
      <c r="J21" s="65">
        <v>266296</v>
      </c>
      <c r="K21" s="65">
        <v>0</v>
      </c>
      <c r="L21" s="65">
        <v>36338</v>
      </c>
      <c r="M21" s="65">
        <v>101892</v>
      </c>
      <c r="N21" s="65">
        <v>197383</v>
      </c>
      <c r="O21" s="65">
        <v>44037</v>
      </c>
      <c r="P21" s="65">
        <v>7821</v>
      </c>
      <c r="Q21" s="97">
        <v>1572163</v>
      </c>
      <c r="R21" s="103"/>
    </row>
    <row r="22" spans="2:18" ht="17.25" customHeight="1" x14ac:dyDescent="0.3">
      <c r="B22" s="94" t="s">
        <v>30</v>
      </c>
      <c r="C22" s="65">
        <v>0</v>
      </c>
      <c r="D22" s="65">
        <v>20796</v>
      </c>
      <c r="E22" s="65">
        <v>13617</v>
      </c>
      <c r="F22" s="65">
        <v>47459</v>
      </c>
      <c r="G22" s="65">
        <v>6781</v>
      </c>
      <c r="H22" s="65">
        <v>50073</v>
      </c>
      <c r="I22" s="65">
        <v>159692</v>
      </c>
      <c r="J22" s="65">
        <v>91743</v>
      </c>
      <c r="K22" s="65">
        <v>3197</v>
      </c>
      <c r="L22" s="65">
        <v>5279</v>
      </c>
      <c r="M22" s="65">
        <v>21614</v>
      </c>
      <c r="N22" s="65">
        <v>81150</v>
      </c>
      <c r="O22" s="65">
        <v>0</v>
      </c>
      <c r="P22" s="65">
        <v>10079</v>
      </c>
      <c r="Q22" s="97">
        <v>511481</v>
      </c>
      <c r="R22" s="103"/>
    </row>
    <row r="23" spans="2:18" ht="17.25"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17.25" customHeight="1" x14ac:dyDescent="0.3">
      <c r="B24" s="94" t="s">
        <v>258</v>
      </c>
      <c r="C24" s="65">
        <v>-1316</v>
      </c>
      <c r="D24" s="65">
        <v>4433</v>
      </c>
      <c r="E24" s="65">
        <v>26450</v>
      </c>
      <c r="F24" s="65">
        <v>69588</v>
      </c>
      <c r="G24" s="65">
        <v>106839</v>
      </c>
      <c r="H24" s="65">
        <v>33256</v>
      </c>
      <c r="I24" s="65">
        <v>432781</v>
      </c>
      <c r="J24" s="65">
        <v>185966</v>
      </c>
      <c r="K24" s="65">
        <v>0</v>
      </c>
      <c r="L24" s="65">
        <v>-442031</v>
      </c>
      <c r="M24" s="65">
        <v>-27838</v>
      </c>
      <c r="N24" s="65">
        <v>571975</v>
      </c>
      <c r="O24" s="65">
        <v>0</v>
      </c>
      <c r="P24" s="65">
        <v>58193</v>
      </c>
      <c r="Q24" s="97">
        <v>1018296</v>
      </c>
      <c r="R24" s="103"/>
    </row>
    <row r="25" spans="2:18" ht="17.25" customHeight="1" x14ac:dyDescent="0.3">
      <c r="B25" s="94" t="s">
        <v>259</v>
      </c>
      <c r="C25" s="65">
        <v>0</v>
      </c>
      <c r="D25" s="65">
        <v>0</v>
      </c>
      <c r="E25" s="65">
        <v>0</v>
      </c>
      <c r="F25" s="65">
        <v>0</v>
      </c>
      <c r="G25" s="65">
        <v>0</v>
      </c>
      <c r="H25" s="65">
        <v>0</v>
      </c>
      <c r="I25" s="65">
        <v>0</v>
      </c>
      <c r="J25" s="65">
        <v>0</v>
      </c>
      <c r="K25" s="65">
        <v>0</v>
      </c>
      <c r="L25" s="65">
        <v>0</v>
      </c>
      <c r="M25" s="65">
        <v>0</v>
      </c>
      <c r="N25" s="65">
        <v>0</v>
      </c>
      <c r="O25" s="65">
        <v>3980066</v>
      </c>
      <c r="P25" s="65">
        <v>0</v>
      </c>
      <c r="Q25" s="97">
        <v>3980066</v>
      </c>
      <c r="R25" s="103"/>
    </row>
    <row r="26" spans="2:18" ht="17.25" customHeight="1" x14ac:dyDescent="0.3">
      <c r="B26" s="94" t="s">
        <v>33</v>
      </c>
      <c r="C26" s="65">
        <v>0</v>
      </c>
      <c r="D26" s="65">
        <v>11437</v>
      </c>
      <c r="E26" s="65">
        <v>16756</v>
      </c>
      <c r="F26" s="65">
        <v>31935</v>
      </c>
      <c r="G26" s="65">
        <v>6011</v>
      </c>
      <c r="H26" s="65">
        <v>89941</v>
      </c>
      <c r="I26" s="65">
        <v>158268</v>
      </c>
      <c r="J26" s="65">
        <v>242978</v>
      </c>
      <c r="K26" s="65">
        <v>0</v>
      </c>
      <c r="L26" s="65">
        <v>4063</v>
      </c>
      <c r="M26" s="65">
        <v>31351</v>
      </c>
      <c r="N26" s="65">
        <v>153901</v>
      </c>
      <c r="O26" s="65">
        <v>21037</v>
      </c>
      <c r="P26" s="65">
        <v>3895</v>
      </c>
      <c r="Q26" s="97">
        <v>771575</v>
      </c>
      <c r="R26" s="103"/>
    </row>
    <row r="27" spans="2:18" ht="17.25" customHeight="1" x14ac:dyDescent="0.3">
      <c r="B27" s="94" t="s">
        <v>34</v>
      </c>
      <c r="C27" s="65">
        <v>0</v>
      </c>
      <c r="D27" s="65">
        <v>16628</v>
      </c>
      <c r="E27" s="65">
        <v>5074</v>
      </c>
      <c r="F27" s="65">
        <v>27381</v>
      </c>
      <c r="G27" s="65">
        <v>-12489</v>
      </c>
      <c r="H27" s="65">
        <v>3113</v>
      </c>
      <c r="I27" s="65">
        <v>254671</v>
      </c>
      <c r="J27" s="65">
        <v>160787</v>
      </c>
      <c r="K27" s="65">
        <v>25721</v>
      </c>
      <c r="L27" s="65">
        <v>3024</v>
      </c>
      <c r="M27" s="65">
        <v>-14104</v>
      </c>
      <c r="N27" s="65">
        <v>31892</v>
      </c>
      <c r="O27" s="65">
        <v>0</v>
      </c>
      <c r="P27" s="65">
        <v>68074</v>
      </c>
      <c r="Q27" s="97">
        <v>569771</v>
      </c>
      <c r="R27" s="103"/>
    </row>
    <row r="28" spans="2:18" ht="17.25" customHeight="1" x14ac:dyDescent="0.3">
      <c r="B28" s="94" t="s">
        <v>35</v>
      </c>
      <c r="C28" s="65">
        <v>0</v>
      </c>
      <c r="D28" s="65">
        <v>15725</v>
      </c>
      <c r="E28" s="65">
        <v>4789</v>
      </c>
      <c r="F28" s="65">
        <v>34024</v>
      </c>
      <c r="G28" s="65">
        <v>106087</v>
      </c>
      <c r="H28" s="65">
        <v>2371</v>
      </c>
      <c r="I28" s="65">
        <v>223282</v>
      </c>
      <c r="J28" s="65">
        <v>546067</v>
      </c>
      <c r="K28" s="65">
        <v>0</v>
      </c>
      <c r="L28" s="65">
        <v>5648</v>
      </c>
      <c r="M28" s="65">
        <v>11371</v>
      </c>
      <c r="N28" s="65">
        <v>69508</v>
      </c>
      <c r="O28" s="65">
        <v>1239990</v>
      </c>
      <c r="P28" s="65">
        <v>37350</v>
      </c>
      <c r="Q28" s="97">
        <v>2296212</v>
      </c>
      <c r="R28" s="103"/>
    </row>
    <row r="29" spans="2:18" ht="17.25" customHeight="1" x14ac:dyDescent="0.3">
      <c r="B29" s="94" t="s">
        <v>36</v>
      </c>
      <c r="C29" s="65">
        <v>66</v>
      </c>
      <c r="D29" s="65">
        <v>43950</v>
      </c>
      <c r="E29" s="65">
        <v>23183</v>
      </c>
      <c r="F29" s="65">
        <v>43059</v>
      </c>
      <c r="G29" s="65">
        <v>23058</v>
      </c>
      <c r="H29" s="65">
        <v>67785</v>
      </c>
      <c r="I29" s="65">
        <v>267869</v>
      </c>
      <c r="J29" s="65">
        <v>208740</v>
      </c>
      <c r="K29" s="65">
        <v>0</v>
      </c>
      <c r="L29" s="65">
        <v>11940</v>
      </c>
      <c r="M29" s="65">
        <v>19760</v>
      </c>
      <c r="N29" s="65">
        <v>201675</v>
      </c>
      <c r="O29" s="65">
        <v>0</v>
      </c>
      <c r="P29" s="65">
        <v>22776</v>
      </c>
      <c r="Q29" s="97">
        <v>933861</v>
      </c>
      <c r="R29" s="103"/>
    </row>
    <row r="30" spans="2:18" ht="17.25" customHeight="1" x14ac:dyDescent="0.3">
      <c r="B30" s="94" t="s">
        <v>192</v>
      </c>
      <c r="C30" s="65">
        <v>0</v>
      </c>
      <c r="D30" s="65">
        <v>11783</v>
      </c>
      <c r="E30" s="65">
        <v>8331</v>
      </c>
      <c r="F30" s="65">
        <v>9506</v>
      </c>
      <c r="G30" s="65">
        <v>7568</v>
      </c>
      <c r="H30" s="65">
        <v>10272</v>
      </c>
      <c r="I30" s="65">
        <v>296496</v>
      </c>
      <c r="J30" s="65">
        <v>143207</v>
      </c>
      <c r="K30" s="65">
        <v>0</v>
      </c>
      <c r="L30" s="65">
        <v>5900</v>
      </c>
      <c r="M30" s="65">
        <v>-21797</v>
      </c>
      <c r="N30" s="65">
        <v>89553</v>
      </c>
      <c r="O30" s="65">
        <v>0</v>
      </c>
      <c r="P30" s="65">
        <v>4602</v>
      </c>
      <c r="Q30" s="97">
        <v>565421</v>
      </c>
      <c r="R30" s="103"/>
    </row>
    <row r="31" spans="2:18" ht="17.25" customHeight="1" x14ac:dyDescent="0.3">
      <c r="B31" s="94" t="s">
        <v>193</v>
      </c>
      <c r="C31" s="65">
        <v>4334</v>
      </c>
      <c r="D31" s="65">
        <v>4447</v>
      </c>
      <c r="E31" s="65">
        <v>4044</v>
      </c>
      <c r="F31" s="65">
        <v>7516</v>
      </c>
      <c r="G31" s="65">
        <v>19449</v>
      </c>
      <c r="H31" s="65">
        <v>8602</v>
      </c>
      <c r="I31" s="65">
        <v>108434</v>
      </c>
      <c r="J31" s="65">
        <v>73094</v>
      </c>
      <c r="K31" s="65">
        <v>0</v>
      </c>
      <c r="L31" s="65">
        <v>2523</v>
      </c>
      <c r="M31" s="65">
        <v>5538</v>
      </c>
      <c r="N31" s="65">
        <v>9303</v>
      </c>
      <c r="O31" s="65">
        <v>0</v>
      </c>
      <c r="P31" s="65">
        <v>10822</v>
      </c>
      <c r="Q31" s="97">
        <v>258107</v>
      </c>
      <c r="R31" s="103"/>
    </row>
    <row r="32" spans="2:18" ht="17.25" customHeight="1" x14ac:dyDescent="0.3">
      <c r="B32" s="94" t="s">
        <v>37</v>
      </c>
      <c r="C32" s="65">
        <v>2505</v>
      </c>
      <c r="D32" s="65">
        <v>16892</v>
      </c>
      <c r="E32" s="65">
        <v>22954</v>
      </c>
      <c r="F32" s="65">
        <v>37241</v>
      </c>
      <c r="G32" s="65">
        <v>1981</v>
      </c>
      <c r="H32" s="65">
        <v>29358</v>
      </c>
      <c r="I32" s="65">
        <v>467093</v>
      </c>
      <c r="J32" s="65">
        <v>394001</v>
      </c>
      <c r="K32" s="65">
        <v>0</v>
      </c>
      <c r="L32" s="65">
        <v>7756</v>
      </c>
      <c r="M32" s="65">
        <v>25927</v>
      </c>
      <c r="N32" s="65">
        <v>115640</v>
      </c>
      <c r="O32" s="65">
        <v>0</v>
      </c>
      <c r="P32" s="65">
        <v>5201</v>
      </c>
      <c r="Q32" s="97">
        <v>1126549</v>
      </c>
      <c r="R32" s="103"/>
    </row>
    <row r="33" spans="2:18" ht="17.25" customHeight="1" x14ac:dyDescent="0.3">
      <c r="B33" s="94" t="s">
        <v>139</v>
      </c>
      <c r="C33" s="65">
        <v>0</v>
      </c>
      <c r="D33" s="65">
        <v>8624</v>
      </c>
      <c r="E33" s="65">
        <v>4708</v>
      </c>
      <c r="F33" s="65">
        <v>24233</v>
      </c>
      <c r="G33" s="65">
        <v>11732</v>
      </c>
      <c r="H33" s="65">
        <v>496</v>
      </c>
      <c r="I33" s="65">
        <v>195981</v>
      </c>
      <c r="J33" s="65">
        <v>134762</v>
      </c>
      <c r="K33" s="65">
        <v>0</v>
      </c>
      <c r="L33" s="65">
        <v>13187</v>
      </c>
      <c r="M33" s="65">
        <v>17335</v>
      </c>
      <c r="N33" s="65">
        <v>34722</v>
      </c>
      <c r="O33" s="65">
        <v>156049</v>
      </c>
      <c r="P33" s="65">
        <v>360</v>
      </c>
      <c r="Q33" s="97">
        <v>602188</v>
      </c>
      <c r="R33" s="103"/>
    </row>
    <row r="34" spans="2:18" ht="17.25" customHeight="1" x14ac:dyDescent="0.3">
      <c r="B34" s="94" t="s">
        <v>211</v>
      </c>
      <c r="C34" s="65">
        <v>1607</v>
      </c>
      <c r="D34" s="65">
        <v>5133</v>
      </c>
      <c r="E34" s="65">
        <v>3508</v>
      </c>
      <c r="F34" s="65">
        <v>6719</v>
      </c>
      <c r="G34" s="65">
        <v>14954</v>
      </c>
      <c r="H34" s="65">
        <v>5341</v>
      </c>
      <c r="I34" s="65">
        <v>232012</v>
      </c>
      <c r="J34" s="65">
        <v>89652</v>
      </c>
      <c r="K34" s="65">
        <v>0</v>
      </c>
      <c r="L34" s="65">
        <v>1989</v>
      </c>
      <c r="M34" s="65">
        <v>6968</v>
      </c>
      <c r="N34" s="65">
        <v>11329</v>
      </c>
      <c r="O34" s="65">
        <v>0</v>
      </c>
      <c r="P34" s="65">
        <v>1778</v>
      </c>
      <c r="Q34" s="97">
        <v>380990</v>
      </c>
      <c r="R34" s="103"/>
    </row>
    <row r="35" spans="2:18" ht="17.25" customHeight="1" x14ac:dyDescent="0.3">
      <c r="B35" s="94" t="s">
        <v>140</v>
      </c>
      <c r="C35" s="65">
        <v>0</v>
      </c>
      <c r="D35" s="65">
        <v>1717</v>
      </c>
      <c r="E35" s="65">
        <v>3221</v>
      </c>
      <c r="F35" s="65">
        <v>172</v>
      </c>
      <c r="G35" s="65">
        <v>3278</v>
      </c>
      <c r="H35" s="65">
        <v>1144</v>
      </c>
      <c r="I35" s="65">
        <v>131470</v>
      </c>
      <c r="J35" s="65">
        <v>55127</v>
      </c>
      <c r="K35" s="65">
        <v>9982</v>
      </c>
      <c r="L35" s="65">
        <v>15465</v>
      </c>
      <c r="M35" s="65">
        <v>3557</v>
      </c>
      <c r="N35" s="65">
        <v>13128</v>
      </c>
      <c r="O35" s="65">
        <v>761983</v>
      </c>
      <c r="P35" s="65">
        <v>2898</v>
      </c>
      <c r="Q35" s="97">
        <v>1003143</v>
      </c>
      <c r="R35" s="103"/>
    </row>
    <row r="36" spans="2:18" ht="17.25" customHeight="1" x14ac:dyDescent="0.3">
      <c r="B36" s="94" t="s">
        <v>141</v>
      </c>
      <c r="C36" s="65">
        <v>0</v>
      </c>
      <c r="D36" s="65">
        <v>2870</v>
      </c>
      <c r="E36" s="65">
        <v>7655</v>
      </c>
      <c r="F36" s="65">
        <v>5862</v>
      </c>
      <c r="G36" s="65">
        <v>3813</v>
      </c>
      <c r="H36" s="65">
        <v>1163</v>
      </c>
      <c r="I36" s="65">
        <v>310678</v>
      </c>
      <c r="J36" s="65">
        <v>99239</v>
      </c>
      <c r="K36" s="65">
        <v>0</v>
      </c>
      <c r="L36" s="65">
        <v>1975</v>
      </c>
      <c r="M36" s="65">
        <v>11391</v>
      </c>
      <c r="N36" s="65">
        <v>101017</v>
      </c>
      <c r="O36" s="65">
        <v>113779</v>
      </c>
      <c r="P36" s="65">
        <v>858</v>
      </c>
      <c r="Q36" s="97">
        <v>660299</v>
      </c>
      <c r="R36" s="103"/>
    </row>
    <row r="37" spans="2:18" ht="17.25" customHeight="1" x14ac:dyDescent="0.3">
      <c r="B37" s="94" t="s">
        <v>212</v>
      </c>
      <c r="C37" s="65">
        <v>0</v>
      </c>
      <c r="D37" s="65">
        <v>14479</v>
      </c>
      <c r="E37" s="65">
        <v>25302</v>
      </c>
      <c r="F37" s="65">
        <v>36035</v>
      </c>
      <c r="G37" s="65">
        <v>24330</v>
      </c>
      <c r="H37" s="65">
        <v>11076</v>
      </c>
      <c r="I37" s="65">
        <v>444950</v>
      </c>
      <c r="J37" s="65">
        <v>454683</v>
      </c>
      <c r="K37" s="65">
        <v>125500</v>
      </c>
      <c r="L37" s="65">
        <v>2655</v>
      </c>
      <c r="M37" s="65">
        <v>7577</v>
      </c>
      <c r="N37" s="65">
        <v>120692</v>
      </c>
      <c r="O37" s="65">
        <v>96808</v>
      </c>
      <c r="P37" s="65">
        <v>1757</v>
      </c>
      <c r="Q37" s="97">
        <v>1365846</v>
      </c>
      <c r="R37" s="103"/>
    </row>
    <row r="38" spans="2:18" ht="17.25"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17.25" customHeight="1" x14ac:dyDescent="0.3">
      <c r="B39" s="94" t="s">
        <v>39</v>
      </c>
      <c r="C39" s="65">
        <v>0</v>
      </c>
      <c r="D39" s="65">
        <v>6867</v>
      </c>
      <c r="E39" s="65">
        <v>17859</v>
      </c>
      <c r="F39" s="65">
        <v>25709</v>
      </c>
      <c r="G39" s="65">
        <v>11239</v>
      </c>
      <c r="H39" s="65">
        <v>52266</v>
      </c>
      <c r="I39" s="65">
        <v>83427</v>
      </c>
      <c r="J39" s="65">
        <v>64111</v>
      </c>
      <c r="K39" s="65">
        <v>0</v>
      </c>
      <c r="L39" s="65">
        <v>4610</v>
      </c>
      <c r="M39" s="65">
        <v>45605</v>
      </c>
      <c r="N39" s="65">
        <v>77403</v>
      </c>
      <c r="O39" s="65">
        <v>7060</v>
      </c>
      <c r="P39" s="65">
        <v>3640</v>
      </c>
      <c r="Q39" s="97">
        <v>399797</v>
      </c>
      <c r="R39" s="103"/>
    </row>
    <row r="40" spans="2:18" ht="17.25" customHeight="1" x14ac:dyDescent="0.3">
      <c r="B40" s="94" t="s">
        <v>40</v>
      </c>
      <c r="C40" s="65">
        <v>0</v>
      </c>
      <c r="D40" s="65">
        <v>9992</v>
      </c>
      <c r="E40" s="65">
        <v>20846</v>
      </c>
      <c r="F40" s="65">
        <v>23241</v>
      </c>
      <c r="G40" s="65">
        <v>7783</v>
      </c>
      <c r="H40" s="65">
        <v>-6449</v>
      </c>
      <c r="I40" s="65">
        <v>226069</v>
      </c>
      <c r="J40" s="65">
        <v>186360</v>
      </c>
      <c r="K40" s="65">
        <v>0</v>
      </c>
      <c r="L40" s="65">
        <v>31270</v>
      </c>
      <c r="M40" s="65">
        <v>21647</v>
      </c>
      <c r="N40" s="65">
        <v>-15039</v>
      </c>
      <c r="O40" s="65">
        <v>295785</v>
      </c>
      <c r="P40" s="65">
        <v>2991</v>
      </c>
      <c r="Q40" s="97">
        <v>804498</v>
      </c>
      <c r="R40" s="103"/>
    </row>
    <row r="41" spans="2:18" ht="17.25" customHeight="1" x14ac:dyDescent="0.3">
      <c r="B41" s="94" t="s">
        <v>41</v>
      </c>
      <c r="C41" s="65">
        <v>0</v>
      </c>
      <c r="D41" s="65">
        <v>754</v>
      </c>
      <c r="E41" s="65">
        <v>996</v>
      </c>
      <c r="F41" s="65">
        <v>1691</v>
      </c>
      <c r="G41" s="65">
        <v>12588</v>
      </c>
      <c r="H41" s="65">
        <v>-438</v>
      </c>
      <c r="I41" s="65">
        <v>262397</v>
      </c>
      <c r="J41" s="65">
        <v>202719</v>
      </c>
      <c r="K41" s="65">
        <v>0</v>
      </c>
      <c r="L41" s="65">
        <v>7969</v>
      </c>
      <c r="M41" s="65">
        <v>3150</v>
      </c>
      <c r="N41" s="65">
        <v>23162</v>
      </c>
      <c r="O41" s="65">
        <v>0</v>
      </c>
      <c r="P41" s="65">
        <v>22530</v>
      </c>
      <c r="Q41" s="97">
        <v>537519</v>
      </c>
      <c r="R41" s="103"/>
    </row>
    <row r="42" spans="2:18" ht="17.25" customHeight="1" x14ac:dyDescent="0.3">
      <c r="B42" s="94" t="s">
        <v>42</v>
      </c>
      <c r="C42" s="65">
        <v>0</v>
      </c>
      <c r="D42" s="65">
        <v>39</v>
      </c>
      <c r="E42" s="65">
        <v>185</v>
      </c>
      <c r="F42" s="65">
        <v>461</v>
      </c>
      <c r="G42" s="65">
        <v>-103</v>
      </c>
      <c r="H42" s="65">
        <v>1790</v>
      </c>
      <c r="I42" s="65">
        <v>214708</v>
      </c>
      <c r="J42" s="65">
        <v>73446</v>
      </c>
      <c r="K42" s="65">
        <v>73372</v>
      </c>
      <c r="L42" s="65">
        <v>1504</v>
      </c>
      <c r="M42" s="65">
        <v>566</v>
      </c>
      <c r="N42" s="65">
        <v>554</v>
      </c>
      <c r="O42" s="65">
        <v>48913</v>
      </c>
      <c r="P42" s="65">
        <v>675</v>
      </c>
      <c r="Q42" s="97">
        <v>416108</v>
      </c>
      <c r="R42" s="103"/>
    </row>
    <row r="43" spans="2:18" ht="17.25" customHeight="1" x14ac:dyDescent="0.3">
      <c r="B43" s="94" t="s">
        <v>43</v>
      </c>
      <c r="C43" s="65">
        <v>472</v>
      </c>
      <c r="D43" s="65">
        <v>22668</v>
      </c>
      <c r="E43" s="65">
        <v>67150</v>
      </c>
      <c r="F43" s="65">
        <v>112911</v>
      </c>
      <c r="G43" s="65">
        <v>36999</v>
      </c>
      <c r="H43" s="65">
        <v>42016</v>
      </c>
      <c r="I43" s="65">
        <v>490358</v>
      </c>
      <c r="J43" s="65">
        <v>486174</v>
      </c>
      <c r="K43" s="65">
        <v>0</v>
      </c>
      <c r="L43" s="65">
        <v>22407</v>
      </c>
      <c r="M43" s="65">
        <v>68433</v>
      </c>
      <c r="N43" s="65">
        <v>120929</v>
      </c>
      <c r="O43" s="65">
        <v>3129048</v>
      </c>
      <c r="P43" s="65">
        <v>4299</v>
      </c>
      <c r="Q43" s="97">
        <v>4603865</v>
      </c>
      <c r="R43" s="103"/>
    </row>
    <row r="44" spans="2:18" ht="17.25" customHeight="1" x14ac:dyDescent="0.3">
      <c r="B44" s="94" t="s">
        <v>44</v>
      </c>
      <c r="C44" s="65">
        <v>0</v>
      </c>
      <c r="D44" s="65">
        <v>70</v>
      </c>
      <c r="E44" s="65">
        <v>1</v>
      </c>
      <c r="F44" s="65">
        <v>12</v>
      </c>
      <c r="G44" s="65">
        <v>164</v>
      </c>
      <c r="H44" s="65">
        <v>1604</v>
      </c>
      <c r="I44" s="65">
        <v>89612</v>
      </c>
      <c r="J44" s="65">
        <v>16722</v>
      </c>
      <c r="K44" s="65">
        <v>232745</v>
      </c>
      <c r="L44" s="65">
        <v>216</v>
      </c>
      <c r="M44" s="65">
        <v>-2418</v>
      </c>
      <c r="N44" s="65">
        <v>714</v>
      </c>
      <c r="O44" s="65">
        <v>1443</v>
      </c>
      <c r="P44" s="65">
        <v>1210</v>
      </c>
      <c r="Q44" s="97">
        <v>342096</v>
      </c>
      <c r="R44" s="103"/>
    </row>
    <row r="45" spans="2:18" ht="17.25" customHeight="1" x14ac:dyDescent="0.3">
      <c r="B45" s="95" t="s">
        <v>45</v>
      </c>
      <c r="C45" s="96">
        <f>SUM(C7:C44)</f>
        <v>15174</v>
      </c>
      <c r="D45" s="96">
        <f t="shared" ref="D45:P45" si="0">SUM(D7:D44)</f>
        <v>432646</v>
      </c>
      <c r="E45" s="96">
        <f t="shared" si="0"/>
        <v>617787</v>
      </c>
      <c r="F45" s="96">
        <f t="shared" si="0"/>
        <v>1426460</v>
      </c>
      <c r="G45" s="96">
        <f t="shared" si="0"/>
        <v>778200</v>
      </c>
      <c r="H45" s="96">
        <f t="shared" si="0"/>
        <v>947257</v>
      </c>
      <c r="I45" s="96">
        <f t="shared" si="0"/>
        <v>10972145</v>
      </c>
      <c r="J45" s="96">
        <f t="shared" si="0"/>
        <v>8321985</v>
      </c>
      <c r="K45" s="96">
        <f t="shared" si="0"/>
        <v>1934127</v>
      </c>
      <c r="L45" s="96">
        <f t="shared" si="0"/>
        <v>1046565</v>
      </c>
      <c r="M45" s="96">
        <f t="shared" si="0"/>
        <v>1053357</v>
      </c>
      <c r="N45" s="96">
        <f t="shared" si="0"/>
        <v>3619023</v>
      </c>
      <c r="O45" s="96">
        <f t="shared" si="0"/>
        <v>16457801</v>
      </c>
      <c r="P45" s="96">
        <f t="shared" si="0"/>
        <v>877919</v>
      </c>
      <c r="Q45" s="96">
        <f>SUM(Q7:Q44)</f>
        <v>48500455</v>
      </c>
      <c r="R45" s="103"/>
    </row>
    <row r="46" spans="2:18" ht="17.25" customHeight="1" x14ac:dyDescent="0.3">
      <c r="B46" s="305" t="s">
        <v>46</v>
      </c>
      <c r="C46" s="305"/>
      <c r="D46" s="305"/>
      <c r="E46" s="305"/>
      <c r="F46" s="305"/>
      <c r="G46" s="305"/>
      <c r="H46" s="305"/>
      <c r="I46" s="305"/>
      <c r="J46" s="305"/>
      <c r="K46" s="305"/>
      <c r="L46" s="305"/>
      <c r="M46" s="305"/>
      <c r="N46" s="305"/>
      <c r="O46" s="305"/>
      <c r="P46" s="305"/>
      <c r="Q46" s="305"/>
      <c r="R46" s="104"/>
    </row>
    <row r="47" spans="2:18" ht="17.25" customHeight="1" x14ac:dyDescent="0.3">
      <c r="B47" s="94" t="s">
        <v>47</v>
      </c>
      <c r="C47" s="65">
        <v>12740</v>
      </c>
      <c r="D47" s="65">
        <v>233589</v>
      </c>
      <c r="E47" s="65">
        <v>31889</v>
      </c>
      <c r="F47" s="65">
        <v>542070</v>
      </c>
      <c r="G47" s="65">
        <v>96120</v>
      </c>
      <c r="H47" s="65">
        <v>98933</v>
      </c>
      <c r="I47" s="65">
        <v>23331</v>
      </c>
      <c r="J47" s="65">
        <v>69909</v>
      </c>
      <c r="K47" s="65">
        <v>0</v>
      </c>
      <c r="L47" s="65">
        <v>13417</v>
      </c>
      <c r="M47" s="65">
        <v>34824</v>
      </c>
      <c r="N47" s="65">
        <v>44654</v>
      </c>
      <c r="O47" s="65">
        <v>754430</v>
      </c>
      <c r="P47" s="65">
        <v>203041</v>
      </c>
      <c r="Q47" s="97">
        <v>2158946</v>
      </c>
      <c r="R47" s="103"/>
    </row>
    <row r="48" spans="2:18" ht="17.25" customHeight="1" x14ac:dyDescent="0.3">
      <c r="B48" s="94" t="s">
        <v>64</v>
      </c>
      <c r="C48" s="65">
        <v>7170</v>
      </c>
      <c r="D48" s="65">
        <v>129401</v>
      </c>
      <c r="E48" s="65">
        <v>0</v>
      </c>
      <c r="F48" s="65">
        <v>546536</v>
      </c>
      <c r="G48" s="65">
        <v>7693</v>
      </c>
      <c r="H48" s="65">
        <v>122364</v>
      </c>
      <c r="I48" s="65">
        <v>0</v>
      </c>
      <c r="J48" s="65">
        <v>139335</v>
      </c>
      <c r="K48" s="65">
        <v>0</v>
      </c>
      <c r="L48" s="65">
        <v>22134</v>
      </c>
      <c r="M48" s="65">
        <v>0</v>
      </c>
      <c r="N48" s="65">
        <v>0</v>
      </c>
      <c r="O48" s="65">
        <v>387510</v>
      </c>
      <c r="P48" s="65">
        <v>146546</v>
      </c>
      <c r="Q48" s="97">
        <v>1508689</v>
      </c>
      <c r="R48" s="103"/>
    </row>
    <row r="49" spans="2:18" ht="17.25" customHeight="1" x14ac:dyDescent="0.3">
      <c r="B49" s="5" t="s">
        <v>250</v>
      </c>
      <c r="C49" s="65">
        <v>4650</v>
      </c>
      <c r="D49" s="65">
        <v>43304</v>
      </c>
      <c r="E49" s="65">
        <v>19718</v>
      </c>
      <c r="F49" s="65">
        <v>144597</v>
      </c>
      <c r="G49" s="65">
        <v>16278</v>
      </c>
      <c r="H49" s="65">
        <v>26077</v>
      </c>
      <c r="I49" s="65">
        <v>10212</v>
      </c>
      <c r="J49" s="65">
        <v>11063</v>
      </c>
      <c r="K49" s="65">
        <v>0</v>
      </c>
      <c r="L49" s="65">
        <v>8999</v>
      </c>
      <c r="M49" s="65">
        <v>21199</v>
      </c>
      <c r="N49" s="65">
        <v>5142</v>
      </c>
      <c r="O49" s="65">
        <v>43340</v>
      </c>
      <c r="P49" s="65">
        <v>29123</v>
      </c>
      <c r="Q49" s="97">
        <v>383702</v>
      </c>
      <c r="R49" s="103"/>
    </row>
    <row r="50" spans="2:18" ht="17.25" customHeight="1" x14ac:dyDescent="0.3">
      <c r="B50" s="94" t="s">
        <v>48</v>
      </c>
      <c r="C50" s="65">
        <v>20334</v>
      </c>
      <c r="D50" s="65">
        <v>225735</v>
      </c>
      <c r="E50" s="65">
        <v>1586371</v>
      </c>
      <c r="F50" s="65">
        <v>209917</v>
      </c>
      <c r="G50" s="65">
        <v>48942</v>
      </c>
      <c r="H50" s="65">
        <v>278989</v>
      </c>
      <c r="I50" s="65">
        <v>-387861</v>
      </c>
      <c r="J50" s="65">
        <v>-211797</v>
      </c>
      <c r="K50" s="65">
        <v>0</v>
      </c>
      <c r="L50" s="65">
        <v>259736</v>
      </c>
      <c r="M50" s="65">
        <v>687244</v>
      </c>
      <c r="N50" s="65">
        <v>2004</v>
      </c>
      <c r="O50" s="65">
        <v>1193802</v>
      </c>
      <c r="P50" s="65">
        <v>3005556</v>
      </c>
      <c r="Q50" s="97">
        <v>6918970</v>
      </c>
      <c r="R50" s="103"/>
    </row>
    <row r="51" spans="2:18" ht="17.25" customHeight="1" x14ac:dyDescent="0.3">
      <c r="B51" s="94" t="s">
        <v>251</v>
      </c>
      <c r="C51" s="65">
        <v>1371</v>
      </c>
      <c r="D51" s="65">
        <v>50642</v>
      </c>
      <c r="E51" s="65">
        <v>379</v>
      </c>
      <c r="F51" s="65">
        <v>200191</v>
      </c>
      <c r="G51" s="65">
        <v>54909</v>
      </c>
      <c r="H51" s="65">
        <v>32136</v>
      </c>
      <c r="I51" s="65">
        <v>9916</v>
      </c>
      <c r="J51" s="65">
        <v>5037</v>
      </c>
      <c r="K51" s="65">
        <v>-8985</v>
      </c>
      <c r="L51" s="65">
        <v>20947</v>
      </c>
      <c r="M51" s="65">
        <v>-5889</v>
      </c>
      <c r="N51" s="65">
        <v>22426</v>
      </c>
      <c r="O51" s="65">
        <v>6018</v>
      </c>
      <c r="P51" s="65">
        <v>26187</v>
      </c>
      <c r="Q51" s="97">
        <v>415285</v>
      </c>
      <c r="R51" s="103"/>
    </row>
    <row r="52" spans="2:18" ht="17.25" customHeight="1" x14ac:dyDescent="0.3">
      <c r="B52" s="95" t="s">
        <v>45</v>
      </c>
      <c r="C52" s="96">
        <f>SUM(C47:C51)</f>
        <v>46265</v>
      </c>
      <c r="D52" s="96">
        <f>SUM(D47:D51)</f>
        <v>682671</v>
      </c>
      <c r="E52" s="96">
        <f t="shared" ref="E52:Q52" si="1">SUM(E47:E51)</f>
        <v>1638357</v>
      </c>
      <c r="F52" s="96">
        <f t="shared" si="1"/>
        <v>1643311</v>
      </c>
      <c r="G52" s="96">
        <f t="shared" si="1"/>
        <v>223942</v>
      </c>
      <c r="H52" s="96">
        <f t="shared" si="1"/>
        <v>558499</v>
      </c>
      <c r="I52" s="96">
        <f t="shared" si="1"/>
        <v>-344402</v>
      </c>
      <c r="J52" s="96">
        <f t="shared" si="1"/>
        <v>13547</v>
      </c>
      <c r="K52" s="96">
        <f t="shared" si="1"/>
        <v>-8985</v>
      </c>
      <c r="L52" s="96">
        <f t="shared" si="1"/>
        <v>325233</v>
      </c>
      <c r="M52" s="96">
        <f t="shared" si="1"/>
        <v>737378</v>
      </c>
      <c r="N52" s="96">
        <f t="shared" si="1"/>
        <v>74226</v>
      </c>
      <c r="O52" s="96">
        <f t="shared" si="1"/>
        <v>2385100</v>
      </c>
      <c r="P52" s="96">
        <f t="shared" si="1"/>
        <v>3410453</v>
      </c>
      <c r="Q52" s="96">
        <f t="shared" si="1"/>
        <v>11385592</v>
      </c>
      <c r="R52" s="103"/>
    </row>
    <row r="53" spans="2:18" ht="20.25" customHeight="1" x14ac:dyDescent="0.3">
      <c r="B53" s="306" t="s">
        <v>50</v>
      </c>
      <c r="C53" s="306"/>
      <c r="D53" s="306"/>
      <c r="E53" s="306"/>
      <c r="F53" s="306"/>
      <c r="G53" s="306"/>
      <c r="H53" s="306"/>
      <c r="I53" s="306"/>
      <c r="J53" s="306"/>
      <c r="K53" s="306"/>
      <c r="L53" s="306"/>
      <c r="M53" s="306"/>
      <c r="N53" s="306"/>
      <c r="O53" s="306"/>
      <c r="P53" s="306"/>
      <c r="Q53" s="306"/>
      <c r="R53" s="105"/>
    </row>
    <row r="54" spans="2:18" x14ac:dyDescent="0.3">
      <c r="C54" s="3"/>
      <c r="D54" s="3"/>
      <c r="E54" s="3"/>
      <c r="F54" s="3"/>
      <c r="G54" s="3"/>
      <c r="H54" s="3"/>
      <c r="I54" s="3"/>
      <c r="J54" s="3"/>
      <c r="K54" s="3"/>
      <c r="L54" s="3"/>
      <c r="M54" s="3"/>
      <c r="N54" s="3"/>
      <c r="O54" s="3"/>
      <c r="P54" s="3"/>
      <c r="Q54" s="3"/>
    </row>
    <row r="55" spans="2:18" x14ac:dyDescent="0.3">
      <c r="Q55" s="3"/>
    </row>
    <row r="56" spans="2:18" x14ac:dyDescent="0.3">
      <c r="Q56" s="3"/>
    </row>
  </sheetData>
  <sheetProtection password="E931" sheet="1" objects="1" scenarios="1"/>
  <mergeCells count="4">
    <mergeCell ref="B4:Q4"/>
    <mergeCell ref="B6:Q6"/>
    <mergeCell ref="B46:Q46"/>
    <mergeCell ref="B53:Q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4"/>
  <sheetViews>
    <sheetView showGridLines="0" zoomScale="80" zoomScaleNormal="80" workbookViewId="0"/>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81"/>
      <c r="B2" s="82"/>
      <c r="C2" s="83"/>
    </row>
    <row r="3" spans="1:3" ht="21.75" customHeight="1" x14ac:dyDescent="0.3">
      <c r="A3" s="81"/>
      <c r="B3" s="249" t="s">
        <v>146</v>
      </c>
      <c r="C3" s="250"/>
    </row>
    <row r="4" spans="1:3" ht="21.75" customHeight="1" x14ac:dyDescent="0.3">
      <c r="A4" s="81"/>
      <c r="B4" s="249"/>
      <c r="C4" s="250"/>
    </row>
    <row r="5" spans="1:3" ht="26.25" customHeight="1" x14ac:dyDescent="0.35">
      <c r="A5" s="81"/>
      <c r="B5" s="251" t="s">
        <v>322</v>
      </c>
      <c r="C5" s="252"/>
    </row>
    <row r="6" spans="1:3" ht="21.75" customHeight="1" thickBot="1" x14ac:dyDescent="0.5">
      <c r="A6" s="81"/>
      <c r="B6" s="247" t="s">
        <v>143</v>
      </c>
      <c r="C6" s="248"/>
    </row>
    <row r="7" spans="1:3" s="6" customFormat="1" ht="21.75" customHeight="1" thickTop="1" thickBot="1" x14ac:dyDescent="0.35">
      <c r="A7" s="81"/>
      <c r="B7" s="37" t="s">
        <v>144</v>
      </c>
      <c r="C7" s="38" t="s">
        <v>145</v>
      </c>
    </row>
    <row r="8" spans="1:3" ht="29.25" customHeight="1" thickTop="1" x14ac:dyDescent="0.3">
      <c r="A8" s="81"/>
      <c r="B8" s="84" t="s">
        <v>161</v>
      </c>
      <c r="C8" s="75" t="s">
        <v>265</v>
      </c>
    </row>
    <row r="9" spans="1:3" ht="29.25" customHeight="1" x14ac:dyDescent="0.3">
      <c r="A9" s="81"/>
      <c r="B9" s="85" t="s">
        <v>162</v>
      </c>
      <c r="C9" s="76" t="s">
        <v>266</v>
      </c>
    </row>
    <row r="10" spans="1:3" ht="29.25" customHeight="1" x14ac:dyDescent="0.3">
      <c r="A10" s="81"/>
      <c r="B10" s="85" t="s">
        <v>163</v>
      </c>
      <c r="C10" s="76" t="s">
        <v>267</v>
      </c>
    </row>
    <row r="11" spans="1:3" ht="29.25" customHeight="1" x14ac:dyDescent="0.3">
      <c r="A11" s="81"/>
      <c r="B11" s="85" t="s">
        <v>164</v>
      </c>
      <c r="C11" s="76" t="s">
        <v>268</v>
      </c>
    </row>
    <row r="12" spans="1:3" ht="29.25" customHeight="1" x14ac:dyDescent="0.3">
      <c r="A12" s="81"/>
      <c r="B12" s="85" t="s">
        <v>165</v>
      </c>
      <c r="C12" s="76" t="s">
        <v>269</v>
      </c>
    </row>
    <row r="13" spans="1:3" ht="29.25" customHeight="1" x14ac:dyDescent="0.3">
      <c r="A13" s="81"/>
      <c r="B13" s="85" t="s">
        <v>166</v>
      </c>
      <c r="C13" s="76" t="s">
        <v>270</v>
      </c>
    </row>
    <row r="14" spans="1:3" ht="29.25" customHeight="1" x14ac:dyDescent="0.3">
      <c r="A14" s="81"/>
      <c r="B14" s="85" t="s">
        <v>167</v>
      </c>
      <c r="C14" s="76" t="s">
        <v>271</v>
      </c>
    </row>
    <row r="15" spans="1:3" ht="29.25" customHeight="1" x14ac:dyDescent="0.3">
      <c r="A15" s="81"/>
      <c r="B15" s="85" t="s">
        <v>168</v>
      </c>
      <c r="C15" s="76" t="s">
        <v>272</v>
      </c>
    </row>
    <row r="16" spans="1:3" ht="29.25" customHeight="1" x14ac:dyDescent="0.3">
      <c r="A16" s="81"/>
      <c r="B16" s="85" t="s">
        <v>169</v>
      </c>
      <c r="C16" s="76" t="s">
        <v>273</v>
      </c>
    </row>
    <row r="17" spans="1:4" ht="29.25" customHeight="1" x14ac:dyDescent="0.3">
      <c r="A17" s="81"/>
      <c r="B17" s="85" t="s">
        <v>170</v>
      </c>
      <c r="C17" s="76" t="s">
        <v>274</v>
      </c>
    </row>
    <row r="18" spans="1:4" ht="29.25" customHeight="1" x14ac:dyDescent="0.3">
      <c r="A18" s="81"/>
      <c r="B18" s="85" t="s">
        <v>171</v>
      </c>
      <c r="C18" s="76" t="s">
        <v>275</v>
      </c>
    </row>
    <row r="19" spans="1:4" ht="29.25" customHeight="1" x14ac:dyDescent="0.3">
      <c r="A19" s="81"/>
      <c r="B19" s="85" t="s">
        <v>257</v>
      </c>
      <c r="C19" s="76" t="s">
        <v>276</v>
      </c>
      <c r="D19" s="86"/>
    </row>
    <row r="20" spans="1:4" ht="29.25" customHeight="1" x14ac:dyDescent="0.3">
      <c r="A20" s="81"/>
      <c r="B20" s="85" t="s">
        <v>172</v>
      </c>
      <c r="C20" s="76" t="s">
        <v>277</v>
      </c>
    </row>
    <row r="21" spans="1:4" ht="29.25" customHeight="1" x14ac:dyDescent="0.3">
      <c r="A21" s="81"/>
      <c r="B21" s="85" t="s">
        <v>173</v>
      </c>
      <c r="C21" s="76" t="s">
        <v>278</v>
      </c>
    </row>
    <row r="22" spans="1:4" ht="29.25" customHeight="1" x14ac:dyDescent="0.3">
      <c r="A22" s="81"/>
      <c r="B22" s="85" t="s">
        <v>174</v>
      </c>
      <c r="C22" s="76" t="s">
        <v>279</v>
      </c>
    </row>
    <row r="23" spans="1:4" ht="29.25" customHeight="1" x14ac:dyDescent="0.3">
      <c r="A23" s="81"/>
      <c r="B23" s="85" t="s">
        <v>175</v>
      </c>
      <c r="C23" s="76" t="s">
        <v>280</v>
      </c>
    </row>
    <row r="24" spans="1:4" ht="29.25" customHeight="1" x14ac:dyDescent="0.3">
      <c r="A24" s="81"/>
      <c r="B24" s="85" t="s">
        <v>176</v>
      </c>
      <c r="C24" s="76" t="s">
        <v>281</v>
      </c>
    </row>
    <row r="25" spans="1:4" ht="29.25" customHeight="1" x14ac:dyDescent="0.3">
      <c r="A25" s="81"/>
      <c r="B25" s="85" t="s">
        <v>177</v>
      </c>
      <c r="C25" s="76" t="s">
        <v>282</v>
      </c>
    </row>
    <row r="26" spans="1:4" ht="29.25" customHeight="1" x14ac:dyDescent="0.3">
      <c r="A26" s="81"/>
      <c r="B26" s="85" t="s">
        <v>178</v>
      </c>
      <c r="C26" s="76" t="s">
        <v>283</v>
      </c>
    </row>
    <row r="27" spans="1:4" ht="29.25" customHeight="1" x14ac:dyDescent="0.3">
      <c r="A27" s="81"/>
      <c r="B27" s="85" t="s">
        <v>179</v>
      </c>
      <c r="C27" s="76" t="s">
        <v>284</v>
      </c>
    </row>
    <row r="28" spans="1:4" ht="29.25" customHeight="1" x14ac:dyDescent="0.3">
      <c r="A28" s="81"/>
      <c r="B28" s="85" t="s">
        <v>180</v>
      </c>
      <c r="C28" s="76" t="s">
        <v>284</v>
      </c>
    </row>
    <row r="29" spans="1:4" ht="29.25" customHeight="1" x14ac:dyDescent="0.3">
      <c r="A29" s="81"/>
      <c r="B29" s="85" t="s">
        <v>181</v>
      </c>
      <c r="C29" s="76" t="s">
        <v>284</v>
      </c>
    </row>
    <row r="30" spans="1:4" ht="29.25" customHeight="1" x14ac:dyDescent="0.3">
      <c r="B30" s="85" t="s">
        <v>182</v>
      </c>
      <c r="C30" s="76" t="s">
        <v>285</v>
      </c>
    </row>
    <row r="31" spans="1:4" ht="29.25" customHeight="1" x14ac:dyDescent="0.3">
      <c r="B31" s="85" t="s">
        <v>183</v>
      </c>
      <c r="C31" s="76" t="s">
        <v>285</v>
      </c>
    </row>
    <row r="32" spans="1:4" ht="29.25" customHeight="1" x14ac:dyDescent="0.3">
      <c r="B32" s="85" t="s">
        <v>184</v>
      </c>
      <c r="C32" s="76" t="s">
        <v>285</v>
      </c>
    </row>
    <row r="33" spans="2:3" ht="29.25" customHeight="1" thickBot="1" x14ac:dyDescent="0.35">
      <c r="B33" s="87" t="s">
        <v>185</v>
      </c>
      <c r="C33" s="77" t="s">
        <v>285</v>
      </c>
    </row>
    <row r="34" spans="2:3" ht="21.75" customHeight="1" thickTop="1" x14ac:dyDescent="0.3">
      <c r="B34" s="88"/>
    </row>
  </sheetData>
  <sheetProtection password="E931" sheet="1" objects="1" scenarios="1"/>
  <mergeCells count="3">
    <mergeCell ref="B6:C6"/>
    <mergeCell ref="B3:C4"/>
    <mergeCell ref="B5:C5"/>
  </mergeCells>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 i'!A1" display="'APPENDIX 20 i'" xr:uid="{00000000-0004-0000-0200-000013000000}"/>
    <hyperlink ref="B28" location="'APPENDIX 20 ii'!A1" display="'APPENDIX 20 ii'" xr:uid="{00000000-0004-0000-0200-000014000000}"/>
    <hyperlink ref="B29" location="'APPENDIX 20 iii'!A1" display="'APPENDIX 20 iii'" xr:uid="{00000000-0004-0000-0200-000015000000}"/>
    <hyperlink ref="B30" location="'APPENDIX 21 i'!A1" display="'APPENDIX 21 i'" xr:uid="{00000000-0004-0000-0200-000016000000}"/>
    <hyperlink ref="B31" location="'APPENDIX 21 ii'!A1" display="'APPENDIX 21 ii'" xr:uid="{00000000-0004-0000-0200-000017000000}"/>
    <hyperlink ref="B32" location="'APPENDIX 21 iii'!A1" display="'APPENDIX 21 iii'" xr:uid="{00000000-0004-0000-0200-000018000000}"/>
    <hyperlink ref="B33" location="'APPENDIX  21 iv'!A1" display="'APPENDIX  21 iv'" xr:uid="{00000000-0004-0000-0200-000019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8"/>
  <sheetViews>
    <sheetView topLeftCell="A32" workbookViewId="0">
      <selection activeCell="D40" sqref="D40"/>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03" t="s">
        <v>312</v>
      </c>
      <c r="C4" s="303"/>
      <c r="D4" s="303"/>
      <c r="E4" s="303"/>
      <c r="F4" s="303"/>
      <c r="G4" s="303"/>
      <c r="H4" s="303"/>
      <c r="I4" s="303"/>
      <c r="J4" s="303"/>
      <c r="K4" s="303"/>
      <c r="L4" s="303"/>
      <c r="M4" s="303"/>
      <c r="N4" s="303"/>
      <c r="O4" s="303"/>
      <c r="P4" s="303"/>
      <c r="Q4" s="303"/>
      <c r="R4" s="98"/>
    </row>
    <row r="5" spans="2:18" ht="28.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21" customHeight="1" x14ac:dyDescent="0.3">
      <c r="B6" s="304" t="s">
        <v>16</v>
      </c>
      <c r="C6" s="304"/>
      <c r="D6" s="304"/>
      <c r="E6" s="304"/>
      <c r="F6" s="304"/>
      <c r="G6" s="304"/>
      <c r="H6" s="304"/>
      <c r="I6" s="304"/>
      <c r="J6" s="304"/>
      <c r="K6" s="304"/>
      <c r="L6" s="304"/>
      <c r="M6" s="304"/>
      <c r="N6" s="304"/>
      <c r="O6" s="304"/>
      <c r="P6" s="304"/>
      <c r="Q6" s="304"/>
      <c r="R6" s="102"/>
    </row>
    <row r="7" spans="2:18" ht="18.75" customHeight="1" x14ac:dyDescent="0.3">
      <c r="B7" s="94" t="s">
        <v>17</v>
      </c>
      <c r="C7" s="65">
        <v>0</v>
      </c>
      <c r="D7" s="65">
        <v>8</v>
      </c>
      <c r="E7" s="65">
        <v>124</v>
      </c>
      <c r="F7" s="65">
        <v>300</v>
      </c>
      <c r="G7" s="65">
        <v>699</v>
      </c>
      <c r="H7" s="65">
        <v>56</v>
      </c>
      <c r="I7" s="65">
        <v>0</v>
      </c>
      <c r="J7" s="65">
        <v>0</v>
      </c>
      <c r="K7" s="65">
        <v>0</v>
      </c>
      <c r="L7" s="65">
        <v>1859</v>
      </c>
      <c r="M7" s="65">
        <v>327</v>
      </c>
      <c r="N7" s="65">
        <v>3201</v>
      </c>
      <c r="O7" s="65">
        <v>575385</v>
      </c>
      <c r="P7" s="65">
        <v>788</v>
      </c>
      <c r="Q7" s="97">
        <v>582747</v>
      </c>
      <c r="R7" s="103"/>
    </row>
    <row r="8" spans="2:18" ht="21" customHeight="1" x14ac:dyDescent="0.3">
      <c r="B8" s="94" t="s">
        <v>18</v>
      </c>
      <c r="C8" s="65">
        <v>0</v>
      </c>
      <c r="D8" s="65">
        <v>3872</v>
      </c>
      <c r="E8" s="65">
        <v>405</v>
      </c>
      <c r="F8" s="65">
        <v>40476</v>
      </c>
      <c r="G8" s="65">
        <v>385</v>
      </c>
      <c r="H8" s="65">
        <v>556</v>
      </c>
      <c r="I8" s="65">
        <v>103864</v>
      </c>
      <c r="J8" s="65">
        <v>71426</v>
      </c>
      <c r="K8" s="65">
        <v>0</v>
      </c>
      <c r="L8" s="65">
        <v>8462</v>
      </c>
      <c r="M8" s="65">
        <v>3423</v>
      </c>
      <c r="N8" s="65">
        <v>8687</v>
      </c>
      <c r="O8" s="65">
        <v>0</v>
      </c>
      <c r="P8" s="65">
        <v>12659</v>
      </c>
      <c r="Q8" s="97">
        <v>254214</v>
      </c>
      <c r="R8" s="103"/>
    </row>
    <row r="9" spans="2:18" ht="21" customHeight="1" x14ac:dyDescent="0.3">
      <c r="B9" s="94" t="s">
        <v>19</v>
      </c>
      <c r="C9" s="65">
        <v>0</v>
      </c>
      <c r="D9" s="65">
        <v>208</v>
      </c>
      <c r="E9" s="65">
        <v>9964</v>
      </c>
      <c r="F9" s="65">
        <v>52391</v>
      </c>
      <c r="G9" s="65">
        <v>113506</v>
      </c>
      <c r="H9" s="65">
        <v>343</v>
      </c>
      <c r="I9" s="65">
        <v>81122</v>
      </c>
      <c r="J9" s="65">
        <v>13559</v>
      </c>
      <c r="K9" s="65">
        <v>0</v>
      </c>
      <c r="L9" s="65">
        <v>2366</v>
      </c>
      <c r="M9" s="65">
        <v>62560</v>
      </c>
      <c r="N9" s="65">
        <v>22929</v>
      </c>
      <c r="O9" s="65">
        <v>0</v>
      </c>
      <c r="P9" s="65">
        <v>0</v>
      </c>
      <c r="Q9" s="97">
        <v>358949</v>
      </c>
      <c r="R9" s="103"/>
    </row>
    <row r="10" spans="2:18" ht="21" customHeight="1" x14ac:dyDescent="0.3">
      <c r="B10" s="94" t="s">
        <v>142</v>
      </c>
      <c r="C10" s="65">
        <v>7928</v>
      </c>
      <c r="D10" s="65">
        <v>9431</v>
      </c>
      <c r="E10" s="65">
        <v>6173</v>
      </c>
      <c r="F10" s="65">
        <v>25611</v>
      </c>
      <c r="G10" s="65">
        <v>25972</v>
      </c>
      <c r="H10" s="65">
        <v>22043</v>
      </c>
      <c r="I10" s="65">
        <v>29753</v>
      </c>
      <c r="J10" s="65">
        <v>20243</v>
      </c>
      <c r="K10" s="65">
        <v>0</v>
      </c>
      <c r="L10" s="65">
        <v>1018</v>
      </c>
      <c r="M10" s="65">
        <v>4894</v>
      </c>
      <c r="N10" s="65">
        <v>13323</v>
      </c>
      <c r="O10" s="65">
        <v>1057</v>
      </c>
      <c r="P10" s="65">
        <v>8567</v>
      </c>
      <c r="Q10" s="97">
        <v>176014</v>
      </c>
      <c r="R10" s="103"/>
    </row>
    <row r="11" spans="2:18" ht="21" customHeight="1" x14ac:dyDescent="0.3">
      <c r="B11" s="94" t="s">
        <v>20</v>
      </c>
      <c r="C11" s="65">
        <v>7168</v>
      </c>
      <c r="D11" s="65">
        <v>14336</v>
      </c>
      <c r="E11" s="65">
        <v>7168</v>
      </c>
      <c r="F11" s="65">
        <v>78850</v>
      </c>
      <c r="G11" s="65">
        <v>21504</v>
      </c>
      <c r="H11" s="65">
        <v>7168</v>
      </c>
      <c r="I11" s="65">
        <v>78850</v>
      </c>
      <c r="J11" s="65">
        <v>78850</v>
      </c>
      <c r="K11" s="65">
        <v>0</v>
      </c>
      <c r="L11" s="65">
        <v>14336</v>
      </c>
      <c r="M11" s="65">
        <v>21504</v>
      </c>
      <c r="N11" s="65">
        <v>35841</v>
      </c>
      <c r="O11" s="65">
        <v>329735</v>
      </c>
      <c r="P11" s="65">
        <v>21504</v>
      </c>
      <c r="Q11" s="97">
        <v>716815</v>
      </c>
      <c r="R11" s="103"/>
    </row>
    <row r="12" spans="2:18" ht="21" customHeight="1" x14ac:dyDescent="0.3">
      <c r="B12" s="94" t="s">
        <v>137</v>
      </c>
      <c r="C12" s="65">
        <v>0</v>
      </c>
      <c r="D12" s="65">
        <v>7162</v>
      </c>
      <c r="E12" s="65">
        <v>17366</v>
      </c>
      <c r="F12" s="65">
        <v>52644</v>
      </c>
      <c r="G12" s="65">
        <v>21627</v>
      </c>
      <c r="H12" s="65">
        <v>22346</v>
      </c>
      <c r="I12" s="65">
        <v>283445</v>
      </c>
      <c r="J12" s="65">
        <v>172580</v>
      </c>
      <c r="K12" s="65">
        <v>0</v>
      </c>
      <c r="L12" s="65">
        <v>134207</v>
      </c>
      <c r="M12" s="65">
        <v>40944</v>
      </c>
      <c r="N12" s="65">
        <v>52187</v>
      </c>
      <c r="O12" s="65">
        <v>235486</v>
      </c>
      <c r="P12" s="65">
        <v>130332</v>
      </c>
      <c r="Q12" s="97">
        <v>1170325</v>
      </c>
      <c r="R12" s="103"/>
    </row>
    <row r="13" spans="2:18" ht="21" customHeight="1" x14ac:dyDescent="0.3">
      <c r="B13" s="94" t="s">
        <v>21</v>
      </c>
      <c r="C13" s="65">
        <v>0</v>
      </c>
      <c r="D13" s="65">
        <v>19998</v>
      </c>
      <c r="E13" s="65">
        <v>16121</v>
      </c>
      <c r="F13" s="65">
        <v>60133</v>
      </c>
      <c r="G13" s="65">
        <v>8753</v>
      </c>
      <c r="H13" s="65">
        <v>25985</v>
      </c>
      <c r="I13" s="65">
        <v>255684</v>
      </c>
      <c r="J13" s="65">
        <v>325853</v>
      </c>
      <c r="K13" s="65">
        <v>0</v>
      </c>
      <c r="L13" s="65">
        <v>60564</v>
      </c>
      <c r="M13" s="65">
        <v>104153</v>
      </c>
      <c r="N13" s="65">
        <v>43855</v>
      </c>
      <c r="O13" s="65">
        <v>130833</v>
      </c>
      <c r="P13" s="65">
        <v>32975</v>
      </c>
      <c r="Q13" s="97">
        <v>1084907</v>
      </c>
      <c r="R13" s="103"/>
    </row>
    <row r="14" spans="2:18" ht="21" customHeight="1" x14ac:dyDescent="0.3">
      <c r="B14" s="94" t="s">
        <v>22</v>
      </c>
      <c r="C14" s="65">
        <v>0</v>
      </c>
      <c r="D14" s="65">
        <v>4649</v>
      </c>
      <c r="E14" s="65">
        <v>1435</v>
      </c>
      <c r="F14" s="65">
        <v>13795</v>
      </c>
      <c r="G14" s="65">
        <v>3205</v>
      </c>
      <c r="H14" s="65">
        <v>8941</v>
      </c>
      <c r="I14" s="65">
        <v>46197</v>
      </c>
      <c r="J14" s="65">
        <v>30628</v>
      </c>
      <c r="K14" s="65">
        <v>0</v>
      </c>
      <c r="L14" s="65">
        <v>2822</v>
      </c>
      <c r="M14" s="65">
        <v>2782</v>
      </c>
      <c r="N14" s="65">
        <v>5535</v>
      </c>
      <c r="O14" s="65">
        <v>0</v>
      </c>
      <c r="P14" s="65">
        <v>2279</v>
      </c>
      <c r="Q14" s="97">
        <v>122266</v>
      </c>
      <c r="R14" s="103"/>
    </row>
    <row r="15" spans="2:18" ht="21" customHeight="1" x14ac:dyDescent="0.3">
      <c r="B15" s="94" t="s">
        <v>23</v>
      </c>
      <c r="C15" s="65">
        <v>0</v>
      </c>
      <c r="D15" s="65">
        <v>0</v>
      </c>
      <c r="E15" s="65">
        <v>0</v>
      </c>
      <c r="F15" s="65">
        <v>0</v>
      </c>
      <c r="G15" s="65">
        <v>0</v>
      </c>
      <c r="H15" s="65">
        <v>0</v>
      </c>
      <c r="I15" s="65">
        <v>0</v>
      </c>
      <c r="J15" s="65">
        <v>0</v>
      </c>
      <c r="K15" s="65">
        <v>423517</v>
      </c>
      <c r="L15" s="65">
        <v>0</v>
      </c>
      <c r="M15" s="65">
        <v>0</v>
      </c>
      <c r="N15" s="65">
        <v>0</v>
      </c>
      <c r="O15" s="65">
        <v>0</v>
      </c>
      <c r="P15" s="65">
        <v>0</v>
      </c>
      <c r="Q15" s="97">
        <v>423517</v>
      </c>
      <c r="R15" s="103"/>
    </row>
    <row r="16" spans="2:18" ht="21" customHeight="1" x14ac:dyDescent="0.3">
      <c r="B16" s="94" t="s">
        <v>24</v>
      </c>
      <c r="C16" s="65">
        <v>38735</v>
      </c>
      <c r="D16" s="65">
        <v>1969</v>
      </c>
      <c r="E16" s="65">
        <v>1469</v>
      </c>
      <c r="F16" s="65">
        <v>10042</v>
      </c>
      <c r="G16" s="65">
        <v>2198</v>
      </c>
      <c r="H16" s="65">
        <v>20199</v>
      </c>
      <c r="I16" s="65">
        <v>29469</v>
      </c>
      <c r="J16" s="65">
        <v>26383</v>
      </c>
      <c r="K16" s="65">
        <v>684</v>
      </c>
      <c r="L16" s="65">
        <v>525</v>
      </c>
      <c r="M16" s="65">
        <v>4315</v>
      </c>
      <c r="N16" s="65">
        <v>11002</v>
      </c>
      <c r="O16" s="65">
        <v>0</v>
      </c>
      <c r="P16" s="65">
        <v>1300</v>
      </c>
      <c r="Q16" s="97">
        <v>148290</v>
      </c>
      <c r="R16" s="103"/>
    </row>
    <row r="17" spans="2:18" ht="21" customHeight="1" x14ac:dyDescent="0.3">
      <c r="B17" s="94" t="s">
        <v>25</v>
      </c>
      <c r="C17" s="65">
        <v>0</v>
      </c>
      <c r="D17" s="65">
        <v>1823</v>
      </c>
      <c r="E17" s="65">
        <v>2684</v>
      </c>
      <c r="F17" s="65">
        <v>17940</v>
      </c>
      <c r="G17" s="65">
        <v>5920</v>
      </c>
      <c r="H17" s="65">
        <v>5223</v>
      </c>
      <c r="I17" s="65">
        <v>128194</v>
      </c>
      <c r="J17" s="65">
        <v>106187</v>
      </c>
      <c r="K17" s="65">
        <v>0</v>
      </c>
      <c r="L17" s="65">
        <v>-4180</v>
      </c>
      <c r="M17" s="65">
        <v>7659</v>
      </c>
      <c r="N17" s="65">
        <v>11957</v>
      </c>
      <c r="O17" s="65">
        <v>82498</v>
      </c>
      <c r="P17" s="65">
        <v>-11000</v>
      </c>
      <c r="Q17" s="97">
        <v>354907</v>
      </c>
      <c r="R17" s="103"/>
    </row>
    <row r="18" spans="2:18" ht="21" customHeight="1" x14ac:dyDescent="0.3">
      <c r="B18" s="94" t="s">
        <v>26</v>
      </c>
      <c r="C18" s="65">
        <v>36671</v>
      </c>
      <c r="D18" s="65">
        <v>21818</v>
      </c>
      <c r="E18" s="65">
        <v>6482</v>
      </c>
      <c r="F18" s="65">
        <v>72770</v>
      </c>
      <c r="G18" s="65">
        <v>8055</v>
      </c>
      <c r="H18" s="65">
        <v>17815</v>
      </c>
      <c r="I18" s="65">
        <v>55150</v>
      </c>
      <c r="J18" s="65">
        <v>58550</v>
      </c>
      <c r="K18" s="65">
        <v>0</v>
      </c>
      <c r="L18" s="65">
        <v>3432</v>
      </c>
      <c r="M18" s="65">
        <v>20462</v>
      </c>
      <c r="N18" s="65">
        <v>95584</v>
      </c>
      <c r="O18" s="65">
        <v>114154</v>
      </c>
      <c r="P18" s="65">
        <v>9965</v>
      </c>
      <c r="Q18" s="97">
        <v>520907</v>
      </c>
      <c r="R18" s="103"/>
    </row>
    <row r="19" spans="2:18" ht="21" customHeight="1" x14ac:dyDescent="0.3">
      <c r="B19" s="94" t="s">
        <v>27</v>
      </c>
      <c r="C19" s="65">
        <v>516</v>
      </c>
      <c r="D19" s="65">
        <v>13031</v>
      </c>
      <c r="E19" s="65">
        <v>7686</v>
      </c>
      <c r="F19" s="65">
        <v>45336</v>
      </c>
      <c r="G19" s="65">
        <v>9086</v>
      </c>
      <c r="H19" s="65">
        <v>22099</v>
      </c>
      <c r="I19" s="65">
        <v>138856</v>
      </c>
      <c r="J19" s="65">
        <v>125396</v>
      </c>
      <c r="K19" s="65">
        <v>0</v>
      </c>
      <c r="L19" s="65">
        <v>6153</v>
      </c>
      <c r="M19" s="65">
        <v>27743</v>
      </c>
      <c r="N19" s="65">
        <v>41575</v>
      </c>
      <c r="O19" s="65">
        <v>0</v>
      </c>
      <c r="P19" s="65">
        <v>17715</v>
      </c>
      <c r="Q19" s="97">
        <v>455192</v>
      </c>
      <c r="R19" s="103"/>
    </row>
    <row r="20" spans="2:18" ht="21" customHeight="1" x14ac:dyDescent="0.3">
      <c r="B20" s="94" t="s">
        <v>28</v>
      </c>
      <c r="C20" s="65">
        <v>5249</v>
      </c>
      <c r="D20" s="65">
        <v>23176</v>
      </c>
      <c r="E20" s="65">
        <v>30867</v>
      </c>
      <c r="F20" s="65">
        <v>45988</v>
      </c>
      <c r="G20" s="65">
        <v>33610</v>
      </c>
      <c r="H20" s="65">
        <v>19832</v>
      </c>
      <c r="I20" s="65">
        <v>132681</v>
      </c>
      <c r="J20" s="65">
        <v>70999</v>
      </c>
      <c r="K20" s="65">
        <v>0</v>
      </c>
      <c r="L20" s="65">
        <v>37973</v>
      </c>
      <c r="M20" s="65">
        <v>25044</v>
      </c>
      <c r="N20" s="65">
        <v>35434</v>
      </c>
      <c r="O20" s="65">
        <v>150974</v>
      </c>
      <c r="P20" s="65">
        <v>42671</v>
      </c>
      <c r="Q20" s="97">
        <v>654498</v>
      </c>
      <c r="R20" s="103"/>
    </row>
    <row r="21" spans="2:18" ht="21" customHeight="1" x14ac:dyDescent="0.3">
      <c r="B21" s="94" t="s">
        <v>29</v>
      </c>
      <c r="C21" s="65">
        <v>7446</v>
      </c>
      <c r="D21" s="65">
        <v>12046</v>
      </c>
      <c r="E21" s="65">
        <v>11846</v>
      </c>
      <c r="F21" s="65">
        <v>36527</v>
      </c>
      <c r="G21" s="65">
        <v>12337</v>
      </c>
      <c r="H21" s="65">
        <v>33939</v>
      </c>
      <c r="I21" s="65">
        <v>220817</v>
      </c>
      <c r="J21" s="65">
        <v>107455</v>
      </c>
      <c r="K21" s="65">
        <v>0</v>
      </c>
      <c r="L21" s="65">
        <v>17236</v>
      </c>
      <c r="M21" s="65">
        <v>34107</v>
      </c>
      <c r="N21" s="65">
        <v>52261</v>
      </c>
      <c r="O21" s="65">
        <v>29772</v>
      </c>
      <c r="P21" s="65">
        <v>6223</v>
      </c>
      <c r="Q21" s="97">
        <v>582012</v>
      </c>
      <c r="R21" s="103"/>
    </row>
    <row r="22" spans="2:18" ht="21" customHeight="1" x14ac:dyDescent="0.3">
      <c r="B22" s="94" t="s">
        <v>30</v>
      </c>
      <c r="C22" s="65">
        <v>0</v>
      </c>
      <c r="D22" s="65">
        <v>12202</v>
      </c>
      <c r="E22" s="65">
        <v>5185</v>
      </c>
      <c r="F22" s="65">
        <v>16591</v>
      </c>
      <c r="G22" s="65">
        <v>3246</v>
      </c>
      <c r="H22" s="65">
        <v>14441</v>
      </c>
      <c r="I22" s="65">
        <v>48922</v>
      </c>
      <c r="J22" s="65">
        <v>32660</v>
      </c>
      <c r="K22" s="65">
        <v>0</v>
      </c>
      <c r="L22" s="65">
        <v>1284</v>
      </c>
      <c r="M22" s="65">
        <v>6382</v>
      </c>
      <c r="N22" s="65">
        <v>27635</v>
      </c>
      <c r="O22" s="65">
        <v>0</v>
      </c>
      <c r="P22" s="65">
        <v>7352</v>
      </c>
      <c r="Q22" s="97">
        <v>175899</v>
      </c>
      <c r="R22" s="103"/>
    </row>
    <row r="23" spans="2:18" ht="21"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21" customHeight="1" x14ac:dyDescent="0.3">
      <c r="B24" s="94" t="s">
        <v>258</v>
      </c>
      <c r="C24" s="65">
        <v>743</v>
      </c>
      <c r="D24" s="65">
        <v>4208</v>
      </c>
      <c r="E24" s="65">
        <v>9466</v>
      </c>
      <c r="F24" s="65">
        <v>46124</v>
      </c>
      <c r="G24" s="65">
        <v>21360</v>
      </c>
      <c r="H24" s="65">
        <v>15143</v>
      </c>
      <c r="I24" s="65">
        <v>148856</v>
      </c>
      <c r="J24" s="65">
        <v>88271</v>
      </c>
      <c r="K24" s="65">
        <v>0</v>
      </c>
      <c r="L24" s="65">
        <v>3708</v>
      </c>
      <c r="M24" s="65">
        <v>6998</v>
      </c>
      <c r="N24" s="65">
        <v>74861</v>
      </c>
      <c r="O24" s="65">
        <v>0</v>
      </c>
      <c r="P24" s="65">
        <v>9012</v>
      </c>
      <c r="Q24" s="97">
        <v>428749</v>
      </c>
      <c r="R24" s="103"/>
    </row>
    <row r="25" spans="2:18" ht="21" customHeight="1" x14ac:dyDescent="0.3">
      <c r="B25" s="94" t="s">
        <v>259</v>
      </c>
      <c r="C25" s="65">
        <v>0</v>
      </c>
      <c r="D25" s="65">
        <v>0</v>
      </c>
      <c r="E25" s="65">
        <v>0</v>
      </c>
      <c r="F25" s="65">
        <v>0</v>
      </c>
      <c r="G25" s="65">
        <v>0</v>
      </c>
      <c r="H25" s="65">
        <v>0</v>
      </c>
      <c r="I25" s="65">
        <v>0</v>
      </c>
      <c r="J25" s="65">
        <v>0</v>
      </c>
      <c r="K25" s="65">
        <v>0</v>
      </c>
      <c r="L25" s="65">
        <v>0</v>
      </c>
      <c r="M25" s="65">
        <v>0</v>
      </c>
      <c r="N25" s="65">
        <v>0</v>
      </c>
      <c r="O25" s="65">
        <v>544066</v>
      </c>
      <c r="P25" s="65">
        <v>0</v>
      </c>
      <c r="Q25" s="97">
        <v>544066</v>
      </c>
      <c r="R25" s="103"/>
    </row>
    <row r="26" spans="2:18" ht="21" customHeight="1" x14ac:dyDescent="0.3">
      <c r="B26" s="94" t="s">
        <v>33</v>
      </c>
      <c r="C26" s="65">
        <v>0</v>
      </c>
      <c r="D26" s="65">
        <v>10287</v>
      </c>
      <c r="E26" s="65">
        <v>4779</v>
      </c>
      <c r="F26" s="65">
        <v>60839</v>
      </c>
      <c r="G26" s="65">
        <v>5362</v>
      </c>
      <c r="H26" s="65">
        <v>21345</v>
      </c>
      <c r="I26" s="65">
        <v>35838</v>
      </c>
      <c r="J26" s="65">
        <v>71106</v>
      </c>
      <c r="K26" s="65">
        <v>0</v>
      </c>
      <c r="L26" s="65">
        <v>2476</v>
      </c>
      <c r="M26" s="65">
        <v>19744</v>
      </c>
      <c r="N26" s="65">
        <v>33186</v>
      </c>
      <c r="O26" s="65">
        <v>14183</v>
      </c>
      <c r="P26" s="65">
        <v>1877</v>
      </c>
      <c r="Q26" s="97">
        <v>281022</v>
      </c>
      <c r="R26" s="103"/>
    </row>
    <row r="27" spans="2:18" ht="21" customHeight="1" x14ac:dyDescent="0.3">
      <c r="B27" s="94" t="s">
        <v>34</v>
      </c>
      <c r="C27" s="65">
        <v>0</v>
      </c>
      <c r="D27" s="65">
        <v>17535</v>
      </c>
      <c r="E27" s="65">
        <v>3121</v>
      </c>
      <c r="F27" s="65">
        <v>10656</v>
      </c>
      <c r="G27" s="65">
        <v>3756</v>
      </c>
      <c r="H27" s="65">
        <v>855</v>
      </c>
      <c r="I27" s="65">
        <v>70970</v>
      </c>
      <c r="J27" s="65">
        <v>55240</v>
      </c>
      <c r="K27" s="65">
        <v>0</v>
      </c>
      <c r="L27" s="65">
        <v>1513</v>
      </c>
      <c r="M27" s="65">
        <v>20039</v>
      </c>
      <c r="N27" s="65">
        <v>13428</v>
      </c>
      <c r="O27" s="65">
        <v>0</v>
      </c>
      <c r="P27" s="65">
        <v>23137</v>
      </c>
      <c r="Q27" s="97">
        <v>220250</v>
      </c>
      <c r="R27" s="103"/>
    </row>
    <row r="28" spans="2:18" ht="21" customHeight="1" x14ac:dyDescent="0.3">
      <c r="B28" s="94" t="s">
        <v>35</v>
      </c>
      <c r="C28" s="65">
        <v>0</v>
      </c>
      <c r="D28" s="65">
        <v>5098</v>
      </c>
      <c r="E28" s="65">
        <v>1273</v>
      </c>
      <c r="F28" s="65">
        <v>12178</v>
      </c>
      <c r="G28" s="65">
        <v>13987</v>
      </c>
      <c r="H28" s="65">
        <v>16681</v>
      </c>
      <c r="I28" s="65">
        <v>43320</v>
      </c>
      <c r="J28" s="65">
        <v>105141</v>
      </c>
      <c r="K28" s="65">
        <v>7854</v>
      </c>
      <c r="L28" s="65">
        <v>2069</v>
      </c>
      <c r="M28" s="65">
        <v>9451</v>
      </c>
      <c r="N28" s="65">
        <v>34741</v>
      </c>
      <c r="O28" s="65">
        <v>246585</v>
      </c>
      <c r="P28" s="65">
        <v>13913</v>
      </c>
      <c r="Q28" s="97">
        <v>512289</v>
      </c>
      <c r="R28" s="103"/>
    </row>
    <row r="29" spans="2:18" ht="21" customHeight="1" x14ac:dyDescent="0.3">
      <c r="B29" s="94" t="s">
        <v>36</v>
      </c>
      <c r="C29" s="65">
        <v>1158</v>
      </c>
      <c r="D29" s="65">
        <v>12631</v>
      </c>
      <c r="E29" s="65">
        <v>4416</v>
      </c>
      <c r="F29" s="65">
        <v>87483</v>
      </c>
      <c r="G29" s="65">
        <v>3210</v>
      </c>
      <c r="H29" s="65">
        <v>34975</v>
      </c>
      <c r="I29" s="65">
        <v>5898</v>
      </c>
      <c r="J29" s="65">
        <v>5518</v>
      </c>
      <c r="K29" s="65">
        <v>0</v>
      </c>
      <c r="L29" s="65">
        <v>1710</v>
      </c>
      <c r="M29" s="65">
        <v>8686</v>
      </c>
      <c r="N29" s="65">
        <v>38503</v>
      </c>
      <c r="O29" s="65">
        <v>0</v>
      </c>
      <c r="P29" s="65">
        <v>20323</v>
      </c>
      <c r="Q29" s="97">
        <v>224510</v>
      </c>
      <c r="R29" s="103"/>
    </row>
    <row r="30" spans="2:18" ht="21" customHeight="1" x14ac:dyDescent="0.3">
      <c r="B30" s="94" t="s">
        <v>192</v>
      </c>
      <c r="C30" s="65">
        <v>0</v>
      </c>
      <c r="D30" s="65">
        <v>10414</v>
      </c>
      <c r="E30" s="65">
        <v>1873</v>
      </c>
      <c r="F30" s="65">
        <v>5994</v>
      </c>
      <c r="G30" s="65">
        <v>3076</v>
      </c>
      <c r="H30" s="65">
        <v>3021</v>
      </c>
      <c r="I30" s="65">
        <v>74957</v>
      </c>
      <c r="J30" s="65">
        <v>32078</v>
      </c>
      <c r="K30" s="65">
        <v>0</v>
      </c>
      <c r="L30" s="65">
        <v>3585</v>
      </c>
      <c r="M30" s="65">
        <v>3993</v>
      </c>
      <c r="N30" s="65">
        <v>8811</v>
      </c>
      <c r="O30" s="65">
        <v>3942</v>
      </c>
      <c r="P30" s="65">
        <v>1013</v>
      </c>
      <c r="Q30" s="97">
        <v>152755</v>
      </c>
      <c r="R30" s="103"/>
    </row>
    <row r="31" spans="2:18" ht="21" customHeight="1" x14ac:dyDescent="0.3">
      <c r="B31" s="94" t="s">
        <v>193</v>
      </c>
      <c r="C31" s="65">
        <v>61460</v>
      </c>
      <c r="D31" s="65">
        <v>3453</v>
      </c>
      <c r="E31" s="65">
        <v>1648</v>
      </c>
      <c r="F31" s="65">
        <v>11033</v>
      </c>
      <c r="G31" s="65">
        <v>3141</v>
      </c>
      <c r="H31" s="65">
        <v>7074</v>
      </c>
      <c r="I31" s="65">
        <v>36298</v>
      </c>
      <c r="J31" s="65">
        <v>24035</v>
      </c>
      <c r="K31" s="65">
        <v>0</v>
      </c>
      <c r="L31" s="65">
        <v>1314</v>
      </c>
      <c r="M31" s="65">
        <v>2059</v>
      </c>
      <c r="N31" s="65">
        <v>3894</v>
      </c>
      <c r="O31" s="65">
        <v>0</v>
      </c>
      <c r="P31" s="65">
        <v>7399</v>
      </c>
      <c r="Q31" s="97">
        <v>162807</v>
      </c>
      <c r="R31" s="103"/>
    </row>
    <row r="32" spans="2:18" ht="21" customHeight="1" x14ac:dyDescent="0.3">
      <c r="B32" s="94" t="s">
        <v>37</v>
      </c>
      <c r="C32" s="65">
        <v>698</v>
      </c>
      <c r="D32" s="65">
        <v>4707</v>
      </c>
      <c r="E32" s="65">
        <v>6395</v>
      </c>
      <c r="F32" s="65">
        <v>10376</v>
      </c>
      <c r="G32" s="65">
        <v>552</v>
      </c>
      <c r="H32" s="65">
        <v>8180</v>
      </c>
      <c r="I32" s="65">
        <v>130140</v>
      </c>
      <c r="J32" s="65">
        <v>109775</v>
      </c>
      <c r="K32" s="65">
        <v>0</v>
      </c>
      <c r="L32" s="65">
        <v>2161</v>
      </c>
      <c r="M32" s="65">
        <v>7224</v>
      </c>
      <c r="N32" s="65">
        <v>32219</v>
      </c>
      <c r="O32" s="65">
        <v>0</v>
      </c>
      <c r="P32" s="65">
        <v>1449</v>
      </c>
      <c r="Q32" s="97">
        <v>313876</v>
      </c>
      <c r="R32" s="103"/>
    </row>
    <row r="33" spans="2:18" ht="21" customHeight="1" x14ac:dyDescent="0.3">
      <c r="B33" s="94" t="s">
        <v>139</v>
      </c>
      <c r="C33" s="65">
        <v>2454</v>
      </c>
      <c r="D33" s="65">
        <v>2209</v>
      </c>
      <c r="E33" s="65">
        <v>19687</v>
      </c>
      <c r="F33" s="65">
        <v>4560</v>
      </c>
      <c r="G33" s="65">
        <v>689</v>
      </c>
      <c r="H33" s="65">
        <v>69227</v>
      </c>
      <c r="I33" s="65">
        <v>54820</v>
      </c>
      <c r="J33" s="65">
        <v>0</v>
      </c>
      <c r="K33" s="65">
        <v>0</v>
      </c>
      <c r="L33" s="65">
        <v>8969</v>
      </c>
      <c r="M33" s="65">
        <v>8804</v>
      </c>
      <c r="N33" s="65">
        <v>14923</v>
      </c>
      <c r="O33" s="65">
        <v>32869</v>
      </c>
      <c r="P33" s="65">
        <v>238</v>
      </c>
      <c r="Q33" s="97">
        <v>219449</v>
      </c>
      <c r="R33" s="103"/>
    </row>
    <row r="34" spans="2:18" ht="21" customHeight="1" x14ac:dyDescent="0.3">
      <c r="B34" s="94" t="s">
        <v>211</v>
      </c>
      <c r="C34" s="65">
        <v>337</v>
      </c>
      <c r="D34" s="65">
        <v>1634</v>
      </c>
      <c r="E34" s="65">
        <v>815</v>
      </c>
      <c r="F34" s="65">
        <v>6358</v>
      </c>
      <c r="G34" s="65">
        <v>5551</v>
      </c>
      <c r="H34" s="65">
        <v>3010</v>
      </c>
      <c r="I34" s="65">
        <v>50593</v>
      </c>
      <c r="J34" s="65">
        <v>19929</v>
      </c>
      <c r="K34" s="65">
        <v>0</v>
      </c>
      <c r="L34" s="65">
        <v>735</v>
      </c>
      <c r="M34" s="65">
        <v>1956</v>
      </c>
      <c r="N34" s="65">
        <v>33905</v>
      </c>
      <c r="O34" s="65">
        <v>0</v>
      </c>
      <c r="P34" s="65">
        <v>10825</v>
      </c>
      <c r="Q34" s="97">
        <v>135649</v>
      </c>
      <c r="R34" s="103"/>
    </row>
    <row r="35" spans="2:18" ht="21" customHeight="1" x14ac:dyDescent="0.3">
      <c r="B35" s="94" t="s">
        <v>140</v>
      </c>
      <c r="C35" s="65">
        <v>0</v>
      </c>
      <c r="D35" s="65">
        <v>1338</v>
      </c>
      <c r="E35" s="65">
        <v>2076</v>
      </c>
      <c r="F35" s="65">
        <v>869</v>
      </c>
      <c r="G35" s="65">
        <v>1731</v>
      </c>
      <c r="H35" s="65">
        <v>773</v>
      </c>
      <c r="I35" s="65">
        <v>61575</v>
      </c>
      <c r="J35" s="65">
        <v>25349</v>
      </c>
      <c r="K35" s="65">
        <v>4555</v>
      </c>
      <c r="L35" s="65">
        <v>8372</v>
      </c>
      <c r="M35" s="65">
        <v>1719</v>
      </c>
      <c r="N35" s="65">
        <v>8315</v>
      </c>
      <c r="O35" s="65">
        <v>336106</v>
      </c>
      <c r="P35" s="65">
        <v>3860</v>
      </c>
      <c r="Q35" s="97">
        <v>456639</v>
      </c>
      <c r="R35" s="103"/>
    </row>
    <row r="36" spans="2:18" ht="21" customHeight="1" x14ac:dyDescent="0.3">
      <c r="B36" s="94" t="s">
        <v>141</v>
      </c>
      <c r="C36" s="65">
        <v>0</v>
      </c>
      <c r="D36" s="65">
        <v>1091</v>
      </c>
      <c r="E36" s="65">
        <v>2912</v>
      </c>
      <c r="F36" s="65">
        <v>3013</v>
      </c>
      <c r="G36" s="65">
        <v>1451</v>
      </c>
      <c r="H36" s="65">
        <v>277</v>
      </c>
      <c r="I36" s="65">
        <v>117499</v>
      </c>
      <c r="J36" s="65">
        <v>37266</v>
      </c>
      <c r="K36" s="65">
        <v>0</v>
      </c>
      <c r="L36" s="65">
        <v>751</v>
      </c>
      <c r="M36" s="65">
        <v>4499</v>
      </c>
      <c r="N36" s="65">
        <v>38431</v>
      </c>
      <c r="O36" s="65">
        <v>43262</v>
      </c>
      <c r="P36" s="65">
        <v>326</v>
      </c>
      <c r="Q36" s="97">
        <v>250779</v>
      </c>
      <c r="R36" s="103"/>
    </row>
    <row r="37" spans="2:18" ht="21" customHeight="1" x14ac:dyDescent="0.3">
      <c r="B37" s="94" t="s">
        <v>212</v>
      </c>
      <c r="C37" s="65">
        <v>0</v>
      </c>
      <c r="D37" s="65">
        <v>3757</v>
      </c>
      <c r="E37" s="65">
        <v>10767</v>
      </c>
      <c r="F37" s="65">
        <v>19945</v>
      </c>
      <c r="G37" s="65">
        <v>6006</v>
      </c>
      <c r="H37" s="65">
        <v>5528</v>
      </c>
      <c r="I37" s="65">
        <v>136496</v>
      </c>
      <c r="J37" s="65">
        <v>82145</v>
      </c>
      <c r="K37" s="65">
        <v>19870</v>
      </c>
      <c r="L37" s="65">
        <v>976</v>
      </c>
      <c r="M37" s="65">
        <v>1182</v>
      </c>
      <c r="N37" s="65">
        <v>18722</v>
      </c>
      <c r="O37" s="65">
        <v>105556</v>
      </c>
      <c r="P37" s="65">
        <v>1985</v>
      </c>
      <c r="Q37" s="97">
        <v>412936</v>
      </c>
      <c r="R37" s="103"/>
    </row>
    <row r="38" spans="2:18" ht="21"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21" customHeight="1" x14ac:dyDescent="0.3">
      <c r="B39" s="94" t="s">
        <v>39</v>
      </c>
      <c r="C39" s="65">
        <v>0</v>
      </c>
      <c r="D39" s="65">
        <v>3977</v>
      </c>
      <c r="E39" s="65">
        <v>9697</v>
      </c>
      <c r="F39" s="65">
        <v>15024</v>
      </c>
      <c r="G39" s="65">
        <v>5149</v>
      </c>
      <c r="H39" s="65">
        <v>21903</v>
      </c>
      <c r="I39" s="65">
        <v>41614</v>
      </c>
      <c r="J39" s="65">
        <v>33101</v>
      </c>
      <c r="K39" s="65">
        <v>0</v>
      </c>
      <c r="L39" s="65">
        <v>3074</v>
      </c>
      <c r="M39" s="65">
        <v>25220</v>
      </c>
      <c r="N39" s="65">
        <v>42471</v>
      </c>
      <c r="O39" s="65">
        <v>5273</v>
      </c>
      <c r="P39" s="65">
        <v>1376</v>
      </c>
      <c r="Q39" s="97">
        <v>207879</v>
      </c>
      <c r="R39" s="103"/>
    </row>
    <row r="40" spans="2:18" ht="21" customHeight="1" x14ac:dyDescent="0.3">
      <c r="B40" s="94" t="s">
        <v>40</v>
      </c>
      <c r="C40" s="65">
        <v>0</v>
      </c>
      <c r="D40" s="65">
        <v>19738</v>
      </c>
      <c r="E40" s="65">
        <v>17516</v>
      </c>
      <c r="F40" s="65">
        <v>16866</v>
      </c>
      <c r="G40" s="65">
        <v>6601</v>
      </c>
      <c r="H40" s="65">
        <v>8237</v>
      </c>
      <c r="I40" s="65">
        <v>125980</v>
      </c>
      <c r="J40" s="65">
        <v>150736</v>
      </c>
      <c r="K40" s="65">
        <v>0</v>
      </c>
      <c r="L40" s="65">
        <v>7826</v>
      </c>
      <c r="M40" s="65">
        <v>12447</v>
      </c>
      <c r="N40" s="65">
        <v>39916</v>
      </c>
      <c r="O40" s="65">
        <v>49368</v>
      </c>
      <c r="P40" s="65">
        <v>6055</v>
      </c>
      <c r="Q40" s="97">
        <v>461286</v>
      </c>
      <c r="R40" s="103"/>
    </row>
    <row r="41" spans="2:18" ht="21" customHeight="1" x14ac:dyDescent="0.3">
      <c r="B41" s="94" t="s">
        <v>41</v>
      </c>
      <c r="C41" s="65">
        <v>0</v>
      </c>
      <c r="D41" s="65">
        <v>1915</v>
      </c>
      <c r="E41" s="65">
        <v>234</v>
      </c>
      <c r="F41" s="65">
        <v>5455</v>
      </c>
      <c r="G41" s="65">
        <v>1473</v>
      </c>
      <c r="H41" s="65">
        <v>2293</v>
      </c>
      <c r="I41" s="65">
        <v>96987</v>
      </c>
      <c r="J41" s="65">
        <v>76303</v>
      </c>
      <c r="K41" s="65">
        <v>0</v>
      </c>
      <c r="L41" s="65">
        <v>595</v>
      </c>
      <c r="M41" s="65">
        <v>1962</v>
      </c>
      <c r="N41" s="65">
        <v>5061</v>
      </c>
      <c r="O41" s="65">
        <v>0</v>
      </c>
      <c r="P41" s="65">
        <v>14508</v>
      </c>
      <c r="Q41" s="97">
        <v>206786</v>
      </c>
      <c r="R41" s="103"/>
    </row>
    <row r="42" spans="2:18" ht="21" customHeight="1" x14ac:dyDescent="0.3">
      <c r="B42" s="94" t="s">
        <v>42</v>
      </c>
      <c r="C42" s="65">
        <v>0</v>
      </c>
      <c r="D42" s="65">
        <v>140</v>
      </c>
      <c r="E42" s="65">
        <v>116</v>
      </c>
      <c r="F42" s="65">
        <v>575</v>
      </c>
      <c r="G42" s="65">
        <v>286</v>
      </c>
      <c r="H42" s="65">
        <v>698</v>
      </c>
      <c r="I42" s="65">
        <v>93439</v>
      </c>
      <c r="J42" s="65">
        <v>45498</v>
      </c>
      <c r="K42" s="65">
        <v>0</v>
      </c>
      <c r="L42" s="65">
        <v>150</v>
      </c>
      <c r="M42" s="65">
        <v>172</v>
      </c>
      <c r="N42" s="65">
        <v>392</v>
      </c>
      <c r="O42" s="65">
        <v>354</v>
      </c>
      <c r="P42" s="65">
        <v>19103</v>
      </c>
      <c r="Q42" s="97">
        <v>160924</v>
      </c>
      <c r="R42" s="103"/>
    </row>
    <row r="43" spans="2:18" ht="21" customHeight="1" x14ac:dyDescent="0.3">
      <c r="B43" s="94" t="s">
        <v>43</v>
      </c>
      <c r="C43" s="65">
        <v>0</v>
      </c>
      <c r="D43" s="65">
        <v>20986</v>
      </c>
      <c r="E43" s="65">
        <v>28149</v>
      </c>
      <c r="F43" s="65">
        <v>79864</v>
      </c>
      <c r="G43" s="65">
        <v>17760</v>
      </c>
      <c r="H43" s="65">
        <v>33884</v>
      </c>
      <c r="I43" s="65">
        <v>171390</v>
      </c>
      <c r="J43" s="65">
        <v>136029</v>
      </c>
      <c r="K43" s="65">
        <v>0</v>
      </c>
      <c r="L43" s="65">
        <v>29829</v>
      </c>
      <c r="M43" s="65">
        <v>31117</v>
      </c>
      <c r="N43" s="65">
        <v>55919</v>
      </c>
      <c r="O43" s="65">
        <v>504470</v>
      </c>
      <c r="P43" s="65">
        <v>25895</v>
      </c>
      <c r="Q43" s="97">
        <v>1135291</v>
      </c>
      <c r="R43" s="103"/>
    </row>
    <row r="44" spans="2:18" ht="21" customHeight="1" x14ac:dyDescent="0.3">
      <c r="B44" s="94" t="s">
        <v>44</v>
      </c>
      <c r="C44" s="65">
        <v>0</v>
      </c>
      <c r="D44" s="65">
        <v>13</v>
      </c>
      <c r="E44" s="65">
        <v>4</v>
      </c>
      <c r="F44" s="65">
        <v>2</v>
      </c>
      <c r="G44" s="65">
        <v>124</v>
      </c>
      <c r="H44" s="65">
        <v>0</v>
      </c>
      <c r="I44" s="65">
        <v>65885</v>
      </c>
      <c r="J44" s="65">
        <v>19210</v>
      </c>
      <c r="K44" s="65">
        <v>87397</v>
      </c>
      <c r="L44" s="65">
        <v>66</v>
      </c>
      <c r="M44" s="65">
        <v>7</v>
      </c>
      <c r="N44" s="65">
        <v>118</v>
      </c>
      <c r="O44" s="65">
        <v>0</v>
      </c>
      <c r="P44" s="65">
        <v>64</v>
      </c>
      <c r="Q44" s="97">
        <v>172889</v>
      </c>
      <c r="R44" s="103"/>
    </row>
    <row r="45" spans="2:18" ht="21" customHeight="1" x14ac:dyDescent="0.3">
      <c r="B45" s="95" t="s">
        <v>45</v>
      </c>
      <c r="C45" s="96">
        <f>SUM(C7:C44)</f>
        <v>170563</v>
      </c>
      <c r="D45" s="96">
        <f t="shared" ref="D45:Q45" si="0">SUM(D7:D44)</f>
        <v>270860</v>
      </c>
      <c r="E45" s="96">
        <f t="shared" si="0"/>
        <v>249919</v>
      </c>
      <c r="F45" s="96">
        <f t="shared" si="0"/>
        <v>966608</v>
      </c>
      <c r="G45" s="96">
        <f t="shared" si="0"/>
        <v>371368</v>
      </c>
      <c r="H45" s="96">
        <f t="shared" si="0"/>
        <v>474090</v>
      </c>
      <c r="I45" s="96">
        <f t="shared" si="0"/>
        <v>3195559</v>
      </c>
      <c r="J45" s="96">
        <f t="shared" si="0"/>
        <v>2357499</v>
      </c>
      <c r="K45" s="96">
        <f t="shared" si="0"/>
        <v>543877</v>
      </c>
      <c r="L45" s="96">
        <f t="shared" si="0"/>
        <v>367936</v>
      </c>
      <c r="M45" s="96">
        <f t="shared" si="0"/>
        <v>533578</v>
      </c>
      <c r="N45" s="96">
        <f t="shared" si="0"/>
        <v>958822</v>
      </c>
      <c r="O45" s="96">
        <f t="shared" si="0"/>
        <v>3535928</v>
      </c>
      <c r="P45" s="96">
        <f t="shared" si="0"/>
        <v>445688</v>
      </c>
      <c r="Q45" s="96">
        <f t="shared" si="0"/>
        <v>14442290</v>
      </c>
      <c r="R45" s="103"/>
    </row>
    <row r="46" spans="2:18" ht="21" customHeight="1" x14ac:dyDescent="0.3">
      <c r="B46" s="305" t="s">
        <v>46</v>
      </c>
      <c r="C46" s="305"/>
      <c r="D46" s="305"/>
      <c r="E46" s="305"/>
      <c r="F46" s="305"/>
      <c r="G46" s="305"/>
      <c r="H46" s="305"/>
      <c r="I46" s="305"/>
      <c r="J46" s="305"/>
      <c r="K46" s="305"/>
      <c r="L46" s="305"/>
      <c r="M46" s="305"/>
      <c r="N46" s="305"/>
      <c r="O46" s="305"/>
      <c r="P46" s="305"/>
      <c r="Q46" s="305"/>
      <c r="R46" s="104"/>
    </row>
    <row r="47" spans="2:18" ht="21" customHeight="1" x14ac:dyDescent="0.3">
      <c r="B47" s="94" t="s">
        <v>47</v>
      </c>
      <c r="C47" s="65">
        <v>1353</v>
      </c>
      <c r="D47" s="65">
        <v>22991</v>
      </c>
      <c r="E47" s="65">
        <v>1834</v>
      </c>
      <c r="F47" s="65">
        <v>43968</v>
      </c>
      <c r="G47" s="65">
        <v>6140</v>
      </c>
      <c r="H47" s="65">
        <v>6516</v>
      </c>
      <c r="I47" s="65">
        <v>1036</v>
      </c>
      <c r="J47" s="65">
        <v>3645</v>
      </c>
      <c r="K47" s="65">
        <v>0</v>
      </c>
      <c r="L47" s="65">
        <v>1607</v>
      </c>
      <c r="M47" s="65">
        <v>2114</v>
      </c>
      <c r="N47" s="65">
        <v>3265</v>
      </c>
      <c r="O47" s="65">
        <v>48300</v>
      </c>
      <c r="P47" s="65">
        <v>15587</v>
      </c>
      <c r="Q47" s="97">
        <v>158357</v>
      </c>
      <c r="R47" s="103"/>
    </row>
    <row r="48" spans="2:18" ht="21" customHeight="1" x14ac:dyDescent="0.3">
      <c r="B48" s="94" t="s">
        <v>64</v>
      </c>
      <c r="C48" s="65">
        <v>10432</v>
      </c>
      <c r="D48" s="65">
        <v>22103</v>
      </c>
      <c r="E48" s="65">
        <v>0</v>
      </c>
      <c r="F48" s="65">
        <v>-106457</v>
      </c>
      <c r="G48" s="65">
        <v>3023</v>
      </c>
      <c r="H48" s="65">
        <v>22336</v>
      </c>
      <c r="I48" s="65">
        <v>0</v>
      </c>
      <c r="J48" s="65">
        <v>153507</v>
      </c>
      <c r="K48" s="65">
        <v>0</v>
      </c>
      <c r="L48" s="65">
        <v>-1456</v>
      </c>
      <c r="M48" s="65">
        <v>0</v>
      </c>
      <c r="N48" s="65">
        <v>0</v>
      </c>
      <c r="O48" s="65">
        <v>5139</v>
      </c>
      <c r="P48" s="65">
        <v>51506</v>
      </c>
      <c r="Q48" s="97">
        <v>160132</v>
      </c>
      <c r="R48" s="103"/>
    </row>
    <row r="49" spans="2:19" ht="21" customHeight="1" x14ac:dyDescent="0.3">
      <c r="B49" s="5" t="s">
        <v>250</v>
      </c>
      <c r="C49" s="65">
        <v>706</v>
      </c>
      <c r="D49" s="65">
        <v>5549</v>
      </c>
      <c r="E49" s="65">
        <v>4894</v>
      </c>
      <c r="F49" s="65">
        <v>35892</v>
      </c>
      <c r="G49" s="65">
        <v>3480</v>
      </c>
      <c r="H49" s="65">
        <v>6819</v>
      </c>
      <c r="I49" s="65">
        <v>2688</v>
      </c>
      <c r="J49" s="65">
        <v>2912</v>
      </c>
      <c r="K49" s="65">
        <v>0</v>
      </c>
      <c r="L49" s="65">
        <v>1752</v>
      </c>
      <c r="M49" s="65">
        <v>4806</v>
      </c>
      <c r="N49" s="65">
        <v>1050</v>
      </c>
      <c r="O49" s="65">
        <v>4790</v>
      </c>
      <c r="P49" s="65">
        <v>4500</v>
      </c>
      <c r="Q49" s="97">
        <v>79838</v>
      </c>
      <c r="R49" s="103"/>
    </row>
    <row r="50" spans="2:19" ht="21" customHeight="1" x14ac:dyDescent="0.3">
      <c r="B50" s="94" t="s">
        <v>48</v>
      </c>
      <c r="C50" s="65">
        <v>3955</v>
      </c>
      <c r="D50" s="65">
        <v>78754</v>
      </c>
      <c r="E50" s="65">
        <v>966</v>
      </c>
      <c r="F50" s="65">
        <v>396959</v>
      </c>
      <c r="G50" s="65">
        <v>12638</v>
      </c>
      <c r="H50" s="65">
        <v>45967</v>
      </c>
      <c r="I50" s="65">
        <v>1102</v>
      </c>
      <c r="J50" s="65">
        <v>57475</v>
      </c>
      <c r="K50" s="65">
        <v>0</v>
      </c>
      <c r="L50" s="65">
        <v>18156</v>
      </c>
      <c r="M50" s="65">
        <v>178</v>
      </c>
      <c r="N50" s="65">
        <v>173</v>
      </c>
      <c r="O50" s="65">
        <v>335018</v>
      </c>
      <c r="P50" s="65">
        <v>276386</v>
      </c>
      <c r="Q50" s="97">
        <v>1227727</v>
      </c>
      <c r="R50" s="103"/>
    </row>
    <row r="51" spans="2:19" ht="21" customHeight="1" x14ac:dyDescent="0.3">
      <c r="B51" s="94" t="s">
        <v>251</v>
      </c>
      <c r="C51" s="65">
        <v>68</v>
      </c>
      <c r="D51" s="65">
        <v>19366</v>
      </c>
      <c r="E51" s="65">
        <v>357</v>
      </c>
      <c r="F51" s="65">
        <v>47558</v>
      </c>
      <c r="G51" s="65">
        <v>19243</v>
      </c>
      <c r="H51" s="65">
        <v>15375</v>
      </c>
      <c r="I51" s="65">
        <v>1376</v>
      </c>
      <c r="J51" s="65">
        <v>923</v>
      </c>
      <c r="K51" s="65">
        <v>0</v>
      </c>
      <c r="L51" s="65">
        <v>5733</v>
      </c>
      <c r="M51" s="65">
        <v>421</v>
      </c>
      <c r="N51" s="65">
        <v>1054</v>
      </c>
      <c r="O51" s="65">
        <v>1591</v>
      </c>
      <c r="P51" s="65">
        <v>11282</v>
      </c>
      <c r="Q51" s="97">
        <v>124346</v>
      </c>
      <c r="R51" s="103"/>
    </row>
    <row r="52" spans="2:19" ht="21" customHeight="1" x14ac:dyDescent="0.3">
      <c r="B52" s="95" t="s">
        <v>45</v>
      </c>
      <c r="C52" s="96">
        <f>SUM(C47:C51)</f>
        <v>16514</v>
      </c>
      <c r="D52" s="96">
        <f t="shared" ref="D52:P52" si="1">SUM(D47:D51)</f>
        <v>148763</v>
      </c>
      <c r="E52" s="96">
        <f t="shared" si="1"/>
        <v>8051</v>
      </c>
      <c r="F52" s="96">
        <f t="shared" si="1"/>
        <v>417920</v>
      </c>
      <c r="G52" s="96">
        <f t="shared" si="1"/>
        <v>44524</v>
      </c>
      <c r="H52" s="96">
        <f t="shared" si="1"/>
        <v>97013</v>
      </c>
      <c r="I52" s="96">
        <f t="shared" si="1"/>
        <v>6202</v>
      </c>
      <c r="J52" s="96">
        <f t="shared" si="1"/>
        <v>218462</v>
      </c>
      <c r="K52" s="96">
        <f t="shared" si="1"/>
        <v>0</v>
      </c>
      <c r="L52" s="96">
        <f t="shared" si="1"/>
        <v>25792</v>
      </c>
      <c r="M52" s="96">
        <f t="shared" si="1"/>
        <v>7519</v>
      </c>
      <c r="N52" s="96">
        <f t="shared" si="1"/>
        <v>5542</v>
      </c>
      <c r="O52" s="96">
        <f t="shared" si="1"/>
        <v>394838</v>
      </c>
      <c r="P52" s="96">
        <f t="shared" si="1"/>
        <v>359261</v>
      </c>
      <c r="Q52" s="96">
        <f>SUM(Q47:Q51)</f>
        <v>1750400</v>
      </c>
      <c r="R52" s="103"/>
    </row>
    <row r="53" spans="2:19" ht="20.25" customHeight="1" x14ac:dyDescent="0.3">
      <c r="B53" s="306" t="s">
        <v>50</v>
      </c>
      <c r="C53" s="306"/>
      <c r="D53" s="306"/>
      <c r="E53" s="306"/>
      <c r="F53" s="306"/>
      <c r="G53" s="306"/>
      <c r="H53" s="306"/>
      <c r="I53" s="306"/>
      <c r="J53" s="306"/>
      <c r="K53" s="306"/>
      <c r="L53" s="306"/>
      <c r="M53" s="306"/>
      <c r="N53" s="306"/>
      <c r="O53" s="306"/>
      <c r="P53" s="306"/>
      <c r="Q53" s="306"/>
      <c r="R53" s="105"/>
      <c r="S53" s="3"/>
    </row>
    <row r="54" spans="2:19" x14ac:dyDescent="0.3">
      <c r="C54" s="115"/>
      <c r="D54" s="115"/>
      <c r="E54" s="115"/>
      <c r="F54" s="115"/>
      <c r="G54" s="115"/>
      <c r="H54" s="115"/>
      <c r="I54" s="115"/>
      <c r="J54" s="115"/>
      <c r="K54" s="115"/>
      <c r="L54" s="115"/>
      <c r="M54" s="115"/>
      <c r="N54" s="115"/>
      <c r="O54" s="115"/>
      <c r="P54" s="115"/>
      <c r="Q54" s="115"/>
    </row>
    <row r="55" spans="2:19" x14ac:dyDescent="0.3">
      <c r="C55" s="115"/>
      <c r="D55" s="115"/>
      <c r="E55" s="115"/>
      <c r="F55" s="115"/>
      <c r="G55" s="115"/>
      <c r="H55" s="115"/>
      <c r="I55" s="115"/>
      <c r="J55" s="115"/>
      <c r="K55" s="115"/>
      <c r="L55" s="115"/>
      <c r="M55" s="115"/>
      <c r="N55" s="115"/>
      <c r="O55" s="115"/>
      <c r="P55" s="115"/>
      <c r="Q55" s="115"/>
    </row>
    <row r="56" spans="2:19" x14ac:dyDescent="0.3">
      <c r="Q56" s="3"/>
    </row>
    <row r="58" spans="2:19" x14ac:dyDescent="0.3">
      <c r="Q58" s="3"/>
    </row>
  </sheetData>
  <sheetProtection password="E931" sheet="1" objects="1" scenarios="1"/>
  <mergeCells count="4">
    <mergeCell ref="B4:Q4"/>
    <mergeCell ref="B6:Q6"/>
    <mergeCell ref="B46:Q46"/>
    <mergeCell ref="B53:Q53"/>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5"/>
  <sheetViews>
    <sheetView topLeftCell="A40" workbookViewId="0">
      <selection activeCell="C48" sqref="C48"/>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16.5" customHeight="1" x14ac:dyDescent="0.3">
      <c r="B4" s="303" t="s">
        <v>313</v>
      </c>
      <c r="C4" s="303"/>
      <c r="D4" s="303"/>
      <c r="E4" s="303"/>
      <c r="F4" s="303"/>
      <c r="G4" s="303"/>
      <c r="H4" s="303"/>
      <c r="I4" s="303"/>
      <c r="J4" s="303"/>
      <c r="K4" s="303"/>
      <c r="L4" s="303"/>
      <c r="M4" s="303"/>
      <c r="N4" s="303"/>
      <c r="O4" s="303"/>
      <c r="P4" s="303"/>
      <c r="Q4" s="303"/>
      <c r="R4" s="98"/>
    </row>
    <row r="5" spans="2:18" ht="16.5" customHeight="1" x14ac:dyDescent="0.3">
      <c r="B5" s="62" t="s">
        <v>0</v>
      </c>
      <c r="C5" s="64" t="s">
        <v>194</v>
      </c>
      <c r="D5" s="64" t="s">
        <v>195</v>
      </c>
      <c r="E5" s="64" t="s">
        <v>196</v>
      </c>
      <c r="F5" s="64" t="s">
        <v>197</v>
      </c>
      <c r="G5" s="64" t="s">
        <v>198</v>
      </c>
      <c r="H5" s="64" t="s">
        <v>199</v>
      </c>
      <c r="I5" s="64" t="s">
        <v>200</v>
      </c>
      <c r="J5" s="64" t="s">
        <v>201</v>
      </c>
      <c r="K5" s="64" t="s">
        <v>202</v>
      </c>
      <c r="L5" s="64" t="s">
        <v>203</v>
      </c>
      <c r="M5" s="64" t="s">
        <v>204</v>
      </c>
      <c r="N5" s="64" t="s">
        <v>205</v>
      </c>
      <c r="O5" s="64" t="s">
        <v>206</v>
      </c>
      <c r="P5" s="64" t="s">
        <v>207</v>
      </c>
      <c r="Q5" s="64" t="s">
        <v>208</v>
      </c>
      <c r="R5" s="102"/>
    </row>
    <row r="6" spans="2:18" ht="16.5" customHeight="1" x14ac:dyDescent="0.3">
      <c r="B6" s="304" t="s">
        <v>16</v>
      </c>
      <c r="C6" s="304"/>
      <c r="D6" s="304"/>
      <c r="E6" s="304"/>
      <c r="F6" s="304"/>
      <c r="G6" s="304"/>
      <c r="H6" s="304"/>
      <c r="I6" s="304"/>
      <c r="J6" s="304"/>
      <c r="K6" s="304"/>
      <c r="L6" s="304"/>
      <c r="M6" s="304"/>
      <c r="N6" s="304"/>
      <c r="O6" s="304"/>
      <c r="P6" s="304"/>
      <c r="Q6" s="304"/>
      <c r="R6" s="102"/>
    </row>
    <row r="7" spans="2:18" ht="16.5" customHeight="1" x14ac:dyDescent="0.3">
      <c r="B7" s="94" t="s">
        <v>17</v>
      </c>
      <c r="C7" s="65">
        <v>0</v>
      </c>
      <c r="D7" s="65">
        <v>-1</v>
      </c>
      <c r="E7" s="65">
        <v>-94</v>
      </c>
      <c r="F7" s="65">
        <v>-190</v>
      </c>
      <c r="G7" s="65">
        <v>986</v>
      </c>
      <c r="H7" s="65">
        <v>59</v>
      </c>
      <c r="I7" s="65">
        <v>0</v>
      </c>
      <c r="J7" s="65">
        <v>0</v>
      </c>
      <c r="K7" s="65">
        <v>0</v>
      </c>
      <c r="L7" s="65">
        <v>2679</v>
      </c>
      <c r="M7" s="65">
        <v>474</v>
      </c>
      <c r="N7" s="65">
        <v>4640</v>
      </c>
      <c r="O7" s="65">
        <v>-18032</v>
      </c>
      <c r="P7" s="65">
        <v>-353</v>
      </c>
      <c r="Q7" s="97">
        <v>-9831</v>
      </c>
      <c r="R7" s="103"/>
    </row>
    <row r="8" spans="2:18" ht="16.5" customHeight="1" x14ac:dyDescent="0.3">
      <c r="B8" s="94" t="s">
        <v>18</v>
      </c>
      <c r="C8" s="65">
        <v>0</v>
      </c>
      <c r="D8" s="65">
        <v>1223</v>
      </c>
      <c r="E8" s="65">
        <v>102</v>
      </c>
      <c r="F8" s="65">
        <v>459</v>
      </c>
      <c r="G8" s="65">
        <v>127</v>
      </c>
      <c r="H8" s="65">
        <v>170</v>
      </c>
      <c r="I8" s="65">
        <v>16583</v>
      </c>
      <c r="J8" s="65">
        <v>8539</v>
      </c>
      <c r="K8" s="65">
        <v>0</v>
      </c>
      <c r="L8" s="65">
        <v>672</v>
      </c>
      <c r="M8" s="65">
        <v>519</v>
      </c>
      <c r="N8" s="65">
        <v>624</v>
      </c>
      <c r="O8" s="65">
        <v>0</v>
      </c>
      <c r="P8" s="65">
        <v>2177</v>
      </c>
      <c r="Q8" s="97">
        <v>31195</v>
      </c>
      <c r="R8" s="103"/>
    </row>
    <row r="9" spans="2:18" ht="16.5" customHeight="1" x14ac:dyDescent="0.3">
      <c r="B9" s="94" t="s">
        <v>19</v>
      </c>
      <c r="C9" s="65">
        <v>0</v>
      </c>
      <c r="D9" s="65">
        <v>-6205</v>
      </c>
      <c r="E9" s="65">
        <v>-4443</v>
      </c>
      <c r="F9" s="65">
        <v>-12560</v>
      </c>
      <c r="G9" s="65">
        <v>-74908</v>
      </c>
      <c r="H9" s="65">
        <v>-4297</v>
      </c>
      <c r="I9" s="65">
        <v>-58682</v>
      </c>
      <c r="J9" s="65">
        <v>-10049</v>
      </c>
      <c r="K9" s="65">
        <v>0</v>
      </c>
      <c r="L9" s="65">
        <v>-10751</v>
      </c>
      <c r="M9" s="65">
        <v>-41168</v>
      </c>
      <c r="N9" s="65">
        <v>-5667</v>
      </c>
      <c r="O9" s="65">
        <v>0</v>
      </c>
      <c r="P9" s="65">
        <v>0</v>
      </c>
      <c r="Q9" s="97">
        <v>-228729</v>
      </c>
      <c r="R9" s="103"/>
    </row>
    <row r="10" spans="2:18" ht="16.5" customHeight="1" x14ac:dyDescent="0.3">
      <c r="B10" s="94" t="s">
        <v>142</v>
      </c>
      <c r="C10" s="65">
        <v>-1350</v>
      </c>
      <c r="D10" s="65">
        <v>807</v>
      </c>
      <c r="E10" s="65">
        <v>3011</v>
      </c>
      <c r="F10" s="65">
        <v>9870</v>
      </c>
      <c r="G10" s="65">
        <v>-221</v>
      </c>
      <c r="H10" s="65">
        <v>4916</v>
      </c>
      <c r="I10" s="65">
        <v>10665</v>
      </c>
      <c r="J10" s="65">
        <v>8817</v>
      </c>
      <c r="K10" s="65">
        <v>0</v>
      </c>
      <c r="L10" s="65">
        <v>232</v>
      </c>
      <c r="M10" s="65">
        <v>-865</v>
      </c>
      <c r="N10" s="65">
        <v>7481</v>
      </c>
      <c r="O10" s="65">
        <v>-7861</v>
      </c>
      <c r="P10" s="65">
        <v>-2681</v>
      </c>
      <c r="Q10" s="97">
        <v>32822</v>
      </c>
      <c r="R10" s="103"/>
    </row>
    <row r="11" spans="2:18" ht="16.5" customHeight="1" x14ac:dyDescent="0.3">
      <c r="B11" s="94" t="s">
        <v>20</v>
      </c>
      <c r="C11" s="65">
        <v>-3342</v>
      </c>
      <c r="D11" s="65">
        <v>-1210</v>
      </c>
      <c r="E11" s="65">
        <v>5781</v>
      </c>
      <c r="F11" s="65">
        <v>600</v>
      </c>
      <c r="G11" s="65">
        <v>4526</v>
      </c>
      <c r="H11" s="65">
        <v>3598</v>
      </c>
      <c r="I11" s="65">
        <v>68218</v>
      </c>
      <c r="J11" s="65">
        <v>63862</v>
      </c>
      <c r="K11" s="65">
        <v>0</v>
      </c>
      <c r="L11" s="65">
        <v>9829</v>
      </c>
      <c r="M11" s="65">
        <v>8722</v>
      </c>
      <c r="N11" s="65">
        <v>79996</v>
      </c>
      <c r="O11" s="65">
        <v>13396</v>
      </c>
      <c r="P11" s="65">
        <v>-13099</v>
      </c>
      <c r="Q11" s="97">
        <v>240878</v>
      </c>
      <c r="R11" s="103"/>
    </row>
    <row r="12" spans="2:18" ht="16.5" customHeight="1" x14ac:dyDescent="0.3">
      <c r="B12" s="94" t="s">
        <v>137</v>
      </c>
      <c r="C12" s="65">
        <v>0</v>
      </c>
      <c r="D12" s="65">
        <v>-9998</v>
      </c>
      <c r="E12" s="65">
        <v>5842</v>
      </c>
      <c r="F12" s="65">
        <v>19315</v>
      </c>
      <c r="G12" s="65">
        <v>4234</v>
      </c>
      <c r="H12" s="65">
        <v>-1417</v>
      </c>
      <c r="I12" s="65">
        <v>62866</v>
      </c>
      <c r="J12" s="65">
        <v>54790</v>
      </c>
      <c r="K12" s="65">
        <v>0</v>
      </c>
      <c r="L12" s="65">
        <v>61710</v>
      </c>
      <c r="M12" s="65">
        <v>15622</v>
      </c>
      <c r="N12" s="65">
        <v>-27696</v>
      </c>
      <c r="O12" s="65">
        <v>146897</v>
      </c>
      <c r="P12" s="65">
        <v>49425</v>
      </c>
      <c r="Q12" s="97">
        <v>381590</v>
      </c>
      <c r="R12" s="103"/>
    </row>
    <row r="13" spans="2:18" ht="16.5" customHeight="1" x14ac:dyDescent="0.3">
      <c r="B13" s="94" t="s">
        <v>21</v>
      </c>
      <c r="C13" s="65">
        <v>0</v>
      </c>
      <c r="D13" s="65">
        <v>7577</v>
      </c>
      <c r="E13" s="65">
        <v>9537</v>
      </c>
      <c r="F13" s="65">
        <v>28833</v>
      </c>
      <c r="G13" s="65">
        <v>3399</v>
      </c>
      <c r="H13" s="65">
        <v>6976</v>
      </c>
      <c r="I13" s="65">
        <v>86687</v>
      </c>
      <c r="J13" s="65">
        <v>82659</v>
      </c>
      <c r="K13" s="65">
        <v>0</v>
      </c>
      <c r="L13" s="65">
        <v>-2346</v>
      </c>
      <c r="M13" s="65">
        <v>-30048</v>
      </c>
      <c r="N13" s="65">
        <v>-93211</v>
      </c>
      <c r="O13" s="65">
        <v>201576</v>
      </c>
      <c r="P13" s="65">
        <v>-7866</v>
      </c>
      <c r="Q13" s="97">
        <v>293772</v>
      </c>
      <c r="R13" s="103"/>
    </row>
    <row r="14" spans="2:18" ht="16.5" customHeight="1" x14ac:dyDescent="0.3">
      <c r="B14" s="94" t="s">
        <v>22</v>
      </c>
      <c r="C14" s="65">
        <v>0</v>
      </c>
      <c r="D14" s="65">
        <v>1935</v>
      </c>
      <c r="E14" s="65">
        <v>691</v>
      </c>
      <c r="F14" s="65">
        <v>8641</v>
      </c>
      <c r="G14" s="65">
        <v>4195</v>
      </c>
      <c r="H14" s="65">
        <v>714</v>
      </c>
      <c r="I14" s="65">
        <v>14766</v>
      </c>
      <c r="J14" s="65">
        <v>9747</v>
      </c>
      <c r="K14" s="65">
        <v>0</v>
      </c>
      <c r="L14" s="65">
        <v>1683</v>
      </c>
      <c r="M14" s="65">
        <v>865</v>
      </c>
      <c r="N14" s="65">
        <v>3589</v>
      </c>
      <c r="O14" s="65">
        <v>0</v>
      </c>
      <c r="P14" s="65">
        <v>-3319</v>
      </c>
      <c r="Q14" s="97">
        <v>43507</v>
      </c>
      <c r="R14" s="103"/>
    </row>
    <row r="15" spans="2:18" ht="16.5" customHeight="1" x14ac:dyDescent="0.3">
      <c r="B15" s="94" t="s">
        <v>23</v>
      </c>
      <c r="C15" s="65">
        <v>0</v>
      </c>
      <c r="D15" s="65">
        <v>0</v>
      </c>
      <c r="E15" s="65">
        <v>0</v>
      </c>
      <c r="F15" s="65">
        <v>0</v>
      </c>
      <c r="G15" s="65">
        <v>0</v>
      </c>
      <c r="H15" s="65">
        <v>0</v>
      </c>
      <c r="I15" s="65">
        <v>11682</v>
      </c>
      <c r="J15" s="65">
        <v>6026</v>
      </c>
      <c r="K15" s="65">
        <v>137495</v>
      </c>
      <c r="L15" s="65">
        <v>0</v>
      </c>
      <c r="M15" s="65">
        <v>0</v>
      </c>
      <c r="N15" s="65">
        <v>0</v>
      </c>
      <c r="O15" s="65">
        <v>0</v>
      </c>
      <c r="P15" s="65">
        <v>0</v>
      </c>
      <c r="Q15" s="97">
        <v>155203</v>
      </c>
      <c r="R15" s="103"/>
    </row>
    <row r="16" spans="2:18" ht="16.5" customHeight="1" x14ac:dyDescent="0.3">
      <c r="B16" s="94" t="s">
        <v>24</v>
      </c>
      <c r="C16" s="65">
        <v>-319</v>
      </c>
      <c r="D16" s="65">
        <v>-1259</v>
      </c>
      <c r="E16" s="65">
        <v>436</v>
      </c>
      <c r="F16" s="65">
        <v>-4263</v>
      </c>
      <c r="G16" s="65">
        <v>2328</v>
      </c>
      <c r="H16" s="65">
        <v>43435</v>
      </c>
      <c r="I16" s="65">
        <v>23867</v>
      </c>
      <c r="J16" s="65">
        <v>16880</v>
      </c>
      <c r="K16" s="65">
        <v>525</v>
      </c>
      <c r="L16" s="65">
        <v>1062</v>
      </c>
      <c r="M16" s="65">
        <v>-473</v>
      </c>
      <c r="N16" s="65">
        <v>-30021</v>
      </c>
      <c r="O16" s="65">
        <v>0</v>
      </c>
      <c r="P16" s="65">
        <v>-547</v>
      </c>
      <c r="Q16" s="97">
        <v>51652</v>
      </c>
      <c r="R16" s="103"/>
    </row>
    <row r="17" spans="2:18" ht="16.5" customHeight="1" x14ac:dyDescent="0.3">
      <c r="B17" s="94" t="s">
        <v>25</v>
      </c>
      <c r="C17" s="65">
        <v>0</v>
      </c>
      <c r="D17" s="65">
        <v>3650</v>
      </c>
      <c r="E17" s="65">
        <v>2645</v>
      </c>
      <c r="F17" s="65">
        <v>20309</v>
      </c>
      <c r="G17" s="65">
        <v>4951</v>
      </c>
      <c r="H17" s="65">
        <v>3893</v>
      </c>
      <c r="I17" s="65">
        <v>46321</v>
      </c>
      <c r="J17" s="65">
        <v>33549</v>
      </c>
      <c r="K17" s="65">
        <v>0</v>
      </c>
      <c r="L17" s="65">
        <v>7396</v>
      </c>
      <c r="M17" s="65">
        <v>3392</v>
      </c>
      <c r="N17" s="65">
        <v>8734</v>
      </c>
      <c r="O17" s="65">
        <v>-7832</v>
      </c>
      <c r="P17" s="65">
        <v>-3365</v>
      </c>
      <c r="Q17" s="97">
        <v>123643</v>
      </c>
      <c r="R17" s="103"/>
    </row>
    <row r="18" spans="2:18" ht="16.5" customHeight="1" x14ac:dyDescent="0.3">
      <c r="B18" s="94" t="s">
        <v>26</v>
      </c>
      <c r="C18" s="65">
        <v>-14826</v>
      </c>
      <c r="D18" s="65">
        <v>-27058</v>
      </c>
      <c r="E18" s="65">
        <v>6880</v>
      </c>
      <c r="F18" s="65">
        <v>-65075</v>
      </c>
      <c r="G18" s="65">
        <v>1377</v>
      </c>
      <c r="H18" s="65">
        <v>8054</v>
      </c>
      <c r="I18" s="65">
        <v>46938</v>
      </c>
      <c r="J18" s="65">
        <v>38699</v>
      </c>
      <c r="K18" s="65">
        <v>11208</v>
      </c>
      <c r="L18" s="65">
        <v>5352</v>
      </c>
      <c r="M18" s="65">
        <v>23647</v>
      </c>
      <c r="N18" s="65">
        <v>-103268</v>
      </c>
      <c r="O18" s="65">
        <v>-108166</v>
      </c>
      <c r="P18" s="65">
        <v>-16157</v>
      </c>
      <c r="Q18" s="97">
        <v>-192394</v>
      </c>
      <c r="R18" s="103"/>
    </row>
    <row r="19" spans="2:18" ht="16.5" customHeight="1" x14ac:dyDescent="0.3">
      <c r="B19" s="94" t="s">
        <v>27</v>
      </c>
      <c r="C19" s="65">
        <v>864</v>
      </c>
      <c r="D19" s="65">
        <v>-1816</v>
      </c>
      <c r="E19" s="65">
        <v>2741</v>
      </c>
      <c r="F19" s="65">
        <v>-11556</v>
      </c>
      <c r="G19" s="65">
        <v>5363</v>
      </c>
      <c r="H19" s="65">
        <v>7992</v>
      </c>
      <c r="I19" s="65">
        <v>69727</v>
      </c>
      <c r="J19" s="65">
        <v>67957</v>
      </c>
      <c r="K19" s="65">
        <v>0</v>
      </c>
      <c r="L19" s="65">
        <v>-1744</v>
      </c>
      <c r="M19" s="65">
        <v>-9073</v>
      </c>
      <c r="N19" s="65">
        <v>47702</v>
      </c>
      <c r="O19" s="65">
        <v>0</v>
      </c>
      <c r="P19" s="65">
        <v>10818</v>
      </c>
      <c r="Q19" s="97">
        <v>188976</v>
      </c>
      <c r="R19" s="103"/>
    </row>
    <row r="20" spans="2:18" ht="16.5" customHeight="1" x14ac:dyDescent="0.3">
      <c r="B20" s="94" t="s">
        <v>28</v>
      </c>
      <c r="C20" s="65">
        <v>-9235</v>
      </c>
      <c r="D20" s="65">
        <v>3452</v>
      </c>
      <c r="E20" s="65">
        <v>11335</v>
      </c>
      <c r="F20" s="65">
        <v>-3022</v>
      </c>
      <c r="G20" s="65">
        <v>11548</v>
      </c>
      <c r="H20" s="65">
        <v>8304</v>
      </c>
      <c r="I20" s="65">
        <v>40909</v>
      </c>
      <c r="J20" s="65">
        <v>26242</v>
      </c>
      <c r="K20" s="65">
        <v>0</v>
      </c>
      <c r="L20" s="65">
        <v>8849</v>
      </c>
      <c r="M20" s="65">
        <v>7774</v>
      </c>
      <c r="N20" s="65">
        <v>24666</v>
      </c>
      <c r="O20" s="65">
        <v>-31815</v>
      </c>
      <c r="P20" s="65">
        <v>3780</v>
      </c>
      <c r="Q20" s="97">
        <v>102786</v>
      </c>
      <c r="R20" s="103"/>
    </row>
    <row r="21" spans="2:18" ht="16.5" customHeight="1" x14ac:dyDescent="0.3">
      <c r="B21" s="94" t="s">
        <v>29</v>
      </c>
      <c r="C21" s="65">
        <v>-15131</v>
      </c>
      <c r="D21" s="65">
        <v>2188</v>
      </c>
      <c r="E21" s="65">
        <v>8465</v>
      </c>
      <c r="F21" s="65">
        <v>-20186</v>
      </c>
      <c r="G21" s="65">
        <v>-1962</v>
      </c>
      <c r="H21" s="65">
        <v>6512</v>
      </c>
      <c r="I21" s="65">
        <v>58545</v>
      </c>
      <c r="J21" s="65">
        <v>23578</v>
      </c>
      <c r="K21" s="65">
        <v>0</v>
      </c>
      <c r="L21" s="65">
        <v>4742</v>
      </c>
      <c r="M21" s="65">
        <v>13440</v>
      </c>
      <c r="N21" s="65">
        <v>35920</v>
      </c>
      <c r="O21" s="65">
        <v>7338</v>
      </c>
      <c r="P21" s="65">
        <v>-5288</v>
      </c>
      <c r="Q21" s="97">
        <v>118161</v>
      </c>
      <c r="R21" s="103"/>
    </row>
    <row r="22" spans="2:18" ht="16.5" customHeight="1" x14ac:dyDescent="0.3">
      <c r="B22" s="94" t="s">
        <v>30</v>
      </c>
      <c r="C22" s="65">
        <v>0</v>
      </c>
      <c r="D22" s="65">
        <v>1172</v>
      </c>
      <c r="E22" s="65">
        <v>634</v>
      </c>
      <c r="F22" s="65">
        <v>5377</v>
      </c>
      <c r="G22" s="65">
        <v>1481</v>
      </c>
      <c r="H22" s="65">
        <v>6948</v>
      </c>
      <c r="I22" s="65">
        <v>12319</v>
      </c>
      <c r="J22" s="65">
        <v>8139</v>
      </c>
      <c r="K22" s="65">
        <v>0</v>
      </c>
      <c r="L22" s="65">
        <v>873</v>
      </c>
      <c r="M22" s="65">
        <v>2068</v>
      </c>
      <c r="N22" s="65">
        <v>13436</v>
      </c>
      <c r="O22" s="65">
        <v>0</v>
      </c>
      <c r="P22" s="65">
        <v>-4603</v>
      </c>
      <c r="Q22" s="97">
        <v>47845</v>
      </c>
      <c r="R22" s="103"/>
    </row>
    <row r="23" spans="2:18" ht="16.5" customHeight="1" x14ac:dyDescent="0.3">
      <c r="B23" s="94" t="s">
        <v>31</v>
      </c>
      <c r="C23" s="65">
        <v>0</v>
      </c>
      <c r="D23" s="65">
        <v>0</v>
      </c>
      <c r="E23" s="65">
        <v>0</v>
      </c>
      <c r="F23" s="65">
        <v>0</v>
      </c>
      <c r="G23" s="65">
        <v>0</v>
      </c>
      <c r="H23" s="65">
        <v>0</v>
      </c>
      <c r="I23" s="65">
        <v>0</v>
      </c>
      <c r="J23" s="65">
        <v>0</v>
      </c>
      <c r="K23" s="65">
        <v>0</v>
      </c>
      <c r="L23" s="65">
        <v>0</v>
      </c>
      <c r="M23" s="65">
        <v>0</v>
      </c>
      <c r="N23" s="65">
        <v>0</v>
      </c>
      <c r="O23" s="65">
        <v>0</v>
      </c>
      <c r="P23" s="65">
        <v>0</v>
      </c>
      <c r="Q23" s="97">
        <v>0</v>
      </c>
      <c r="R23" s="103"/>
    </row>
    <row r="24" spans="2:18" ht="16.5" customHeight="1" x14ac:dyDescent="0.3">
      <c r="B24" s="94" t="s">
        <v>258</v>
      </c>
      <c r="C24" s="65">
        <v>-1178</v>
      </c>
      <c r="D24" s="65">
        <v>-7684</v>
      </c>
      <c r="E24" s="65">
        <v>2877</v>
      </c>
      <c r="F24" s="65">
        <v>-9326</v>
      </c>
      <c r="G24" s="65">
        <v>2816</v>
      </c>
      <c r="H24" s="65">
        <v>-5406</v>
      </c>
      <c r="I24" s="65">
        <v>37030</v>
      </c>
      <c r="J24" s="65">
        <v>16845</v>
      </c>
      <c r="K24" s="65">
        <v>0</v>
      </c>
      <c r="L24" s="65">
        <v>1574</v>
      </c>
      <c r="M24" s="65">
        <v>1669</v>
      </c>
      <c r="N24" s="65">
        <v>7354</v>
      </c>
      <c r="O24" s="65">
        <v>0</v>
      </c>
      <c r="P24" s="65">
        <v>-3526</v>
      </c>
      <c r="Q24" s="97">
        <v>43044</v>
      </c>
      <c r="R24" s="103"/>
    </row>
    <row r="25" spans="2:18" ht="16.5" customHeight="1" x14ac:dyDescent="0.3">
      <c r="B25" s="94" t="s">
        <v>259</v>
      </c>
      <c r="C25" s="65">
        <v>0</v>
      </c>
      <c r="D25" s="65">
        <v>0</v>
      </c>
      <c r="E25" s="65">
        <v>0</v>
      </c>
      <c r="F25" s="65">
        <v>0</v>
      </c>
      <c r="G25" s="65">
        <v>0</v>
      </c>
      <c r="H25" s="65">
        <v>0</v>
      </c>
      <c r="I25" s="65">
        <v>0</v>
      </c>
      <c r="J25" s="65">
        <v>0</v>
      </c>
      <c r="K25" s="65">
        <v>0</v>
      </c>
      <c r="L25" s="65">
        <v>0</v>
      </c>
      <c r="M25" s="65">
        <v>0</v>
      </c>
      <c r="N25" s="65">
        <v>0</v>
      </c>
      <c r="O25" s="65">
        <v>267510</v>
      </c>
      <c r="P25" s="65">
        <v>0</v>
      </c>
      <c r="Q25" s="97">
        <v>267510</v>
      </c>
      <c r="R25" s="103"/>
    </row>
    <row r="26" spans="2:18" ht="16.5" customHeight="1" x14ac:dyDescent="0.3">
      <c r="B26" s="94" t="s">
        <v>33</v>
      </c>
      <c r="C26" s="65">
        <v>0</v>
      </c>
      <c r="D26" s="65">
        <v>-2057</v>
      </c>
      <c r="E26" s="65">
        <v>3079</v>
      </c>
      <c r="F26" s="65">
        <v>-22335</v>
      </c>
      <c r="G26" s="65">
        <v>-1533</v>
      </c>
      <c r="H26" s="65">
        <v>16940</v>
      </c>
      <c r="I26" s="65">
        <v>15373</v>
      </c>
      <c r="J26" s="65">
        <v>24656</v>
      </c>
      <c r="K26" s="65">
        <v>0</v>
      </c>
      <c r="L26" s="65">
        <v>-339</v>
      </c>
      <c r="M26" s="65">
        <v>-13582</v>
      </c>
      <c r="N26" s="65">
        <v>30455</v>
      </c>
      <c r="O26" s="65">
        <v>-2820</v>
      </c>
      <c r="P26" s="65">
        <v>404</v>
      </c>
      <c r="Q26" s="97">
        <v>48240</v>
      </c>
      <c r="R26" s="103"/>
    </row>
    <row r="27" spans="2:18" ht="16.5" customHeight="1" x14ac:dyDescent="0.3">
      <c r="B27" s="94" t="s">
        <v>34</v>
      </c>
      <c r="C27" s="65">
        <v>0</v>
      </c>
      <c r="D27" s="65">
        <v>1408</v>
      </c>
      <c r="E27" s="65">
        <v>1856</v>
      </c>
      <c r="F27" s="65">
        <v>9187</v>
      </c>
      <c r="G27" s="65">
        <v>-212</v>
      </c>
      <c r="H27" s="65">
        <v>724</v>
      </c>
      <c r="I27" s="65">
        <v>19619</v>
      </c>
      <c r="J27" s="65">
        <v>7766</v>
      </c>
      <c r="K27" s="65">
        <v>2736</v>
      </c>
      <c r="L27" s="65">
        <v>618</v>
      </c>
      <c r="M27" s="65">
        <v>-3098</v>
      </c>
      <c r="N27" s="65">
        <v>6147</v>
      </c>
      <c r="O27" s="65">
        <v>0</v>
      </c>
      <c r="P27" s="65">
        <v>3986</v>
      </c>
      <c r="Q27" s="97">
        <v>50736</v>
      </c>
      <c r="R27" s="103"/>
    </row>
    <row r="28" spans="2:18" ht="16.5" customHeight="1" x14ac:dyDescent="0.3">
      <c r="B28" s="94" t="s">
        <v>35</v>
      </c>
      <c r="C28" s="65">
        <v>0</v>
      </c>
      <c r="D28" s="65">
        <v>1956</v>
      </c>
      <c r="E28" s="65">
        <v>486</v>
      </c>
      <c r="F28" s="65">
        <v>4951</v>
      </c>
      <c r="G28" s="65">
        <v>11135</v>
      </c>
      <c r="H28" s="65">
        <v>-3947</v>
      </c>
      <c r="I28" s="65">
        <v>23388</v>
      </c>
      <c r="J28" s="65">
        <v>56083</v>
      </c>
      <c r="K28" s="65">
        <v>0</v>
      </c>
      <c r="L28" s="65">
        <v>874</v>
      </c>
      <c r="M28" s="65">
        <v>-246</v>
      </c>
      <c r="N28" s="65">
        <v>11536</v>
      </c>
      <c r="O28" s="65">
        <v>115176</v>
      </c>
      <c r="P28" s="65">
        <v>5522</v>
      </c>
      <c r="Q28" s="97">
        <v>226914</v>
      </c>
      <c r="R28" s="103"/>
    </row>
    <row r="29" spans="2:18" ht="16.5" customHeight="1" x14ac:dyDescent="0.3">
      <c r="B29" s="94" t="s">
        <v>36</v>
      </c>
      <c r="C29" s="65">
        <v>-1208</v>
      </c>
      <c r="D29" s="65">
        <v>-8579</v>
      </c>
      <c r="E29" s="65">
        <v>2831</v>
      </c>
      <c r="F29" s="65">
        <v>-31708</v>
      </c>
      <c r="G29" s="65">
        <v>4214</v>
      </c>
      <c r="H29" s="65">
        <v>11568</v>
      </c>
      <c r="I29" s="65">
        <v>26132</v>
      </c>
      <c r="J29" s="65">
        <v>20776</v>
      </c>
      <c r="K29" s="65">
        <v>0</v>
      </c>
      <c r="L29" s="65">
        <v>1113</v>
      </c>
      <c r="M29" s="65">
        <v>-91</v>
      </c>
      <c r="N29" s="65">
        <v>37879</v>
      </c>
      <c r="O29" s="65">
        <v>0</v>
      </c>
      <c r="P29" s="65">
        <v>-16519</v>
      </c>
      <c r="Q29" s="97">
        <v>46408</v>
      </c>
      <c r="R29" s="103"/>
    </row>
    <row r="30" spans="2:18" ht="16.5" customHeight="1" x14ac:dyDescent="0.3">
      <c r="B30" s="94" t="s">
        <v>192</v>
      </c>
      <c r="C30" s="65">
        <v>0</v>
      </c>
      <c r="D30" s="65">
        <v>73</v>
      </c>
      <c r="E30" s="65">
        <v>1263</v>
      </c>
      <c r="F30" s="65">
        <v>210</v>
      </c>
      <c r="G30" s="65">
        <v>963</v>
      </c>
      <c r="H30" s="65">
        <v>284</v>
      </c>
      <c r="I30" s="65">
        <v>30796</v>
      </c>
      <c r="J30" s="65">
        <v>13516</v>
      </c>
      <c r="K30" s="65">
        <v>0</v>
      </c>
      <c r="L30" s="65">
        <v>-413</v>
      </c>
      <c r="M30" s="65">
        <v>1213</v>
      </c>
      <c r="N30" s="65">
        <v>8512</v>
      </c>
      <c r="O30" s="65">
        <v>0</v>
      </c>
      <c r="P30" s="65">
        <v>-1681</v>
      </c>
      <c r="Q30" s="97">
        <v>54737</v>
      </c>
      <c r="R30" s="103"/>
    </row>
    <row r="31" spans="2:18" ht="16.5" customHeight="1" x14ac:dyDescent="0.3">
      <c r="B31" s="94" t="s">
        <v>193</v>
      </c>
      <c r="C31" s="65">
        <v>-7081</v>
      </c>
      <c r="D31" s="65">
        <v>802</v>
      </c>
      <c r="E31" s="65">
        <v>712</v>
      </c>
      <c r="F31" s="65">
        <v>1022</v>
      </c>
      <c r="G31" s="65">
        <v>5170</v>
      </c>
      <c r="H31" s="65">
        <v>-547</v>
      </c>
      <c r="I31" s="65">
        <v>10567</v>
      </c>
      <c r="J31" s="65">
        <v>6888</v>
      </c>
      <c r="K31" s="65">
        <v>0</v>
      </c>
      <c r="L31" s="65">
        <v>369</v>
      </c>
      <c r="M31" s="65">
        <v>908</v>
      </c>
      <c r="N31" s="65">
        <v>1314</v>
      </c>
      <c r="O31" s="65">
        <v>0</v>
      </c>
      <c r="P31" s="65">
        <v>1034</v>
      </c>
      <c r="Q31" s="97">
        <v>21157</v>
      </c>
      <c r="R31" s="103"/>
    </row>
    <row r="32" spans="2:18" ht="16.5" customHeight="1" x14ac:dyDescent="0.3">
      <c r="B32" s="94" t="s">
        <v>37</v>
      </c>
      <c r="C32" s="65">
        <v>381</v>
      </c>
      <c r="D32" s="65">
        <v>1552</v>
      </c>
      <c r="E32" s="65">
        <v>3448</v>
      </c>
      <c r="F32" s="65">
        <v>-2380</v>
      </c>
      <c r="G32" s="65">
        <v>-89</v>
      </c>
      <c r="H32" s="65">
        <v>201</v>
      </c>
      <c r="I32" s="65">
        <v>46737</v>
      </c>
      <c r="J32" s="65">
        <v>39738</v>
      </c>
      <c r="K32" s="65">
        <v>0</v>
      </c>
      <c r="L32" s="65">
        <v>-497</v>
      </c>
      <c r="M32" s="65">
        <v>-2067</v>
      </c>
      <c r="N32" s="65">
        <v>22641</v>
      </c>
      <c r="O32" s="65">
        <v>0</v>
      </c>
      <c r="P32" s="65">
        <v>-3159</v>
      </c>
      <c r="Q32" s="97">
        <v>106506</v>
      </c>
      <c r="R32" s="103"/>
    </row>
    <row r="33" spans="2:18" ht="16.5" customHeight="1" x14ac:dyDescent="0.3">
      <c r="B33" s="94" t="s">
        <v>139</v>
      </c>
      <c r="C33" s="65">
        <v>0</v>
      </c>
      <c r="D33" s="65">
        <v>1222</v>
      </c>
      <c r="E33" s="65">
        <v>695</v>
      </c>
      <c r="F33" s="65">
        <v>3980</v>
      </c>
      <c r="G33" s="65">
        <v>2440</v>
      </c>
      <c r="H33" s="65">
        <v>8</v>
      </c>
      <c r="I33" s="65">
        <v>19074</v>
      </c>
      <c r="J33" s="65">
        <v>13246</v>
      </c>
      <c r="K33" s="65">
        <v>0</v>
      </c>
      <c r="L33" s="65">
        <v>3365</v>
      </c>
      <c r="M33" s="65">
        <v>3532</v>
      </c>
      <c r="N33" s="65">
        <v>8216</v>
      </c>
      <c r="O33" s="65">
        <v>2774</v>
      </c>
      <c r="P33" s="65">
        <v>-56</v>
      </c>
      <c r="Q33" s="97">
        <v>58496</v>
      </c>
      <c r="R33" s="103"/>
    </row>
    <row r="34" spans="2:18" ht="16.5" customHeight="1" x14ac:dyDescent="0.3">
      <c r="B34" s="94" t="s">
        <v>211</v>
      </c>
      <c r="C34" s="65">
        <v>315</v>
      </c>
      <c r="D34" s="65">
        <v>544</v>
      </c>
      <c r="E34" s="65">
        <v>582</v>
      </c>
      <c r="F34" s="65">
        <v>-859</v>
      </c>
      <c r="G34" s="65">
        <v>2924</v>
      </c>
      <c r="H34" s="65">
        <v>988</v>
      </c>
      <c r="I34" s="65">
        <v>23412</v>
      </c>
      <c r="J34" s="65">
        <v>8541</v>
      </c>
      <c r="K34" s="65">
        <v>0</v>
      </c>
      <c r="L34" s="65">
        <v>295</v>
      </c>
      <c r="M34" s="65">
        <v>1387</v>
      </c>
      <c r="N34" s="65">
        <v>-1910</v>
      </c>
      <c r="O34" s="65">
        <v>0</v>
      </c>
      <c r="P34" s="65">
        <v>-1919</v>
      </c>
      <c r="Q34" s="97">
        <v>34300</v>
      </c>
      <c r="R34" s="103"/>
    </row>
    <row r="35" spans="2:18" ht="16.5" customHeight="1" x14ac:dyDescent="0.3">
      <c r="B35" s="94" t="s">
        <v>140</v>
      </c>
      <c r="C35" s="65">
        <v>0</v>
      </c>
      <c r="D35" s="65">
        <v>280</v>
      </c>
      <c r="E35" s="65">
        <v>427</v>
      </c>
      <c r="F35" s="65">
        <v>130</v>
      </c>
      <c r="G35" s="65">
        <v>618</v>
      </c>
      <c r="H35" s="65">
        <v>75</v>
      </c>
      <c r="I35" s="65">
        <v>14819</v>
      </c>
      <c r="J35" s="65">
        <v>6258</v>
      </c>
      <c r="K35" s="65">
        <v>1147</v>
      </c>
      <c r="L35" s="65">
        <v>1954</v>
      </c>
      <c r="M35" s="65">
        <v>647</v>
      </c>
      <c r="N35" s="65">
        <v>956</v>
      </c>
      <c r="O35" s="65">
        <v>10954</v>
      </c>
      <c r="P35" s="65">
        <v>-134</v>
      </c>
      <c r="Q35" s="97">
        <v>38132</v>
      </c>
      <c r="R35" s="103"/>
    </row>
    <row r="36" spans="2:18" ht="16.5" customHeight="1" x14ac:dyDescent="0.3">
      <c r="B36" s="94" t="s">
        <v>141</v>
      </c>
      <c r="C36" s="65">
        <v>0</v>
      </c>
      <c r="D36" s="65">
        <v>125</v>
      </c>
      <c r="E36" s="65">
        <v>1422</v>
      </c>
      <c r="F36" s="65">
        <v>-8494</v>
      </c>
      <c r="G36" s="65">
        <v>-3281</v>
      </c>
      <c r="H36" s="65">
        <v>202</v>
      </c>
      <c r="I36" s="65">
        <v>31266</v>
      </c>
      <c r="J36" s="65">
        <v>10333</v>
      </c>
      <c r="K36" s="65">
        <v>0</v>
      </c>
      <c r="L36" s="65">
        <v>-1225</v>
      </c>
      <c r="M36" s="65">
        <v>648</v>
      </c>
      <c r="N36" s="65">
        <v>19648</v>
      </c>
      <c r="O36" s="65">
        <v>-9821</v>
      </c>
      <c r="P36" s="65">
        <v>-58</v>
      </c>
      <c r="Q36" s="97">
        <v>40764</v>
      </c>
      <c r="R36" s="103"/>
    </row>
    <row r="37" spans="2:18" ht="16.5" customHeight="1" x14ac:dyDescent="0.3">
      <c r="B37" s="94" t="s">
        <v>212</v>
      </c>
      <c r="C37" s="65">
        <v>0</v>
      </c>
      <c r="D37" s="65">
        <v>2030</v>
      </c>
      <c r="E37" s="65">
        <v>4459</v>
      </c>
      <c r="F37" s="65">
        <v>-3729</v>
      </c>
      <c r="G37" s="65">
        <v>3095</v>
      </c>
      <c r="H37" s="65">
        <v>1060</v>
      </c>
      <c r="I37" s="65">
        <v>44194</v>
      </c>
      <c r="J37" s="65">
        <v>46369</v>
      </c>
      <c r="K37" s="65">
        <v>6224</v>
      </c>
      <c r="L37" s="65">
        <v>-565</v>
      </c>
      <c r="M37" s="65">
        <v>-1921</v>
      </c>
      <c r="N37" s="65">
        <v>10210</v>
      </c>
      <c r="O37" s="65">
        <v>-22695</v>
      </c>
      <c r="P37" s="65">
        <v>-437</v>
      </c>
      <c r="Q37" s="97">
        <v>88294</v>
      </c>
      <c r="R37" s="103"/>
    </row>
    <row r="38" spans="2:18" ht="16.5" customHeight="1" x14ac:dyDescent="0.3">
      <c r="B38" s="94" t="s">
        <v>38</v>
      </c>
      <c r="C38" s="65">
        <v>0</v>
      </c>
      <c r="D38" s="65">
        <v>0</v>
      </c>
      <c r="E38" s="65">
        <v>0</v>
      </c>
      <c r="F38" s="65">
        <v>0</v>
      </c>
      <c r="G38" s="65">
        <v>0</v>
      </c>
      <c r="H38" s="65">
        <v>0</v>
      </c>
      <c r="I38" s="65">
        <v>0</v>
      </c>
      <c r="J38" s="65">
        <v>0</v>
      </c>
      <c r="K38" s="65">
        <v>0</v>
      </c>
      <c r="L38" s="65">
        <v>0</v>
      </c>
      <c r="M38" s="65">
        <v>0</v>
      </c>
      <c r="N38" s="65">
        <v>0</v>
      </c>
      <c r="O38" s="65">
        <v>0</v>
      </c>
      <c r="P38" s="65">
        <v>0</v>
      </c>
      <c r="Q38" s="97">
        <v>0</v>
      </c>
      <c r="R38" s="103"/>
    </row>
    <row r="39" spans="2:18" ht="16.5" customHeight="1" x14ac:dyDescent="0.3">
      <c r="B39" s="94" t="s">
        <v>39</v>
      </c>
      <c r="C39" s="65">
        <v>0</v>
      </c>
      <c r="D39" s="65">
        <v>-2623</v>
      </c>
      <c r="E39" s="65">
        <v>2344</v>
      </c>
      <c r="F39" s="65">
        <v>-6029</v>
      </c>
      <c r="G39" s="65">
        <v>1960</v>
      </c>
      <c r="H39" s="65">
        <v>6988</v>
      </c>
      <c r="I39" s="65">
        <v>8430</v>
      </c>
      <c r="J39" s="65">
        <v>6515</v>
      </c>
      <c r="K39" s="65">
        <v>0</v>
      </c>
      <c r="L39" s="65">
        <v>1044</v>
      </c>
      <c r="M39" s="65">
        <v>9006</v>
      </c>
      <c r="N39" s="65">
        <v>16320</v>
      </c>
      <c r="O39" s="65">
        <v>705</v>
      </c>
      <c r="P39" s="65">
        <v>-192</v>
      </c>
      <c r="Q39" s="97">
        <v>44468</v>
      </c>
      <c r="R39" s="103"/>
    </row>
    <row r="40" spans="2:18" ht="16.5" customHeight="1" x14ac:dyDescent="0.3">
      <c r="B40" s="94" t="s">
        <v>40</v>
      </c>
      <c r="C40" s="65">
        <v>0</v>
      </c>
      <c r="D40" s="65">
        <v>1324</v>
      </c>
      <c r="E40" s="65">
        <v>4557</v>
      </c>
      <c r="F40" s="65">
        <v>1692</v>
      </c>
      <c r="G40" s="65">
        <v>1567</v>
      </c>
      <c r="H40" s="65">
        <v>1600</v>
      </c>
      <c r="I40" s="65">
        <v>14330</v>
      </c>
      <c r="J40" s="65">
        <v>15579</v>
      </c>
      <c r="K40" s="65">
        <v>0</v>
      </c>
      <c r="L40" s="65">
        <v>-339</v>
      </c>
      <c r="M40" s="65">
        <v>1101</v>
      </c>
      <c r="N40" s="65">
        <v>2125</v>
      </c>
      <c r="O40" s="65">
        <v>-697</v>
      </c>
      <c r="P40" s="65">
        <v>47</v>
      </c>
      <c r="Q40" s="97">
        <v>42887</v>
      </c>
      <c r="R40" s="103"/>
    </row>
    <row r="41" spans="2:18" ht="16.5" customHeight="1" x14ac:dyDescent="0.3">
      <c r="B41" s="94" t="s">
        <v>41</v>
      </c>
      <c r="C41" s="65">
        <v>0</v>
      </c>
      <c r="D41" s="65">
        <v>-1916</v>
      </c>
      <c r="E41" s="65">
        <v>236</v>
      </c>
      <c r="F41" s="65">
        <v>1221</v>
      </c>
      <c r="G41" s="65">
        <v>3650</v>
      </c>
      <c r="H41" s="65">
        <v>-321</v>
      </c>
      <c r="I41" s="65">
        <v>26520</v>
      </c>
      <c r="J41" s="65">
        <v>20863</v>
      </c>
      <c r="K41" s="65">
        <v>0</v>
      </c>
      <c r="L41" s="65">
        <v>1971</v>
      </c>
      <c r="M41" s="65">
        <v>511</v>
      </c>
      <c r="N41" s="65">
        <v>5329</v>
      </c>
      <c r="O41" s="65">
        <v>0</v>
      </c>
      <c r="P41" s="65">
        <v>973</v>
      </c>
      <c r="Q41" s="97">
        <v>59036</v>
      </c>
      <c r="R41" s="103"/>
    </row>
    <row r="42" spans="2:18" ht="16.5" customHeight="1" x14ac:dyDescent="0.3">
      <c r="B42" s="94" t="s">
        <v>42</v>
      </c>
      <c r="C42" s="65">
        <v>0</v>
      </c>
      <c r="D42" s="65">
        <v>8</v>
      </c>
      <c r="E42" s="65">
        <v>22</v>
      </c>
      <c r="F42" s="65">
        <v>-245</v>
      </c>
      <c r="G42" s="65">
        <v>119</v>
      </c>
      <c r="H42" s="65">
        <v>52</v>
      </c>
      <c r="I42" s="65">
        <v>21897</v>
      </c>
      <c r="J42" s="65">
        <v>8595</v>
      </c>
      <c r="K42" s="65">
        <v>2373</v>
      </c>
      <c r="L42" s="65">
        <v>357</v>
      </c>
      <c r="M42" s="65">
        <v>38</v>
      </c>
      <c r="N42" s="65">
        <v>54</v>
      </c>
      <c r="O42" s="65">
        <v>1960</v>
      </c>
      <c r="P42" s="65">
        <v>91</v>
      </c>
      <c r="Q42" s="97">
        <v>35320</v>
      </c>
      <c r="R42" s="103"/>
    </row>
    <row r="43" spans="2:18" ht="16.5" customHeight="1" x14ac:dyDescent="0.3">
      <c r="B43" s="94" t="s">
        <v>43</v>
      </c>
      <c r="C43" s="65">
        <v>-3889</v>
      </c>
      <c r="D43" s="65">
        <v>-5035</v>
      </c>
      <c r="E43" s="65">
        <v>10777</v>
      </c>
      <c r="F43" s="65">
        <v>-441</v>
      </c>
      <c r="G43" s="65">
        <v>5940</v>
      </c>
      <c r="H43" s="65">
        <v>2880</v>
      </c>
      <c r="I43" s="65">
        <v>48300</v>
      </c>
      <c r="J43" s="65">
        <v>49476</v>
      </c>
      <c r="K43" s="65">
        <v>0</v>
      </c>
      <c r="L43" s="65">
        <v>3676</v>
      </c>
      <c r="M43" s="65">
        <v>8973</v>
      </c>
      <c r="N43" s="65">
        <v>14498</v>
      </c>
      <c r="O43" s="65">
        <v>287961</v>
      </c>
      <c r="P43" s="65">
        <v>-6761</v>
      </c>
      <c r="Q43" s="97">
        <v>416355</v>
      </c>
      <c r="R43" s="103"/>
    </row>
    <row r="44" spans="2:18" ht="16.5" customHeight="1" x14ac:dyDescent="0.3">
      <c r="B44" s="94" t="s">
        <v>44</v>
      </c>
      <c r="C44" s="65">
        <v>0</v>
      </c>
      <c r="D44" s="65">
        <v>14</v>
      </c>
      <c r="E44" s="65">
        <v>0</v>
      </c>
      <c r="F44" s="65">
        <v>3</v>
      </c>
      <c r="G44" s="65">
        <v>52</v>
      </c>
      <c r="H44" s="65">
        <v>7</v>
      </c>
      <c r="I44" s="65">
        <v>12645</v>
      </c>
      <c r="J44" s="65">
        <v>3725</v>
      </c>
      <c r="K44" s="65">
        <v>18754</v>
      </c>
      <c r="L44" s="65">
        <v>14</v>
      </c>
      <c r="M44" s="65">
        <v>1</v>
      </c>
      <c r="N44" s="65">
        <v>76</v>
      </c>
      <c r="O44" s="65">
        <v>0</v>
      </c>
      <c r="P44" s="65">
        <v>22</v>
      </c>
      <c r="Q44" s="97">
        <v>35314</v>
      </c>
      <c r="R44" s="103"/>
    </row>
    <row r="45" spans="2:18" ht="16.5" customHeight="1" x14ac:dyDescent="0.3">
      <c r="B45" s="95" t="s">
        <v>45</v>
      </c>
      <c r="C45" s="96">
        <f>SUM(C7:C44)</f>
        <v>-55999</v>
      </c>
      <c r="D45" s="96">
        <f t="shared" ref="D45:Q45" si="0">SUM(D7:D44)</f>
        <v>-42099</v>
      </c>
      <c r="E45" s="96">
        <f t="shared" si="0"/>
        <v>95636</v>
      </c>
      <c r="F45" s="96">
        <f t="shared" si="0"/>
        <v>-86598</v>
      </c>
      <c r="G45" s="96">
        <f t="shared" si="0"/>
        <v>8972</v>
      </c>
      <c r="H45" s="96">
        <f t="shared" si="0"/>
        <v>129213</v>
      </c>
      <c r="I45" s="96">
        <f t="shared" si="0"/>
        <v>985940</v>
      </c>
      <c r="J45" s="96">
        <f t="shared" si="0"/>
        <v>815203</v>
      </c>
      <c r="K45" s="96">
        <f t="shared" si="0"/>
        <v>180462</v>
      </c>
      <c r="L45" s="96">
        <f t="shared" si="0"/>
        <v>104084</v>
      </c>
      <c r="M45" s="96">
        <f t="shared" si="0"/>
        <v>3525</v>
      </c>
      <c r="N45" s="96">
        <f t="shared" si="0"/>
        <v>168285</v>
      </c>
      <c r="O45" s="96">
        <f t="shared" si="0"/>
        <v>846508</v>
      </c>
      <c r="P45" s="96">
        <f t="shared" si="0"/>
        <v>-13441</v>
      </c>
      <c r="Q45" s="96">
        <f t="shared" si="0"/>
        <v>3139694</v>
      </c>
      <c r="R45" s="103"/>
    </row>
    <row r="46" spans="2:18" ht="16.5" customHeight="1" x14ac:dyDescent="0.3">
      <c r="B46" s="305" t="s">
        <v>46</v>
      </c>
      <c r="C46" s="305"/>
      <c r="D46" s="305"/>
      <c r="E46" s="305"/>
      <c r="F46" s="305"/>
      <c r="G46" s="305"/>
      <c r="H46" s="305"/>
      <c r="I46" s="305"/>
      <c r="J46" s="305"/>
      <c r="K46" s="305"/>
      <c r="L46" s="305"/>
      <c r="M46" s="305"/>
      <c r="N46" s="305"/>
      <c r="O46" s="305"/>
      <c r="P46" s="305"/>
      <c r="Q46" s="305"/>
      <c r="R46" s="104"/>
    </row>
    <row r="47" spans="2:18" ht="16.5" customHeight="1" x14ac:dyDescent="0.3">
      <c r="B47" s="94" t="s">
        <v>47</v>
      </c>
      <c r="C47" s="65">
        <v>5808</v>
      </c>
      <c r="D47" s="65">
        <v>77169</v>
      </c>
      <c r="E47" s="65">
        <v>12588</v>
      </c>
      <c r="F47" s="65">
        <v>213350</v>
      </c>
      <c r="G47" s="65">
        <v>21467</v>
      </c>
      <c r="H47" s="65">
        <v>34659</v>
      </c>
      <c r="I47" s="65">
        <v>2723</v>
      </c>
      <c r="J47" s="65">
        <v>9643</v>
      </c>
      <c r="K47" s="65">
        <v>0</v>
      </c>
      <c r="L47" s="65">
        <v>6023</v>
      </c>
      <c r="M47" s="65">
        <v>8734</v>
      </c>
      <c r="N47" s="65">
        <v>21257</v>
      </c>
      <c r="O47" s="65">
        <v>200930</v>
      </c>
      <c r="P47" s="65">
        <v>61080</v>
      </c>
      <c r="Q47" s="97">
        <v>675431</v>
      </c>
      <c r="R47" s="103"/>
    </row>
    <row r="48" spans="2:18" ht="16.5" customHeight="1" x14ac:dyDescent="0.3">
      <c r="B48" s="94" t="s">
        <v>64</v>
      </c>
      <c r="C48" s="65">
        <v>1156</v>
      </c>
      <c r="D48" s="65">
        <v>41609</v>
      </c>
      <c r="E48" s="65">
        <v>0</v>
      </c>
      <c r="F48" s="65">
        <v>206278</v>
      </c>
      <c r="G48" s="65">
        <v>3109</v>
      </c>
      <c r="H48" s="65">
        <v>41404</v>
      </c>
      <c r="I48" s="65">
        <v>0</v>
      </c>
      <c r="J48" s="65">
        <v>17251</v>
      </c>
      <c r="K48" s="65">
        <v>0</v>
      </c>
      <c r="L48" s="65">
        <v>10588</v>
      </c>
      <c r="M48" s="65">
        <v>0</v>
      </c>
      <c r="N48" s="65">
        <v>0</v>
      </c>
      <c r="O48" s="65">
        <v>91063</v>
      </c>
      <c r="P48" s="65">
        <v>52722</v>
      </c>
      <c r="Q48" s="97">
        <v>465181</v>
      </c>
      <c r="R48" s="103"/>
    </row>
    <row r="49" spans="2:19" ht="16.5" customHeight="1" x14ac:dyDescent="0.3">
      <c r="B49" s="5" t="s">
        <v>250</v>
      </c>
      <c r="C49" s="65">
        <v>1549</v>
      </c>
      <c r="D49" s="65">
        <v>14336</v>
      </c>
      <c r="E49" s="65">
        <v>8343</v>
      </c>
      <c r="F49" s="65">
        <v>61180</v>
      </c>
      <c r="G49" s="65">
        <v>4546</v>
      </c>
      <c r="H49" s="65">
        <v>8501</v>
      </c>
      <c r="I49" s="65">
        <v>1982</v>
      </c>
      <c r="J49" s="65">
        <v>2147</v>
      </c>
      <c r="K49" s="65">
        <v>0</v>
      </c>
      <c r="L49" s="65">
        <v>3430</v>
      </c>
      <c r="M49" s="65">
        <v>6726</v>
      </c>
      <c r="N49" s="65">
        <v>1378</v>
      </c>
      <c r="O49" s="65">
        <v>13569</v>
      </c>
      <c r="P49" s="65">
        <v>10939</v>
      </c>
      <c r="Q49" s="97">
        <v>138626</v>
      </c>
      <c r="R49" s="103"/>
    </row>
    <row r="50" spans="2:19" ht="16.5" customHeight="1" x14ac:dyDescent="0.3">
      <c r="B50" s="94" t="s">
        <v>48</v>
      </c>
      <c r="C50" s="65">
        <v>10233</v>
      </c>
      <c r="D50" s="65">
        <v>122369</v>
      </c>
      <c r="E50" s="65">
        <v>443384</v>
      </c>
      <c r="F50" s="65">
        <v>82631</v>
      </c>
      <c r="G50" s="65">
        <v>16384</v>
      </c>
      <c r="H50" s="65">
        <v>108053</v>
      </c>
      <c r="I50" s="65">
        <v>71829</v>
      </c>
      <c r="J50" s="65">
        <v>16715</v>
      </c>
      <c r="K50" s="65">
        <v>0</v>
      </c>
      <c r="L50" s="65">
        <v>76832</v>
      </c>
      <c r="M50" s="65">
        <v>1803</v>
      </c>
      <c r="N50" s="65">
        <v>-9391</v>
      </c>
      <c r="O50" s="65">
        <v>313862</v>
      </c>
      <c r="P50" s="65">
        <v>445171</v>
      </c>
      <c r="Q50" s="97">
        <v>1699875</v>
      </c>
      <c r="R50" s="103"/>
    </row>
    <row r="51" spans="2:19" ht="16.5" customHeight="1" x14ac:dyDescent="0.3">
      <c r="B51" s="94" t="s">
        <v>251</v>
      </c>
      <c r="C51" s="65">
        <v>996</v>
      </c>
      <c r="D51" s="65">
        <v>15436</v>
      </c>
      <c r="E51" s="65">
        <v>63</v>
      </c>
      <c r="F51" s="65">
        <v>52319</v>
      </c>
      <c r="G51" s="65">
        <v>18921</v>
      </c>
      <c r="H51" s="65">
        <v>12575</v>
      </c>
      <c r="I51" s="65">
        <v>1306</v>
      </c>
      <c r="J51" s="65">
        <v>2815</v>
      </c>
      <c r="K51" s="65">
        <v>0</v>
      </c>
      <c r="L51" s="65">
        <v>4784</v>
      </c>
      <c r="M51" s="65">
        <v>879</v>
      </c>
      <c r="N51" s="65">
        <v>3606</v>
      </c>
      <c r="O51" s="65">
        <v>1200</v>
      </c>
      <c r="P51" s="65">
        <v>7041</v>
      </c>
      <c r="Q51" s="97">
        <v>121940</v>
      </c>
      <c r="R51" s="103"/>
    </row>
    <row r="52" spans="2:19" ht="16.5" customHeight="1" x14ac:dyDescent="0.3">
      <c r="B52" s="95" t="s">
        <v>45</v>
      </c>
      <c r="C52" s="96">
        <f>SUM(C47:C51)</f>
        <v>19742</v>
      </c>
      <c r="D52" s="96">
        <f t="shared" ref="D52:Q52" si="1">SUM(D47:D51)</f>
        <v>270919</v>
      </c>
      <c r="E52" s="96">
        <f t="shared" si="1"/>
        <v>464378</v>
      </c>
      <c r="F52" s="96">
        <f t="shared" si="1"/>
        <v>615758</v>
      </c>
      <c r="G52" s="96">
        <f t="shared" si="1"/>
        <v>64427</v>
      </c>
      <c r="H52" s="96">
        <f t="shared" si="1"/>
        <v>205192</v>
      </c>
      <c r="I52" s="96">
        <f t="shared" si="1"/>
        <v>77840</v>
      </c>
      <c r="J52" s="96">
        <f t="shared" si="1"/>
        <v>48571</v>
      </c>
      <c r="K52" s="96">
        <f t="shared" si="1"/>
        <v>0</v>
      </c>
      <c r="L52" s="96">
        <f t="shared" si="1"/>
        <v>101657</v>
      </c>
      <c r="M52" s="96">
        <f t="shared" si="1"/>
        <v>18142</v>
      </c>
      <c r="N52" s="96">
        <f t="shared" si="1"/>
        <v>16850</v>
      </c>
      <c r="O52" s="96">
        <f t="shared" si="1"/>
        <v>620624</v>
      </c>
      <c r="P52" s="96">
        <f t="shared" si="1"/>
        <v>576953</v>
      </c>
      <c r="Q52" s="96">
        <f t="shared" si="1"/>
        <v>3101053</v>
      </c>
      <c r="R52" s="103"/>
    </row>
    <row r="53" spans="2:19" ht="20.25" customHeight="1" x14ac:dyDescent="0.3">
      <c r="B53" s="306" t="s">
        <v>50</v>
      </c>
      <c r="C53" s="306"/>
      <c r="D53" s="306"/>
      <c r="E53" s="306"/>
      <c r="F53" s="306"/>
      <c r="G53" s="306"/>
      <c r="H53" s="306"/>
      <c r="I53" s="306"/>
      <c r="J53" s="306"/>
      <c r="K53" s="306"/>
      <c r="L53" s="306"/>
      <c r="M53" s="306"/>
      <c r="N53" s="306"/>
      <c r="O53" s="306"/>
      <c r="P53" s="306"/>
      <c r="Q53" s="306"/>
      <c r="R53" s="105"/>
      <c r="S53" s="3"/>
    </row>
    <row r="54" spans="2:19" x14ac:dyDescent="0.3">
      <c r="C54" s="3"/>
      <c r="D54" s="3"/>
      <c r="E54" s="3"/>
      <c r="F54" s="3"/>
      <c r="G54" s="3"/>
      <c r="H54" s="3"/>
      <c r="I54" s="3"/>
      <c r="J54" s="3"/>
      <c r="K54" s="3"/>
      <c r="L54" s="3"/>
      <c r="M54" s="3"/>
      <c r="N54" s="3"/>
      <c r="O54" s="3"/>
      <c r="P54" s="3"/>
      <c r="Q54" s="3"/>
    </row>
    <row r="55" spans="2:19" x14ac:dyDescent="0.3">
      <c r="Q55" s="3"/>
    </row>
  </sheetData>
  <sheetProtection password="E931" sheet="1" objects="1" scenarios="1"/>
  <mergeCells count="4">
    <mergeCell ref="B4:Q4"/>
    <mergeCell ref="B6:Q6"/>
    <mergeCell ref="B46:Q46"/>
    <mergeCell ref="B53:Q53"/>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6"/>
  <sheetViews>
    <sheetView showGridLines="0" zoomScale="80" zoomScaleNormal="80" workbookViewId="0">
      <selection activeCell="B3" sqref="B3:Q52"/>
    </sheetView>
  </sheetViews>
  <sheetFormatPr defaultColWidth="12" defaultRowHeight="21" customHeight="1" x14ac:dyDescent="0.3"/>
  <cols>
    <col min="1" max="1" width="20.453125" style="2" customWidth="1"/>
    <col min="2" max="2" width="47.54296875" style="2" bestFit="1" customWidth="1"/>
    <col min="3" max="17" width="22.54296875" style="2" customWidth="1"/>
    <col min="18" max="19" width="16.54296875" style="2" bestFit="1" customWidth="1"/>
    <col min="20" max="16384" width="12" style="2"/>
  </cols>
  <sheetData>
    <row r="1" spans="2:20" ht="24.75" customHeight="1" x14ac:dyDescent="0.3"/>
    <row r="2" spans="2:20" ht="14" x14ac:dyDescent="0.3"/>
    <row r="3" spans="2:20" ht="24.75" customHeight="1" x14ac:dyDescent="0.3">
      <c r="B3" s="303" t="s">
        <v>314</v>
      </c>
      <c r="C3" s="303"/>
      <c r="D3" s="303"/>
      <c r="E3" s="303"/>
      <c r="F3" s="303"/>
      <c r="G3" s="303"/>
      <c r="H3" s="303"/>
      <c r="I3" s="303"/>
      <c r="J3" s="303"/>
      <c r="K3" s="303"/>
      <c r="L3" s="303"/>
      <c r="M3" s="303"/>
      <c r="N3" s="303"/>
      <c r="O3" s="303"/>
      <c r="P3" s="303"/>
      <c r="Q3" s="303"/>
      <c r="R3" s="98"/>
    </row>
    <row r="4" spans="2:20" ht="28" x14ac:dyDescent="0.3">
      <c r="B4" s="62" t="s">
        <v>0</v>
      </c>
      <c r="C4" s="64" t="s">
        <v>214</v>
      </c>
      <c r="D4" s="64" t="s">
        <v>215</v>
      </c>
      <c r="E4" s="64" t="s">
        <v>216</v>
      </c>
      <c r="F4" s="64" t="s">
        <v>217</v>
      </c>
      <c r="G4" s="64" t="s">
        <v>218</v>
      </c>
      <c r="H4" s="64" t="s">
        <v>219</v>
      </c>
      <c r="I4" s="64" t="s">
        <v>220</v>
      </c>
      <c r="J4" s="64" t="s">
        <v>219</v>
      </c>
      <c r="K4" s="64" t="s">
        <v>221</v>
      </c>
      <c r="L4" s="64" t="s">
        <v>222</v>
      </c>
      <c r="M4" s="64" t="s">
        <v>73</v>
      </c>
      <c r="N4" s="64" t="s">
        <v>74</v>
      </c>
      <c r="O4" s="64" t="s">
        <v>223</v>
      </c>
      <c r="P4" s="64" t="s">
        <v>2</v>
      </c>
      <c r="Q4" s="64" t="s">
        <v>224</v>
      </c>
      <c r="R4" s="102"/>
    </row>
    <row r="5" spans="2:20" ht="28.5" customHeight="1" x14ac:dyDescent="0.3">
      <c r="B5" s="305" t="s">
        <v>16</v>
      </c>
      <c r="C5" s="305"/>
      <c r="D5" s="305"/>
      <c r="E5" s="305"/>
      <c r="F5" s="305"/>
      <c r="G5" s="305"/>
      <c r="H5" s="305"/>
      <c r="I5" s="305"/>
      <c r="J5" s="305"/>
      <c r="K5" s="305"/>
      <c r="L5" s="305"/>
      <c r="M5" s="305"/>
      <c r="N5" s="305"/>
      <c r="O5" s="305"/>
      <c r="P5" s="305"/>
      <c r="Q5" s="305"/>
      <c r="R5" s="102"/>
    </row>
    <row r="6" spans="2:20" ht="28.5" customHeight="1" x14ac:dyDescent="0.3">
      <c r="B6" s="94" t="s">
        <v>17</v>
      </c>
      <c r="C6" s="65">
        <v>4223652</v>
      </c>
      <c r="D6" s="65">
        <v>0</v>
      </c>
      <c r="E6" s="65">
        <v>1383060</v>
      </c>
      <c r="F6" s="65">
        <v>2840592</v>
      </c>
      <c r="G6" s="65">
        <v>1460135</v>
      </c>
      <c r="H6" s="65">
        <v>0</v>
      </c>
      <c r="I6" s="65">
        <v>2371611</v>
      </c>
      <c r="J6" s="65">
        <v>0</v>
      </c>
      <c r="K6" s="65">
        <v>1929115</v>
      </c>
      <c r="L6" s="65">
        <v>1389324</v>
      </c>
      <c r="M6" s="65">
        <v>-9831</v>
      </c>
      <c r="N6" s="65">
        <v>582747</v>
      </c>
      <c r="O6" s="65">
        <v>-33125</v>
      </c>
      <c r="P6" s="65">
        <v>202044</v>
      </c>
      <c r="Q6" s="97">
        <v>168920</v>
      </c>
      <c r="R6" s="103"/>
      <c r="S6" s="103"/>
      <c r="T6" s="3"/>
    </row>
    <row r="7" spans="2:20" ht="28.5" customHeight="1" x14ac:dyDescent="0.3">
      <c r="B7" s="94" t="s">
        <v>18</v>
      </c>
      <c r="C7" s="65">
        <v>433897</v>
      </c>
      <c r="D7" s="65">
        <v>0</v>
      </c>
      <c r="E7" s="65">
        <v>5650</v>
      </c>
      <c r="F7" s="65">
        <v>428246</v>
      </c>
      <c r="G7" s="65">
        <v>298592</v>
      </c>
      <c r="H7" s="65">
        <v>0</v>
      </c>
      <c r="I7" s="65">
        <v>253501</v>
      </c>
      <c r="J7" s="65">
        <v>0</v>
      </c>
      <c r="K7" s="65">
        <v>473338</v>
      </c>
      <c r="L7" s="65">
        <v>256504</v>
      </c>
      <c r="M7" s="65">
        <v>31195</v>
      </c>
      <c r="N7" s="65">
        <v>254214</v>
      </c>
      <c r="O7" s="65">
        <v>-68575</v>
      </c>
      <c r="P7" s="65">
        <v>26061</v>
      </c>
      <c r="Q7" s="97">
        <v>-42515</v>
      </c>
      <c r="R7" s="103"/>
      <c r="S7" s="103"/>
      <c r="T7" s="3"/>
    </row>
    <row r="8" spans="2:20" ht="28.5" customHeight="1" x14ac:dyDescent="0.3">
      <c r="B8" s="94" t="s">
        <v>19</v>
      </c>
      <c r="C8" s="65">
        <v>1860474</v>
      </c>
      <c r="D8" s="65">
        <v>94549</v>
      </c>
      <c r="E8" s="65">
        <v>1519793</v>
      </c>
      <c r="F8" s="65">
        <v>435230</v>
      </c>
      <c r="G8" s="65">
        <v>274094</v>
      </c>
      <c r="H8" s="65">
        <v>0</v>
      </c>
      <c r="I8" s="65">
        <v>345209</v>
      </c>
      <c r="J8" s="65">
        <v>0</v>
      </c>
      <c r="K8" s="65">
        <v>364115</v>
      </c>
      <c r="L8" s="65">
        <v>-104820</v>
      </c>
      <c r="M8" s="65">
        <v>-228729</v>
      </c>
      <c r="N8" s="65">
        <v>358949</v>
      </c>
      <c r="O8" s="65">
        <v>338715</v>
      </c>
      <c r="P8" s="65">
        <v>0</v>
      </c>
      <c r="Q8" s="97">
        <v>338715</v>
      </c>
      <c r="R8" s="103"/>
      <c r="S8" s="103"/>
      <c r="T8" s="3"/>
    </row>
    <row r="9" spans="2:20" ht="28.5" customHeight="1" x14ac:dyDescent="0.3">
      <c r="B9" s="94" t="s">
        <v>142</v>
      </c>
      <c r="C9" s="65">
        <v>582531</v>
      </c>
      <c r="D9" s="65">
        <v>0</v>
      </c>
      <c r="E9" s="65">
        <v>245326</v>
      </c>
      <c r="F9" s="65">
        <v>337206</v>
      </c>
      <c r="G9" s="65">
        <v>179673</v>
      </c>
      <c r="H9" s="65">
        <v>0</v>
      </c>
      <c r="I9" s="65">
        <v>245955</v>
      </c>
      <c r="J9" s="65">
        <v>0</v>
      </c>
      <c r="K9" s="65">
        <v>270924</v>
      </c>
      <c r="L9" s="65">
        <v>174824</v>
      </c>
      <c r="M9" s="65">
        <v>32822</v>
      </c>
      <c r="N9" s="65">
        <v>176014</v>
      </c>
      <c r="O9" s="65">
        <v>-112735</v>
      </c>
      <c r="P9" s="65">
        <v>59603</v>
      </c>
      <c r="Q9" s="97">
        <v>-53132</v>
      </c>
      <c r="R9" s="103"/>
      <c r="S9" s="103"/>
      <c r="T9" s="3"/>
    </row>
    <row r="10" spans="2:20" ht="28.5" customHeight="1" x14ac:dyDescent="0.3">
      <c r="B10" s="94" t="s">
        <v>20</v>
      </c>
      <c r="C10" s="65">
        <v>6252507</v>
      </c>
      <c r="D10" s="65">
        <v>65870</v>
      </c>
      <c r="E10" s="65">
        <v>2164693</v>
      </c>
      <c r="F10" s="65">
        <v>4153684</v>
      </c>
      <c r="G10" s="65">
        <v>2399261</v>
      </c>
      <c r="H10" s="65">
        <v>0</v>
      </c>
      <c r="I10" s="65">
        <v>3282048</v>
      </c>
      <c r="J10" s="65">
        <v>0</v>
      </c>
      <c r="K10" s="65">
        <v>3270897</v>
      </c>
      <c r="L10" s="65">
        <v>2455484</v>
      </c>
      <c r="M10" s="65">
        <v>240878</v>
      </c>
      <c r="N10" s="65">
        <v>716815</v>
      </c>
      <c r="O10" s="65">
        <v>-142281</v>
      </c>
      <c r="P10" s="65">
        <v>0</v>
      </c>
      <c r="Q10" s="97">
        <v>-142281</v>
      </c>
      <c r="R10" s="103"/>
      <c r="S10" s="103"/>
      <c r="T10" s="3"/>
    </row>
    <row r="11" spans="2:20" ht="28.5" customHeight="1" x14ac:dyDescent="0.3">
      <c r="B11" s="94" t="s">
        <v>137</v>
      </c>
      <c r="C11" s="65">
        <v>5533440</v>
      </c>
      <c r="D11" s="65">
        <v>0</v>
      </c>
      <c r="E11" s="65">
        <v>1434171</v>
      </c>
      <c r="F11" s="65">
        <v>4099269</v>
      </c>
      <c r="G11" s="65">
        <v>2725409</v>
      </c>
      <c r="H11" s="65">
        <v>81035</v>
      </c>
      <c r="I11" s="65">
        <v>3297423</v>
      </c>
      <c r="J11" s="65">
        <v>148571</v>
      </c>
      <c r="K11" s="65">
        <v>3459719</v>
      </c>
      <c r="L11" s="65">
        <v>2799183</v>
      </c>
      <c r="M11" s="65">
        <v>381590</v>
      </c>
      <c r="N11" s="65">
        <v>1170325</v>
      </c>
      <c r="O11" s="65">
        <v>-891379</v>
      </c>
      <c r="P11" s="65">
        <v>473744</v>
      </c>
      <c r="Q11" s="97">
        <v>-417635</v>
      </c>
      <c r="R11" s="103"/>
      <c r="S11" s="103"/>
      <c r="T11" s="3"/>
    </row>
    <row r="12" spans="2:20" ht="28.5" customHeight="1" x14ac:dyDescent="0.3">
      <c r="B12" s="94" t="s">
        <v>21</v>
      </c>
      <c r="C12" s="65">
        <v>6764652</v>
      </c>
      <c r="D12" s="65">
        <v>60641</v>
      </c>
      <c r="E12" s="65">
        <v>1731695</v>
      </c>
      <c r="F12" s="65">
        <v>5093597</v>
      </c>
      <c r="G12" s="65">
        <v>3435993</v>
      </c>
      <c r="H12" s="65">
        <v>0</v>
      </c>
      <c r="I12" s="65">
        <v>4297320</v>
      </c>
      <c r="J12" s="65">
        <v>0</v>
      </c>
      <c r="K12" s="65">
        <v>4232271</v>
      </c>
      <c r="L12" s="65">
        <v>2967412</v>
      </c>
      <c r="M12" s="65">
        <v>293772</v>
      </c>
      <c r="N12" s="65">
        <v>1084907</v>
      </c>
      <c r="O12" s="65">
        <v>-113820</v>
      </c>
      <c r="P12" s="65">
        <v>458957</v>
      </c>
      <c r="Q12" s="97">
        <v>345137</v>
      </c>
      <c r="R12" s="103"/>
      <c r="S12" s="103"/>
      <c r="T12" s="3"/>
    </row>
    <row r="13" spans="2:20" ht="28.5" customHeight="1" x14ac:dyDescent="0.3">
      <c r="B13" s="94" t="s">
        <v>22</v>
      </c>
      <c r="C13" s="65">
        <v>356135</v>
      </c>
      <c r="D13" s="65">
        <v>49240</v>
      </c>
      <c r="E13" s="65">
        <v>40470</v>
      </c>
      <c r="F13" s="65">
        <v>364905</v>
      </c>
      <c r="G13" s="65">
        <v>376165</v>
      </c>
      <c r="H13" s="65">
        <v>57334</v>
      </c>
      <c r="I13" s="65">
        <v>318774</v>
      </c>
      <c r="J13" s="65">
        <v>2266</v>
      </c>
      <c r="K13" s="65">
        <v>477365</v>
      </c>
      <c r="L13" s="65">
        <v>336402</v>
      </c>
      <c r="M13" s="65">
        <v>43507</v>
      </c>
      <c r="N13" s="65">
        <v>122266</v>
      </c>
      <c r="O13" s="65">
        <v>-24811</v>
      </c>
      <c r="P13" s="65">
        <v>15838</v>
      </c>
      <c r="Q13" s="97">
        <v>-8973</v>
      </c>
      <c r="R13" s="103"/>
      <c r="S13" s="103"/>
      <c r="T13" s="3"/>
    </row>
    <row r="14" spans="2:20" ht="28.5" customHeight="1" x14ac:dyDescent="0.3">
      <c r="B14" s="94" t="s">
        <v>23</v>
      </c>
      <c r="C14" s="65">
        <v>1536954</v>
      </c>
      <c r="D14" s="65">
        <v>0</v>
      </c>
      <c r="E14" s="65">
        <v>23159</v>
      </c>
      <c r="F14" s="65">
        <v>1513794</v>
      </c>
      <c r="G14" s="65">
        <v>523133</v>
      </c>
      <c r="H14" s="65">
        <v>0</v>
      </c>
      <c r="I14" s="65">
        <v>521338</v>
      </c>
      <c r="J14" s="65">
        <v>0</v>
      </c>
      <c r="K14" s="65">
        <v>1515589</v>
      </c>
      <c r="L14" s="65">
        <v>854326</v>
      </c>
      <c r="M14" s="65">
        <v>155203</v>
      </c>
      <c r="N14" s="65">
        <v>423517</v>
      </c>
      <c r="O14" s="65">
        <v>82543</v>
      </c>
      <c r="P14" s="65">
        <v>18743</v>
      </c>
      <c r="Q14" s="97">
        <v>101286</v>
      </c>
      <c r="R14" s="103"/>
      <c r="S14" s="103"/>
      <c r="T14" s="3"/>
    </row>
    <row r="15" spans="2:20" ht="28.5" customHeight="1" x14ac:dyDescent="0.3">
      <c r="B15" s="94" t="s">
        <v>24</v>
      </c>
      <c r="C15" s="65">
        <v>1295333</v>
      </c>
      <c r="D15" s="65">
        <v>159815</v>
      </c>
      <c r="E15" s="65">
        <v>755774</v>
      </c>
      <c r="F15" s="65">
        <v>699374</v>
      </c>
      <c r="G15" s="65">
        <v>448387</v>
      </c>
      <c r="H15" s="65">
        <v>0</v>
      </c>
      <c r="I15" s="65">
        <v>566215</v>
      </c>
      <c r="J15" s="65">
        <v>0</v>
      </c>
      <c r="K15" s="65">
        <v>581547</v>
      </c>
      <c r="L15" s="65">
        <v>437582</v>
      </c>
      <c r="M15" s="65">
        <v>51652</v>
      </c>
      <c r="N15" s="65">
        <v>148290</v>
      </c>
      <c r="O15" s="65">
        <v>-55978</v>
      </c>
      <c r="P15" s="65">
        <v>0</v>
      </c>
      <c r="Q15" s="97">
        <v>-55978</v>
      </c>
      <c r="R15" s="103"/>
      <c r="S15" s="103"/>
      <c r="T15" s="3"/>
    </row>
    <row r="16" spans="2:20" ht="28.5" customHeight="1" x14ac:dyDescent="0.3">
      <c r="B16" s="94" t="s">
        <v>25</v>
      </c>
      <c r="C16" s="65">
        <v>2381505</v>
      </c>
      <c r="D16" s="65">
        <v>24798</v>
      </c>
      <c r="E16" s="65">
        <v>969946</v>
      </c>
      <c r="F16" s="65">
        <v>1436356</v>
      </c>
      <c r="G16" s="65">
        <v>979521</v>
      </c>
      <c r="H16" s="65">
        <v>27859</v>
      </c>
      <c r="I16" s="65">
        <v>1193226</v>
      </c>
      <c r="J16" s="65">
        <v>32238</v>
      </c>
      <c r="K16" s="65">
        <v>1218271</v>
      </c>
      <c r="L16" s="65">
        <v>785293</v>
      </c>
      <c r="M16" s="65">
        <v>123643</v>
      </c>
      <c r="N16" s="65">
        <v>354907</v>
      </c>
      <c r="O16" s="65">
        <v>-45571</v>
      </c>
      <c r="P16" s="65">
        <v>0</v>
      </c>
      <c r="Q16" s="97">
        <v>-45571</v>
      </c>
      <c r="R16" s="103"/>
      <c r="S16" s="103"/>
      <c r="T16" s="3"/>
    </row>
    <row r="17" spans="2:20" ht="28.5" customHeight="1" x14ac:dyDescent="0.3">
      <c r="B17" s="94" t="s">
        <v>26</v>
      </c>
      <c r="C17" s="65">
        <v>6503172</v>
      </c>
      <c r="D17" s="65">
        <v>77055</v>
      </c>
      <c r="E17" s="65">
        <v>3335156</v>
      </c>
      <c r="F17" s="65">
        <v>3245071</v>
      </c>
      <c r="G17" s="65">
        <v>1677139</v>
      </c>
      <c r="H17" s="65">
        <v>0</v>
      </c>
      <c r="I17" s="65">
        <v>2719980</v>
      </c>
      <c r="J17" s="65">
        <v>0</v>
      </c>
      <c r="K17" s="65">
        <v>2202230</v>
      </c>
      <c r="L17" s="65">
        <v>1464334</v>
      </c>
      <c r="M17" s="65">
        <v>-192394</v>
      </c>
      <c r="N17" s="65">
        <v>520907</v>
      </c>
      <c r="O17" s="65">
        <v>409382</v>
      </c>
      <c r="P17" s="65">
        <v>454538</v>
      </c>
      <c r="Q17" s="97">
        <v>863920</v>
      </c>
      <c r="R17" s="103"/>
      <c r="S17" s="103"/>
      <c r="T17" s="3"/>
    </row>
    <row r="18" spans="2:20" ht="28.5" customHeight="1" x14ac:dyDescent="0.3">
      <c r="B18" s="94" t="s">
        <v>27</v>
      </c>
      <c r="C18" s="65">
        <v>2183925</v>
      </c>
      <c r="D18" s="65">
        <v>27430</v>
      </c>
      <c r="E18" s="65">
        <v>354853</v>
      </c>
      <c r="F18" s="65">
        <v>1856502</v>
      </c>
      <c r="G18" s="65">
        <v>1878275</v>
      </c>
      <c r="H18" s="65">
        <v>0</v>
      </c>
      <c r="I18" s="65">
        <v>1705657</v>
      </c>
      <c r="J18" s="65">
        <v>0</v>
      </c>
      <c r="K18" s="65">
        <v>2029120</v>
      </c>
      <c r="L18" s="65">
        <v>1459932</v>
      </c>
      <c r="M18" s="65">
        <v>188976</v>
      </c>
      <c r="N18" s="65">
        <v>455192</v>
      </c>
      <c r="O18" s="65">
        <v>-74981</v>
      </c>
      <c r="P18" s="65">
        <v>133169</v>
      </c>
      <c r="Q18" s="97">
        <v>58188</v>
      </c>
      <c r="R18" s="103"/>
      <c r="S18" s="103"/>
      <c r="T18" s="3"/>
    </row>
    <row r="19" spans="2:20" ht="28.5" customHeight="1" x14ac:dyDescent="0.3">
      <c r="B19" s="94" t="s">
        <v>28</v>
      </c>
      <c r="C19" s="65">
        <v>3048444</v>
      </c>
      <c r="D19" s="65">
        <v>231642</v>
      </c>
      <c r="E19" s="65">
        <v>1320105</v>
      </c>
      <c r="F19" s="65">
        <v>1959981</v>
      </c>
      <c r="G19" s="65">
        <v>1465029</v>
      </c>
      <c r="H19" s="65">
        <v>0</v>
      </c>
      <c r="I19" s="65">
        <v>1668907</v>
      </c>
      <c r="J19" s="65">
        <v>0</v>
      </c>
      <c r="K19" s="65">
        <v>1756103</v>
      </c>
      <c r="L19" s="65">
        <v>893220</v>
      </c>
      <c r="M19" s="65">
        <v>102786</v>
      </c>
      <c r="N19" s="65">
        <v>654498</v>
      </c>
      <c r="O19" s="65">
        <v>105600</v>
      </c>
      <c r="P19" s="65">
        <v>262414</v>
      </c>
      <c r="Q19" s="97">
        <v>368013</v>
      </c>
      <c r="R19" s="103"/>
      <c r="S19" s="103"/>
      <c r="T19" s="3"/>
    </row>
    <row r="20" spans="2:20" ht="28.5" customHeight="1" x14ac:dyDescent="0.3">
      <c r="B20" s="94" t="s">
        <v>29</v>
      </c>
      <c r="C20" s="65">
        <v>3498617</v>
      </c>
      <c r="D20" s="65">
        <v>25483</v>
      </c>
      <c r="E20" s="65">
        <v>1734282</v>
      </c>
      <c r="F20" s="65">
        <v>1789818</v>
      </c>
      <c r="G20" s="65">
        <v>1216242</v>
      </c>
      <c r="H20" s="65">
        <v>30494</v>
      </c>
      <c r="I20" s="65">
        <v>1433897</v>
      </c>
      <c r="J20" s="65">
        <v>30494</v>
      </c>
      <c r="K20" s="65">
        <v>1572163</v>
      </c>
      <c r="L20" s="65">
        <v>858022</v>
      </c>
      <c r="M20" s="65">
        <v>118161</v>
      </c>
      <c r="N20" s="65">
        <v>582012</v>
      </c>
      <c r="O20" s="65">
        <v>13967</v>
      </c>
      <c r="P20" s="65">
        <v>0</v>
      </c>
      <c r="Q20" s="97">
        <v>13967</v>
      </c>
      <c r="R20" s="103"/>
      <c r="S20" s="103"/>
      <c r="T20" s="3"/>
    </row>
    <row r="21" spans="2:20" ht="28.5" customHeight="1" x14ac:dyDescent="0.3">
      <c r="B21" s="94" t="s">
        <v>30</v>
      </c>
      <c r="C21" s="65">
        <v>726092</v>
      </c>
      <c r="D21" s="65">
        <v>6572</v>
      </c>
      <c r="E21" s="65">
        <v>93697</v>
      </c>
      <c r="F21" s="65">
        <v>638967</v>
      </c>
      <c r="G21" s="65">
        <v>317533</v>
      </c>
      <c r="H21" s="65">
        <v>0</v>
      </c>
      <c r="I21" s="65">
        <v>445019</v>
      </c>
      <c r="J21" s="65">
        <v>0</v>
      </c>
      <c r="K21" s="65">
        <v>511481</v>
      </c>
      <c r="L21" s="65">
        <v>269455</v>
      </c>
      <c r="M21" s="65">
        <v>47845</v>
      </c>
      <c r="N21" s="65">
        <v>175899</v>
      </c>
      <c r="O21" s="65">
        <v>18283</v>
      </c>
      <c r="P21" s="65">
        <v>11548</v>
      </c>
      <c r="Q21" s="97">
        <v>29831</v>
      </c>
      <c r="R21" s="103"/>
      <c r="S21" s="103"/>
      <c r="T21" s="3"/>
    </row>
    <row r="22" spans="2:20" ht="28.5" customHeight="1" x14ac:dyDescent="0.3">
      <c r="B22" s="94" t="s">
        <v>31</v>
      </c>
      <c r="C22" s="65">
        <v>0</v>
      </c>
      <c r="D22" s="65">
        <v>0</v>
      </c>
      <c r="E22" s="65">
        <v>0</v>
      </c>
      <c r="F22" s="65">
        <v>0</v>
      </c>
      <c r="G22" s="65">
        <v>0</v>
      </c>
      <c r="H22" s="65">
        <v>0</v>
      </c>
      <c r="I22" s="65">
        <v>0</v>
      </c>
      <c r="J22" s="65">
        <v>0</v>
      </c>
      <c r="K22" s="65">
        <v>0</v>
      </c>
      <c r="L22" s="65">
        <v>0</v>
      </c>
      <c r="M22" s="65">
        <v>0</v>
      </c>
      <c r="N22" s="65">
        <v>0</v>
      </c>
      <c r="O22" s="65">
        <v>0</v>
      </c>
      <c r="P22" s="65">
        <v>0</v>
      </c>
      <c r="Q22" s="97">
        <v>0</v>
      </c>
      <c r="R22" s="103"/>
      <c r="S22" s="103"/>
      <c r="T22" s="3"/>
    </row>
    <row r="23" spans="2:20" ht="28.5" customHeight="1" x14ac:dyDescent="0.3">
      <c r="B23" s="94" t="s">
        <v>258</v>
      </c>
      <c r="C23" s="65">
        <v>2285884</v>
      </c>
      <c r="D23" s="65">
        <v>0</v>
      </c>
      <c r="E23" s="65">
        <v>1364821</v>
      </c>
      <c r="F23" s="65">
        <v>921063</v>
      </c>
      <c r="G23" s="65">
        <v>913931</v>
      </c>
      <c r="H23" s="65">
        <v>53241</v>
      </c>
      <c r="I23" s="65">
        <v>869940</v>
      </c>
      <c r="J23" s="65">
        <v>0</v>
      </c>
      <c r="K23" s="65">
        <v>1018296</v>
      </c>
      <c r="L23" s="65">
        <v>525676</v>
      </c>
      <c r="M23" s="65">
        <v>43044</v>
      </c>
      <c r="N23" s="65">
        <v>428749</v>
      </c>
      <c r="O23" s="65">
        <v>20825</v>
      </c>
      <c r="P23" s="65">
        <v>202810</v>
      </c>
      <c r="Q23" s="97">
        <v>223635</v>
      </c>
      <c r="R23" s="103"/>
      <c r="S23" s="103"/>
      <c r="T23" s="3"/>
    </row>
    <row r="24" spans="2:20" ht="28.5" customHeight="1" x14ac:dyDescent="0.3">
      <c r="B24" s="94" t="s">
        <v>259</v>
      </c>
      <c r="C24" s="65">
        <v>6158310</v>
      </c>
      <c r="D24" s="65">
        <v>0</v>
      </c>
      <c r="E24" s="65">
        <v>20128</v>
      </c>
      <c r="F24" s="65">
        <v>6138182</v>
      </c>
      <c r="G24" s="65">
        <v>2550884</v>
      </c>
      <c r="H24" s="65">
        <v>0</v>
      </c>
      <c r="I24" s="65">
        <v>4709000</v>
      </c>
      <c r="J24" s="65">
        <v>0</v>
      </c>
      <c r="K24" s="65">
        <v>3980066</v>
      </c>
      <c r="L24" s="65">
        <v>2793600</v>
      </c>
      <c r="M24" s="65">
        <v>267510</v>
      </c>
      <c r="N24" s="65">
        <v>544066</v>
      </c>
      <c r="O24" s="65">
        <v>374890</v>
      </c>
      <c r="P24" s="65">
        <v>281827</v>
      </c>
      <c r="Q24" s="97">
        <v>656717</v>
      </c>
      <c r="R24" s="103"/>
      <c r="S24" s="103"/>
      <c r="T24" s="3"/>
    </row>
    <row r="25" spans="2:20" ht="28.5" customHeight="1" x14ac:dyDescent="0.3">
      <c r="B25" s="94" t="s">
        <v>33</v>
      </c>
      <c r="C25" s="65">
        <v>1700139</v>
      </c>
      <c r="D25" s="65">
        <v>37355</v>
      </c>
      <c r="E25" s="65">
        <v>568935</v>
      </c>
      <c r="F25" s="65">
        <v>1168558</v>
      </c>
      <c r="G25" s="65">
        <v>485763</v>
      </c>
      <c r="H25" s="65">
        <v>63822</v>
      </c>
      <c r="I25" s="65">
        <v>881055</v>
      </c>
      <c r="J25" s="65">
        <v>65514</v>
      </c>
      <c r="K25" s="65">
        <v>771575</v>
      </c>
      <c r="L25" s="65">
        <v>539704</v>
      </c>
      <c r="M25" s="65">
        <v>48240</v>
      </c>
      <c r="N25" s="65">
        <v>281022</v>
      </c>
      <c r="O25" s="65">
        <v>-97391</v>
      </c>
      <c r="P25" s="65">
        <v>257587</v>
      </c>
      <c r="Q25" s="97">
        <v>160195</v>
      </c>
      <c r="R25" s="103"/>
      <c r="S25" s="103"/>
      <c r="T25" s="3"/>
    </row>
    <row r="26" spans="2:20" ht="28.5" customHeight="1" x14ac:dyDescent="0.3">
      <c r="B26" s="94" t="s">
        <v>34</v>
      </c>
      <c r="C26" s="65">
        <v>778880</v>
      </c>
      <c r="D26" s="65">
        <v>3844</v>
      </c>
      <c r="E26" s="65">
        <v>172380</v>
      </c>
      <c r="F26" s="65">
        <v>610343</v>
      </c>
      <c r="G26" s="65">
        <v>507463</v>
      </c>
      <c r="H26" s="65">
        <v>0</v>
      </c>
      <c r="I26" s="65">
        <v>548035</v>
      </c>
      <c r="J26" s="65">
        <v>0</v>
      </c>
      <c r="K26" s="65">
        <v>569771</v>
      </c>
      <c r="L26" s="65">
        <v>190965</v>
      </c>
      <c r="M26" s="65">
        <v>50736</v>
      </c>
      <c r="N26" s="65">
        <v>220250</v>
      </c>
      <c r="O26" s="65">
        <v>107821</v>
      </c>
      <c r="P26" s="65">
        <v>0</v>
      </c>
      <c r="Q26" s="97">
        <v>107821</v>
      </c>
      <c r="R26" s="103"/>
      <c r="S26" s="103"/>
      <c r="T26" s="3"/>
    </row>
    <row r="27" spans="2:20" ht="28.5" customHeight="1" x14ac:dyDescent="0.3">
      <c r="B27" s="94" t="s">
        <v>35</v>
      </c>
      <c r="C27" s="65">
        <v>2918226</v>
      </c>
      <c r="D27" s="65">
        <v>168802</v>
      </c>
      <c r="E27" s="65">
        <v>372770</v>
      </c>
      <c r="F27" s="65">
        <v>2714257</v>
      </c>
      <c r="G27" s="65">
        <v>1694969</v>
      </c>
      <c r="H27" s="65">
        <v>0</v>
      </c>
      <c r="I27" s="65">
        <v>2113015</v>
      </c>
      <c r="J27" s="65">
        <v>0</v>
      </c>
      <c r="K27" s="65">
        <v>2296212</v>
      </c>
      <c r="L27" s="65">
        <v>1756181</v>
      </c>
      <c r="M27" s="65">
        <v>226914</v>
      </c>
      <c r="N27" s="65">
        <v>512289</v>
      </c>
      <c r="O27" s="65">
        <v>-199172</v>
      </c>
      <c r="P27" s="65">
        <v>98324</v>
      </c>
      <c r="Q27" s="97">
        <v>-100848</v>
      </c>
      <c r="R27" s="103"/>
      <c r="S27" s="103"/>
      <c r="T27" s="3"/>
    </row>
    <row r="28" spans="2:20" ht="28.5" customHeight="1" x14ac:dyDescent="0.3">
      <c r="B28" s="94" t="s">
        <v>36</v>
      </c>
      <c r="C28" s="65">
        <v>2268440</v>
      </c>
      <c r="D28" s="65">
        <v>185394</v>
      </c>
      <c r="E28" s="65">
        <v>1280980</v>
      </c>
      <c r="F28" s="65">
        <v>1172855</v>
      </c>
      <c r="G28" s="65">
        <v>645332</v>
      </c>
      <c r="H28" s="65">
        <v>5628</v>
      </c>
      <c r="I28" s="65">
        <v>889953</v>
      </c>
      <c r="J28" s="65">
        <v>0</v>
      </c>
      <c r="K28" s="65">
        <v>933861</v>
      </c>
      <c r="L28" s="65">
        <v>555509</v>
      </c>
      <c r="M28" s="65">
        <v>46408</v>
      </c>
      <c r="N28" s="65">
        <v>224510</v>
      </c>
      <c r="O28" s="65">
        <v>107436</v>
      </c>
      <c r="P28" s="65">
        <v>0</v>
      </c>
      <c r="Q28" s="97">
        <v>107436</v>
      </c>
      <c r="R28" s="103"/>
      <c r="S28" s="103"/>
      <c r="T28" s="3"/>
    </row>
    <row r="29" spans="2:20" ht="28.5" customHeight="1" x14ac:dyDescent="0.3">
      <c r="B29" s="94" t="s">
        <v>192</v>
      </c>
      <c r="C29" s="65">
        <v>848943</v>
      </c>
      <c r="D29" s="65">
        <v>3666</v>
      </c>
      <c r="E29" s="65">
        <v>129296</v>
      </c>
      <c r="F29" s="65">
        <v>723313</v>
      </c>
      <c r="G29" s="65">
        <v>392624</v>
      </c>
      <c r="H29" s="65">
        <v>74250</v>
      </c>
      <c r="I29" s="65">
        <v>567532</v>
      </c>
      <c r="J29" s="65">
        <v>57233</v>
      </c>
      <c r="K29" s="65">
        <v>565421</v>
      </c>
      <c r="L29" s="65">
        <v>410884</v>
      </c>
      <c r="M29" s="65">
        <v>54737</v>
      </c>
      <c r="N29" s="65">
        <v>152755</v>
      </c>
      <c r="O29" s="65">
        <v>-52954</v>
      </c>
      <c r="P29" s="65">
        <v>0</v>
      </c>
      <c r="Q29" s="97">
        <v>-52954</v>
      </c>
      <c r="R29" s="103"/>
      <c r="S29" s="103"/>
      <c r="T29" s="3"/>
    </row>
    <row r="30" spans="2:20" ht="28.5" customHeight="1" x14ac:dyDescent="0.3">
      <c r="B30" s="94" t="s">
        <v>193</v>
      </c>
      <c r="C30" s="65">
        <v>484534</v>
      </c>
      <c r="D30" s="65">
        <v>7752</v>
      </c>
      <c r="E30" s="65">
        <v>236385</v>
      </c>
      <c r="F30" s="65">
        <v>255900</v>
      </c>
      <c r="G30" s="65">
        <v>244902</v>
      </c>
      <c r="H30" s="65">
        <v>16703</v>
      </c>
      <c r="I30" s="65">
        <v>238760</v>
      </c>
      <c r="J30" s="65">
        <v>20639</v>
      </c>
      <c r="K30" s="65">
        <v>258107</v>
      </c>
      <c r="L30" s="65">
        <v>129714</v>
      </c>
      <c r="M30" s="65">
        <v>21157</v>
      </c>
      <c r="N30" s="65">
        <v>162807</v>
      </c>
      <c r="O30" s="65">
        <v>-55571</v>
      </c>
      <c r="P30" s="65">
        <v>29350</v>
      </c>
      <c r="Q30" s="97">
        <v>-26221</v>
      </c>
      <c r="R30" s="103"/>
      <c r="S30" s="103"/>
      <c r="T30" s="3"/>
    </row>
    <row r="31" spans="2:20" ht="28.5" customHeight="1" x14ac:dyDescent="0.3">
      <c r="B31" s="94" t="s">
        <v>37</v>
      </c>
      <c r="C31" s="65">
        <v>1669982</v>
      </c>
      <c r="D31" s="65">
        <v>3586</v>
      </c>
      <c r="E31" s="65">
        <v>405666</v>
      </c>
      <c r="F31" s="65">
        <v>1267901</v>
      </c>
      <c r="G31" s="65">
        <v>760728</v>
      </c>
      <c r="H31" s="65">
        <v>0</v>
      </c>
      <c r="I31" s="65">
        <v>902080</v>
      </c>
      <c r="J31" s="65">
        <v>0</v>
      </c>
      <c r="K31" s="65">
        <v>1126549</v>
      </c>
      <c r="L31" s="65">
        <v>828152</v>
      </c>
      <c r="M31" s="65">
        <v>106506</v>
      </c>
      <c r="N31" s="65">
        <v>313876</v>
      </c>
      <c r="O31" s="65">
        <v>-121984</v>
      </c>
      <c r="P31" s="65">
        <v>154759</v>
      </c>
      <c r="Q31" s="97">
        <v>32774</v>
      </c>
      <c r="R31" s="103"/>
      <c r="S31" s="103"/>
      <c r="T31" s="3"/>
    </row>
    <row r="32" spans="2:20" ht="28.5" customHeight="1" x14ac:dyDescent="0.3">
      <c r="B32" s="94" t="s">
        <v>139</v>
      </c>
      <c r="C32" s="65">
        <v>912083</v>
      </c>
      <c r="D32" s="65">
        <v>0</v>
      </c>
      <c r="E32" s="65">
        <v>191438</v>
      </c>
      <c r="F32" s="65">
        <v>720645</v>
      </c>
      <c r="G32" s="65">
        <v>555451</v>
      </c>
      <c r="H32" s="65">
        <v>0</v>
      </c>
      <c r="I32" s="65">
        <v>673907</v>
      </c>
      <c r="J32" s="65">
        <v>0</v>
      </c>
      <c r="K32" s="65">
        <v>602188</v>
      </c>
      <c r="L32" s="65">
        <v>357252</v>
      </c>
      <c r="M32" s="65">
        <v>58496</v>
      </c>
      <c r="N32" s="65">
        <v>219449</v>
      </c>
      <c r="O32" s="65">
        <v>-33009</v>
      </c>
      <c r="P32" s="65">
        <v>21657</v>
      </c>
      <c r="Q32" s="97">
        <v>-11352</v>
      </c>
      <c r="R32" s="103"/>
      <c r="S32" s="103"/>
      <c r="T32" s="3"/>
    </row>
    <row r="33" spans="2:20" ht="28.5" customHeight="1" x14ac:dyDescent="0.3">
      <c r="B33" s="94" t="s">
        <v>211</v>
      </c>
      <c r="C33" s="65">
        <v>582079</v>
      </c>
      <c r="D33" s="65">
        <v>160665</v>
      </c>
      <c r="E33" s="65">
        <v>260691</v>
      </c>
      <c r="F33" s="65">
        <v>482053</v>
      </c>
      <c r="G33" s="65">
        <v>263391</v>
      </c>
      <c r="H33" s="65">
        <v>0</v>
      </c>
      <c r="I33" s="65">
        <v>364454</v>
      </c>
      <c r="J33" s="65">
        <v>0</v>
      </c>
      <c r="K33" s="65">
        <v>380990</v>
      </c>
      <c r="L33" s="65">
        <v>267516</v>
      </c>
      <c r="M33" s="65">
        <v>34300</v>
      </c>
      <c r="N33" s="65">
        <v>135649</v>
      </c>
      <c r="O33" s="65">
        <v>-56476</v>
      </c>
      <c r="P33" s="65">
        <v>0</v>
      </c>
      <c r="Q33" s="97">
        <v>-56476</v>
      </c>
      <c r="R33" s="103"/>
      <c r="S33" s="103"/>
      <c r="T33" s="3"/>
    </row>
    <row r="34" spans="2:20" ht="28.5" customHeight="1" x14ac:dyDescent="0.3">
      <c r="B34" s="94" t="s">
        <v>140</v>
      </c>
      <c r="C34" s="65">
        <v>1691439</v>
      </c>
      <c r="D34" s="65">
        <v>0</v>
      </c>
      <c r="E34" s="65">
        <v>777788</v>
      </c>
      <c r="F34" s="65">
        <v>913651</v>
      </c>
      <c r="G34" s="65">
        <v>1059917</v>
      </c>
      <c r="H34" s="65">
        <v>74417</v>
      </c>
      <c r="I34" s="65">
        <v>970425</v>
      </c>
      <c r="J34" s="65">
        <v>74417</v>
      </c>
      <c r="K34" s="65">
        <v>1003143</v>
      </c>
      <c r="L34" s="65">
        <v>823853</v>
      </c>
      <c r="M34" s="65">
        <v>38132</v>
      </c>
      <c r="N34" s="65">
        <v>456639</v>
      </c>
      <c r="O34" s="65">
        <v>-315482</v>
      </c>
      <c r="P34" s="65">
        <v>36640</v>
      </c>
      <c r="Q34" s="97">
        <v>-278842</v>
      </c>
      <c r="R34" s="103"/>
      <c r="S34" s="103"/>
      <c r="T34" s="3"/>
    </row>
    <row r="35" spans="2:20" ht="28.5" customHeight="1" x14ac:dyDescent="0.3">
      <c r="B35" s="94" t="s">
        <v>141</v>
      </c>
      <c r="C35" s="65">
        <v>994361</v>
      </c>
      <c r="D35" s="65">
        <v>488148</v>
      </c>
      <c r="E35" s="65">
        <v>533736</v>
      </c>
      <c r="F35" s="65">
        <v>948773</v>
      </c>
      <c r="G35" s="65">
        <v>535190</v>
      </c>
      <c r="H35" s="65">
        <v>50382</v>
      </c>
      <c r="I35" s="65">
        <v>824785</v>
      </c>
      <c r="J35" s="65">
        <v>49261</v>
      </c>
      <c r="K35" s="65">
        <v>660299</v>
      </c>
      <c r="L35" s="65">
        <v>518607</v>
      </c>
      <c r="M35" s="65">
        <v>40764</v>
      </c>
      <c r="N35" s="65">
        <v>250779</v>
      </c>
      <c r="O35" s="65">
        <v>-149851</v>
      </c>
      <c r="P35" s="65">
        <v>74237</v>
      </c>
      <c r="Q35" s="97">
        <v>-75614</v>
      </c>
      <c r="R35" s="103"/>
      <c r="S35" s="103"/>
      <c r="T35" s="3"/>
    </row>
    <row r="36" spans="2:20" ht="28.5" customHeight="1" x14ac:dyDescent="0.3">
      <c r="B36" s="94" t="s">
        <v>212</v>
      </c>
      <c r="C36" s="65">
        <v>2612679</v>
      </c>
      <c r="D36" s="65">
        <v>0</v>
      </c>
      <c r="E36" s="65">
        <v>971137</v>
      </c>
      <c r="F36" s="65">
        <v>1641542</v>
      </c>
      <c r="G36" s="65">
        <v>1240582</v>
      </c>
      <c r="H36" s="65">
        <v>0</v>
      </c>
      <c r="I36" s="65">
        <v>1516278</v>
      </c>
      <c r="J36" s="65">
        <v>0</v>
      </c>
      <c r="K36" s="65">
        <v>1365846</v>
      </c>
      <c r="L36" s="65">
        <v>910800</v>
      </c>
      <c r="M36" s="65">
        <v>88294</v>
      </c>
      <c r="N36" s="65">
        <v>412936</v>
      </c>
      <c r="O36" s="65">
        <v>-46183</v>
      </c>
      <c r="P36" s="65">
        <v>89672</v>
      </c>
      <c r="Q36" s="97">
        <v>43490</v>
      </c>
      <c r="R36" s="103"/>
      <c r="S36" s="103"/>
      <c r="T36" s="3"/>
    </row>
    <row r="37" spans="2:20" ht="28.5" customHeight="1" x14ac:dyDescent="0.3">
      <c r="B37" s="94" t="s">
        <v>38</v>
      </c>
      <c r="C37" s="65">
        <v>0</v>
      </c>
      <c r="D37" s="65">
        <v>0</v>
      </c>
      <c r="E37" s="65">
        <v>0</v>
      </c>
      <c r="F37" s="65">
        <v>0</v>
      </c>
      <c r="G37" s="65">
        <v>0</v>
      </c>
      <c r="H37" s="65">
        <v>0</v>
      </c>
      <c r="I37" s="65">
        <v>0</v>
      </c>
      <c r="J37" s="65">
        <v>0</v>
      </c>
      <c r="K37" s="65">
        <v>0</v>
      </c>
      <c r="L37" s="65">
        <v>0</v>
      </c>
      <c r="M37" s="65">
        <v>0</v>
      </c>
      <c r="N37" s="65">
        <v>0</v>
      </c>
      <c r="O37" s="65">
        <v>0</v>
      </c>
      <c r="P37" s="65">
        <v>0</v>
      </c>
      <c r="Q37" s="97">
        <v>0</v>
      </c>
      <c r="R37" s="103"/>
      <c r="S37" s="103"/>
      <c r="T37" s="3"/>
    </row>
    <row r="38" spans="2:20" ht="28.5" customHeight="1" x14ac:dyDescent="0.3">
      <c r="B38" s="94" t="s">
        <v>39</v>
      </c>
      <c r="C38" s="65">
        <v>851624</v>
      </c>
      <c r="D38" s="65">
        <v>7879</v>
      </c>
      <c r="E38" s="65">
        <v>309799</v>
      </c>
      <c r="F38" s="65">
        <v>549705</v>
      </c>
      <c r="G38" s="65">
        <v>223802</v>
      </c>
      <c r="H38" s="65">
        <v>0</v>
      </c>
      <c r="I38" s="65">
        <v>373710</v>
      </c>
      <c r="J38" s="65">
        <v>0</v>
      </c>
      <c r="K38" s="65">
        <v>399797</v>
      </c>
      <c r="L38" s="65">
        <v>103936</v>
      </c>
      <c r="M38" s="65">
        <v>44468</v>
      </c>
      <c r="N38" s="65">
        <v>207879</v>
      </c>
      <c r="O38" s="65">
        <v>43514</v>
      </c>
      <c r="P38" s="65">
        <v>0</v>
      </c>
      <c r="Q38" s="97">
        <v>43514</v>
      </c>
      <c r="R38" s="103"/>
      <c r="S38" s="103"/>
      <c r="T38" s="3"/>
    </row>
    <row r="39" spans="2:20" ht="28.5" customHeight="1" x14ac:dyDescent="0.3">
      <c r="B39" s="94" t="s">
        <v>40</v>
      </c>
      <c r="C39" s="65">
        <v>921823</v>
      </c>
      <c r="D39" s="65">
        <v>0</v>
      </c>
      <c r="E39" s="65">
        <v>300425</v>
      </c>
      <c r="F39" s="65">
        <v>621398</v>
      </c>
      <c r="G39" s="65">
        <v>887707</v>
      </c>
      <c r="H39" s="65">
        <v>0</v>
      </c>
      <c r="I39" s="65">
        <v>626225</v>
      </c>
      <c r="J39" s="65">
        <v>78383</v>
      </c>
      <c r="K39" s="65">
        <v>804498</v>
      </c>
      <c r="L39" s="65">
        <v>435016</v>
      </c>
      <c r="M39" s="65">
        <v>42887</v>
      </c>
      <c r="N39" s="65">
        <v>461286</v>
      </c>
      <c r="O39" s="65">
        <v>-134691</v>
      </c>
      <c r="P39" s="65">
        <v>39257</v>
      </c>
      <c r="Q39" s="97">
        <v>-95434</v>
      </c>
      <c r="R39" s="103"/>
      <c r="S39" s="103"/>
      <c r="T39" s="3"/>
    </row>
    <row r="40" spans="2:20" ht="28.5" customHeight="1" x14ac:dyDescent="0.3">
      <c r="B40" s="94" t="s">
        <v>41</v>
      </c>
      <c r="C40" s="65">
        <v>462894</v>
      </c>
      <c r="D40" s="65">
        <v>13323</v>
      </c>
      <c r="E40" s="65">
        <v>46969</v>
      </c>
      <c r="F40" s="65">
        <v>429247</v>
      </c>
      <c r="G40" s="65">
        <v>579646</v>
      </c>
      <c r="H40" s="65">
        <v>0</v>
      </c>
      <c r="I40" s="65">
        <v>471375</v>
      </c>
      <c r="J40" s="65">
        <v>0</v>
      </c>
      <c r="K40" s="65">
        <v>537519</v>
      </c>
      <c r="L40" s="65">
        <v>391235</v>
      </c>
      <c r="M40" s="65">
        <v>59036</v>
      </c>
      <c r="N40" s="65">
        <v>206786</v>
      </c>
      <c r="O40" s="65">
        <v>-119537</v>
      </c>
      <c r="P40" s="65">
        <v>0</v>
      </c>
      <c r="Q40" s="97">
        <v>-119537</v>
      </c>
      <c r="R40" s="103"/>
      <c r="S40" s="103"/>
      <c r="T40" s="3"/>
    </row>
    <row r="41" spans="2:20" ht="28.5" customHeight="1" x14ac:dyDescent="0.3">
      <c r="B41" s="94" t="s">
        <v>42</v>
      </c>
      <c r="C41" s="65">
        <v>432112</v>
      </c>
      <c r="D41" s="65">
        <v>0</v>
      </c>
      <c r="E41" s="65">
        <v>25481</v>
      </c>
      <c r="F41" s="65">
        <v>406632</v>
      </c>
      <c r="G41" s="65">
        <v>341294</v>
      </c>
      <c r="H41" s="65">
        <v>0</v>
      </c>
      <c r="I41" s="65">
        <v>331818</v>
      </c>
      <c r="J41" s="65">
        <v>0</v>
      </c>
      <c r="K41" s="65">
        <v>416108</v>
      </c>
      <c r="L41" s="65">
        <v>124656</v>
      </c>
      <c r="M41" s="65">
        <v>35320</v>
      </c>
      <c r="N41" s="65">
        <v>160924</v>
      </c>
      <c r="O41" s="65">
        <v>95208</v>
      </c>
      <c r="P41" s="65">
        <v>0</v>
      </c>
      <c r="Q41" s="97">
        <v>95208</v>
      </c>
      <c r="R41" s="103"/>
      <c r="S41" s="103"/>
      <c r="T41" s="3"/>
    </row>
    <row r="42" spans="2:20" ht="28.5" customHeight="1" x14ac:dyDescent="0.3">
      <c r="B42" s="94" t="s">
        <v>43</v>
      </c>
      <c r="C42" s="65">
        <v>7238175</v>
      </c>
      <c r="D42" s="65">
        <v>106051</v>
      </c>
      <c r="E42" s="65">
        <v>1373229</v>
      </c>
      <c r="F42" s="65">
        <v>5970997</v>
      </c>
      <c r="G42" s="65">
        <v>3357825</v>
      </c>
      <c r="H42" s="65">
        <v>43365</v>
      </c>
      <c r="I42" s="65">
        <v>4724958</v>
      </c>
      <c r="J42" s="65">
        <v>43365</v>
      </c>
      <c r="K42" s="65">
        <v>4603865</v>
      </c>
      <c r="L42" s="65">
        <v>3169520</v>
      </c>
      <c r="M42" s="65">
        <v>416355</v>
      </c>
      <c r="N42" s="65">
        <v>1135291</v>
      </c>
      <c r="O42" s="65">
        <v>-117301</v>
      </c>
      <c r="P42" s="65">
        <v>0</v>
      </c>
      <c r="Q42" s="97">
        <v>-117301</v>
      </c>
      <c r="R42" s="103"/>
      <c r="S42" s="103"/>
      <c r="T42" s="3"/>
    </row>
    <row r="43" spans="2:20" ht="28.5" customHeight="1" x14ac:dyDescent="0.3">
      <c r="B43" s="94" t="s">
        <v>44</v>
      </c>
      <c r="C43" s="65">
        <v>355913</v>
      </c>
      <c r="D43" s="65">
        <v>0</v>
      </c>
      <c r="E43" s="65">
        <v>16627</v>
      </c>
      <c r="F43" s="65">
        <v>339286</v>
      </c>
      <c r="G43" s="65">
        <v>241630</v>
      </c>
      <c r="H43" s="65">
        <v>0</v>
      </c>
      <c r="I43" s="65">
        <v>238820</v>
      </c>
      <c r="J43" s="65">
        <v>0</v>
      </c>
      <c r="K43" s="65">
        <v>342096</v>
      </c>
      <c r="L43" s="65">
        <v>251567</v>
      </c>
      <c r="M43" s="65">
        <v>35314</v>
      </c>
      <c r="N43" s="65">
        <v>172889</v>
      </c>
      <c r="O43" s="65">
        <v>-117675</v>
      </c>
      <c r="P43" s="65">
        <v>10191</v>
      </c>
      <c r="Q43" s="97">
        <v>-107483</v>
      </c>
      <c r="R43" s="103"/>
      <c r="S43" s="103"/>
      <c r="T43" s="3"/>
    </row>
    <row r="44" spans="2:20" ht="28.5" customHeight="1" x14ac:dyDescent="0.3">
      <c r="B44" s="95" t="s">
        <v>45</v>
      </c>
      <c r="C44" s="96">
        <f>SUM(C6:C43)</f>
        <v>83349850</v>
      </c>
      <c r="D44" s="96">
        <f t="shared" ref="D44:Q44" si="0">SUM(D6:D43)</f>
        <v>2009560</v>
      </c>
      <c r="E44" s="96">
        <f t="shared" si="0"/>
        <v>26470511</v>
      </c>
      <c r="F44" s="96">
        <f t="shared" si="0"/>
        <v>58888893</v>
      </c>
      <c r="G44" s="96">
        <f t="shared" si="0"/>
        <v>37137612</v>
      </c>
      <c r="H44" s="96">
        <f t="shared" si="0"/>
        <v>578530</v>
      </c>
      <c r="I44" s="96">
        <f t="shared" si="0"/>
        <v>47502205</v>
      </c>
      <c r="J44" s="96">
        <f t="shared" si="0"/>
        <v>602381</v>
      </c>
      <c r="K44" s="96">
        <f t="shared" si="0"/>
        <v>48500455</v>
      </c>
      <c r="L44" s="96">
        <f t="shared" si="0"/>
        <v>32380820</v>
      </c>
      <c r="M44" s="96">
        <f t="shared" si="0"/>
        <v>3139694</v>
      </c>
      <c r="N44" s="96">
        <f t="shared" si="0"/>
        <v>14442290</v>
      </c>
      <c r="O44" s="96">
        <f t="shared" si="0"/>
        <v>-1462349</v>
      </c>
      <c r="P44" s="96">
        <f t="shared" si="0"/>
        <v>3412970</v>
      </c>
      <c r="Q44" s="96">
        <f t="shared" si="0"/>
        <v>1950620</v>
      </c>
      <c r="R44" s="103"/>
      <c r="S44" s="103"/>
      <c r="T44" s="3"/>
    </row>
    <row r="45" spans="2:20" ht="28.5" customHeight="1" x14ac:dyDescent="0.3">
      <c r="B45" s="305" t="s">
        <v>46</v>
      </c>
      <c r="C45" s="305"/>
      <c r="D45" s="305"/>
      <c r="E45" s="305"/>
      <c r="F45" s="305"/>
      <c r="G45" s="305"/>
      <c r="H45" s="305"/>
      <c r="I45" s="305"/>
      <c r="J45" s="305"/>
      <c r="K45" s="305"/>
      <c r="L45" s="305"/>
      <c r="M45" s="305"/>
      <c r="N45" s="305"/>
      <c r="O45" s="305"/>
      <c r="P45" s="305"/>
      <c r="Q45" s="305"/>
      <c r="R45" s="103"/>
      <c r="S45" s="103"/>
      <c r="T45" s="3"/>
    </row>
    <row r="46" spans="2:20" ht="28.5" customHeight="1" x14ac:dyDescent="0.3">
      <c r="B46" s="94" t="s">
        <v>47</v>
      </c>
      <c r="C46" s="8">
        <v>0</v>
      </c>
      <c r="D46" s="8">
        <v>2754198</v>
      </c>
      <c r="E46" s="8">
        <v>380047</v>
      </c>
      <c r="F46" s="8">
        <v>2374151</v>
      </c>
      <c r="G46" s="8">
        <v>801341</v>
      </c>
      <c r="H46" s="8">
        <v>0</v>
      </c>
      <c r="I46" s="8">
        <v>1016546</v>
      </c>
      <c r="J46" s="8">
        <v>0</v>
      </c>
      <c r="K46" s="8">
        <v>2158946</v>
      </c>
      <c r="L46" s="8">
        <v>745906</v>
      </c>
      <c r="M46" s="8">
        <v>675431</v>
      </c>
      <c r="N46" s="8">
        <v>158357</v>
      </c>
      <c r="O46" s="8">
        <v>579251</v>
      </c>
      <c r="P46" s="8">
        <v>36684</v>
      </c>
      <c r="Q46" s="9">
        <v>615935</v>
      </c>
      <c r="S46" s="103"/>
      <c r="T46" s="3"/>
    </row>
    <row r="47" spans="2:20" ht="28.5" customHeight="1" x14ac:dyDescent="0.3">
      <c r="B47" s="94" t="s">
        <v>64</v>
      </c>
      <c r="C47" s="8">
        <v>0</v>
      </c>
      <c r="D47" s="8">
        <v>1900928</v>
      </c>
      <c r="E47" s="8">
        <v>112076</v>
      </c>
      <c r="F47" s="8">
        <v>1788852</v>
      </c>
      <c r="G47" s="8">
        <v>1129088</v>
      </c>
      <c r="H47" s="8">
        <v>0</v>
      </c>
      <c r="I47" s="8">
        <v>1409251</v>
      </c>
      <c r="J47" s="8">
        <v>0</v>
      </c>
      <c r="K47" s="8">
        <v>1508689</v>
      </c>
      <c r="L47" s="8">
        <v>852535</v>
      </c>
      <c r="M47" s="8">
        <v>465181</v>
      </c>
      <c r="N47" s="8">
        <v>160132</v>
      </c>
      <c r="O47" s="8">
        <v>30840</v>
      </c>
      <c r="P47" s="8">
        <v>0</v>
      </c>
      <c r="Q47" s="9">
        <v>30840</v>
      </c>
      <c r="R47" s="103"/>
      <c r="S47" s="103"/>
      <c r="T47" s="3"/>
    </row>
    <row r="48" spans="2:20" ht="28.5" customHeight="1" x14ac:dyDescent="0.3">
      <c r="B48" s="94" t="s">
        <v>250</v>
      </c>
      <c r="C48" s="8">
        <v>0</v>
      </c>
      <c r="D48" s="8">
        <v>488751</v>
      </c>
      <c r="E48" s="8">
        <v>55938</v>
      </c>
      <c r="F48" s="8">
        <v>432812</v>
      </c>
      <c r="G48" s="8">
        <v>186679</v>
      </c>
      <c r="H48" s="8">
        <v>0</v>
      </c>
      <c r="I48" s="8">
        <v>235789</v>
      </c>
      <c r="J48" s="8">
        <v>0</v>
      </c>
      <c r="K48" s="8">
        <v>383702</v>
      </c>
      <c r="L48" s="8">
        <v>157327</v>
      </c>
      <c r="M48" s="8">
        <v>138626</v>
      </c>
      <c r="N48" s="8">
        <v>79838</v>
      </c>
      <c r="O48" s="8">
        <v>7910</v>
      </c>
      <c r="P48" s="8">
        <v>55334</v>
      </c>
      <c r="Q48" s="9">
        <v>63244</v>
      </c>
      <c r="R48" s="103"/>
      <c r="S48" s="103"/>
      <c r="T48" s="3"/>
    </row>
    <row r="49" spans="2:26" ht="28.5" customHeight="1" x14ac:dyDescent="0.3">
      <c r="B49" s="94" t="s">
        <v>48</v>
      </c>
      <c r="C49" s="8">
        <v>0</v>
      </c>
      <c r="D49" s="8">
        <v>7341845</v>
      </c>
      <c r="E49" s="8">
        <v>372772</v>
      </c>
      <c r="F49" s="8">
        <v>6969073</v>
      </c>
      <c r="G49" s="8">
        <v>2396314</v>
      </c>
      <c r="H49" s="8">
        <v>196126</v>
      </c>
      <c r="I49" s="8">
        <v>2446417</v>
      </c>
      <c r="J49" s="8">
        <v>196126</v>
      </c>
      <c r="K49" s="8">
        <v>6918970</v>
      </c>
      <c r="L49" s="8">
        <v>5178287</v>
      </c>
      <c r="M49" s="8">
        <v>1699875</v>
      </c>
      <c r="N49" s="8">
        <v>1227727</v>
      </c>
      <c r="O49" s="8">
        <v>-1186919</v>
      </c>
      <c r="P49" s="8">
        <v>1357988</v>
      </c>
      <c r="Q49" s="9">
        <v>171069</v>
      </c>
      <c r="R49" s="176"/>
      <c r="S49" s="103"/>
      <c r="T49" s="3"/>
    </row>
    <row r="50" spans="2:26" ht="28.5" customHeight="1" x14ac:dyDescent="0.3">
      <c r="B50" s="94" t="s">
        <v>251</v>
      </c>
      <c r="C50" s="8">
        <v>0</v>
      </c>
      <c r="D50" s="8">
        <v>737181</v>
      </c>
      <c r="E50" s="8">
        <v>134043</v>
      </c>
      <c r="F50" s="8">
        <v>603138</v>
      </c>
      <c r="G50" s="8">
        <v>229681</v>
      </c>
      <c r="H50" s="8">
        <v>0</v>
      </c>
      <c r="I50" s="8">
        <v>417535</v>
      </c>
      <c r="J50" s="8">
        <v>0</v>
      </c>
      <c r="K50" s="8">
        <v>415285</v>
      </c>
      <c r="L50" s="8">
        <v>110719</v>
      </c>
      <c r="M50" s="8">
        <v>121940</v>
      </c>
      <c r="N50" s="8">
        <v>124346</v>
      </c>
      <c r="O50" s="8">
        <v>58278</v>
      </c>
      <c r="P50" s="8">
        <v>0</v>
      </c>
      <c r="Q50" s="9">
        <v>58278</v>
      </c>
      <c r="R50" s="103"/>
      <c r="S50" s="103"/>
      <c r="T50" s="3"/>
    </row>
    <row r="51" spans="2:26" s="6" customFormat="1" ht="28.5" customHeight="1" x14ac:dyDescent="0.3">
      <c r="B51" s="95" t="s">
        <v>45</v>
      </c>
      <c r="C51" s="96">
        <f>SUM(C46:C50)</f>
        <v>0</v>
      </c>
      <c r="D51" s="96">
        <f>SUM(D46:D50)</f>
        <v>13222903</v>
      </c>
      <c r="E51" s="96">
        <f t="shared" ref="E51:Q51" si="1">SUM(E46:E50)</f>
        <v>1054876</v>
      </c>
      <c r="F51" s="96">
        <f t="shared" si="1"/>
        <v>12168026</v>
      </c>
      <c r="G51" s="96">
        <f t="shared" si="1"/>
        <v>4743103</v>
      </c>
      <c r="H51" s="96">
        <f t="shared" si="1"/>
        <v>196126</v>
      </c>
      <c r="I51" s="96">
        <f t="shared" si="1"/>
        <v>5525538</v>
      </c>
      <c r="J51" s="96">
        <f t="shared" si="1"/>
        <v>196126</v>
      </c>
      <c r="K51" s="96">
        <f t="shared" si="1"/>
        <v>11385592</v>
      </c>
      <c r="L51" s="96">
        <f t="shared" si="1"/>
        <v>7044774</v>
      </c>
      <c r="M51" s="96">
        <f t="shared" si="1"/>
        <v>3101053</v>
      </c>
      <c r="N51" s="96">
        <f t="shared" si="1"/>
        <v>1750400</v>
      </c>
      <c r="O51" s="96">
        <f t="shared" si="1"/>
        <v>-510640</v>
      </c>
      <c r="P51" s="96">
        <f t="shared" si="1"/>
        <v>1450006</v>
      </c>
      <c r="Q51" s="96">
        <f t="shared" si="1"/>
        <v>939366</v>
      </c>
      <c r="R51" s="103"/>
      <c r="S51" s="103"/>
      <c r="T51" s="3"/>
      <c r="Z51" s="103"/>
    </row>
    <row r="52" spans="2:26" ht="21" customHeight="1" x14ac:dyDescent="0.3">
      <c r="B52" s="307" t="s">
        <v>50</v>
      </c>
      <c r="C52" s="307"/>
      <c r="D52" s="307"/>
      <c r="E52" s="307"/>
      <c r="F52" s="307"/>
      <c r="G52" s="307"/>
      <c r="H52" s="307"/>
      <c r="I52" s="307"/>
      <c r="J52" s="307"/>
      <c r="K52" s="307"/>
      <c r="L52" s="307"/>
      <c r="M52" s="307"/>
      <c r="N52" s="307"/>
      <c r="O52" s="307"/>
      <c r="P52" s="307"/>
      <c r="Q52" s="307"/>
      <c r="R52" s="103"/>
    </row>
    <row r="53" spans="2:26" ht="21" customHeight="1" x14ac:dyDescent="0.3">
      <c r="B53" s="105"/>
      <c r="C53" s="115"/>
      <c r="D53" s="115"/>
      <c r="E53" s="115"/>
      <c r="F53" s="115"/>
      <c r="G53" s="115"/>
      <c r="H53" s="115"/>
      <c r="I53" s="115"/>
      <c r="J53" s="115"/>
      <c r="K53" s="115"/>
      <c r="L53" s="115"/>
      <c r="M53" s="115"/>
      <c r="N53" s="115"/>
      <c r="O53" s="115"/>
      <c r="P53" s="115"/>
      <c r="Q53" s="115"/>
      <c r="R53" s="105"/>
    </row>
    <row r="54" spans="2:26" ht="21" customHeight="1" x14ac:dyDescent="0.3">
      <c r="C54" s="115"/>
      <c r="D54" s="115"/>
      <c r="Q54" s="3"/>
    </row>
    <row r="55" spans="2:26" ht="21" customHeight="1" x14ac:dyDescent="0.3">
      <c r="C55" s="115"/>
      <c r="D55" s="115"/>
    </row>
    <row r="56" spans="2:26" ht="21" customHeight="1" x14ac:dyDescent="0.3">
      <c r="C56" s="116"/>
      <c r="D56" s="116"/>
    </row>
  </sheetData>
  <sheetProtection password="E931" sheet="1" objects="1" scenarios="1"/>
  <mergeCells count="4">
    <mergeCell ref="B3:Q3"/>
    <mergeCell ref="B5:Q5"/>
    <mergeCell ref="B45:Q45"/>
    <mergeCell ref="B52:Q52"/>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K39"/>
  <sheetViews>
    <sheetView showGridLines="0" zoomScale="80" zoomScaleNormal="80" workbookViewId="0">
      <selection activeCell="B3" sqref="B3:K39"/>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0" width="26.453125" style="2" customWidth="1"/>
    <col min="11" max="16384" width="21.453125" style="2"/>
  </cols>
  <sheetData>
    <row r="1" spans="1:11" ht="22.5" customHeight="1" x14ac:dyDescent="0.3"/>
    <row r="2" spans="1:11" x14ac:dyDescent="0.3">
      <c r="A2" s="67"/>
    </row>
    <row r="3" spans="1:11" ht="22.5" customHeight="1" x14ac:dyDescent="0.35">
      <c r="B3" s="310" t="s">
        <v>315</v>
      </c>
      <c r="C3" s="311"/>
      <c r="D3" s="311"/>
      <c r="E3" s="311"/>
      <c r="F3" s="311"/>
      <c r="G3" s="311"/>
      <c r="H3" s="311"/>
      <c r="I3" s="311"/>
      <c r="J3" s="311"/>
      <c r="K3" s="312"/>
    </row>
    <row r="4" spans="1:11" ht="51.75" customHeight="1" x14ac:dyDescent="0.35">
      <c r="B4" s="212" t="s">
        <v>0</v>
      </c>
      <c r="C4" s="213" t="s">
        <v>256</v>
      </c>
      <c r="D4" s="213" t="s">
        <v>261</v>
      </c>
      <c r="E4" s="213" t="s">
        <v>148</v>
      </c>
      <c r="F4" s="213" t="s">
        <v>87</v>
      </c>
      <c r="G4" s="213" t="s">
        <v>53</v>
      </c>
      <c r="H4" s="213" t="s">
        <v>47</v>
      </c>
      <c r="I4" s="213" t="s">
        <v>88</v>
      </c>
      <c r="J4" s="213" t="s">
        <v>64</v>
      </c>
      <c r="K4" s="214" t="s">
        <v>124</v>
      </c>
    </row>
    <row r="5" spans="1:11" ht="30" customHeight="1" x14ac:dyDescent="0.35">
      <c r="B5" s="215" t="s">
        <v>89</v>
      </c>
      <c r="C5" s="198">
        <v>699000</v>
      </c>
      <c r="D5" s="198">
        <v>700000</v>
      </c>
      <c r="E5" s="198">
        <v>400000</v>
      </c>
      <c r="F5" s="198">
        <v>345000</v>
      </c>
      <c r="G5" s="198">
        <v>800000</v>
      </c>
      <c r="H5" s="198">
        <v>500000</v>
      </c>
      <c r="I5" s="198">
        <v>200000</v>
      </c>
      <c r="J5" s="198">
        <v>500000</v>
      </c>
      <c r="K5" s="198">
        <v>200000</v>
      </c>
    </row>
    <row r="6" spans="1:11" ht="30" customHeight="1" x14ac:dyDescent="0.35">
      <c r="B6" s="215" t="s">
        <v>90</v>
      </c>
      <c r="C6" s="198">
        <v>0</v>
      </c>
      <c r="D6" s="198">
        <v>0</v>
      </c>
      <c r="E6" s="198">
        <v>0</v>
      </c>
      <c r="F6" s="198">
        <v>0</v>
      </c>
      <c r="G6" s="198">
        <v>0</v>
      </c>
      <c r="H6" s="198">
        <v>0</v>
      </c>
      <c r="I6" s="198">
        <v>0</v>
      </c>
      <c r="J6" s="198">
        <v>0</v>
      </c>
      <c r="K6" s="198">
        <v>0</v>
      </c>
    </row>
    <row r="7" spans="1:11" ht="30" customHeight="1" x14ac:dyDescent="0.35">
      <c r="B7" s="215" t="s">
        <v>91</v>
      </c>
      <c r="C7" s="198">
        <v>0</v>
      </c>
      <c r="D7" s="198">
        <v>95</v>
      </c>
      <c r="E7" s="198">
        <v>0</v>
      </c>
      <c r="F7" s="198">
        <v>2073</v>
      </c>
      <c r="G7" s="198">
        <v>-33855</v>
      </c>
      <c r="H7" s="198">
        <v>72</v>
      </c>
      <c r="I7" s="198">
        <v>0</v>
      </c>
      <c r="J7" s="198">
        <v>0</v>
      </c>
      <c r="K7" s="198">
        <v>0</v>
      </c>
    </row>
    <row r="8" spans="1:11" ht="30" customHeight="1" x14ac:dyDescent="0.35">
      <c r="B8" s="215" t="s">
        <v>92</v>
      </c>
      <c r="C8" s="198">
        <v>401918</v>
      </c>
      <c r="D8" s="198">
        <v>32320</v>
      </c>
      <c r="E8" s="198">
        <v>0</v>
      </c>
      <c r="F8" s="198">
        <v>-27257</v>
      </c>
      <c r="G8" s="198">
        <v>913355</v>
      </c>
      <c r="H8" s="198">
        <v>21057</v>
      </c>
      <c r="I8" s="198">
        <v>-204526</v>
      </c>
      <c r="J8" s="198">
        <v>0</v>
      </c>
      <c r="K8" s="198">
        <v>1073664</v>
      </c>
    </row>
    <row r="9" spans="1:11" ht="30" customHeight="1" x14ac:dyDescent="0.35">
      <c r="B9" s="215" t="s">
        <v>93</v>
      </c>
      <c r="C9" s="198">
        <v>0</v>
      </c>
      <c r="D9" s="198">
        <v>-68990</v>
      </c>
      <c r="E9" s="198">
        <v>300000</v>
      </c>
      <c r="F9" s="198">
        <v>0</v>
      </c>
      <c r="G9" s="198">
        <v>71861</v>
      </c>
      <c r="H9" s="198">
        <v>0</v>
      </c>
      <c r="I9" s="198">
        <v>0</v>
      </c>
      <c r="J9" s="198">
        <v>0</v>
      </c>
      <c r="K9" s="198">
        <v>107071</v>
      </c>
    </row>
    <row r="10" spans="1:11" ht="30" customHeight="1" x14ac:dyDescent="0.35">
      <c r="B10" s="215" t="s">
        <v>94</v>
      </c>
      <c r="C10" s="198">
        <v>0</v>
      </c>
      <c r="D10" s="198">
        <v>0</v>
      </c>
      <c r="E10" s="198">
        <v>6454970</v>
      </c>
      <c r="F10" s="198">
        <v>823</v>
      </c>
      <c r="G10" s="198">
        <v>49613</v>
      </c>
      <c r="H10" s="198">
        <v>148272</v>
      </c>
      <c r="I10" s="198">
        <v>0</v>
      </c>
      <c r="J10" s="198">
        <v>544904</v>
      </c>
      <c r="K10" s="198">
        <v>0</v>
      </c>
    </row>
    <row r="11" spans="1:11" ht="30" customHeight="1" x14ac:dyDescent="0.35">
      <c r="B11" s="216" t="s">
        <v>95</v>
      </c>
      <c r="C11" s="217">
        <v>1100918</v>
      </c>
      <c r="D11" s="217">
        <v>663425</v>
      </c>
      <c r="E11" s="217">
        <v>7154970</v>
      </c>
      <c r="F11" s="217">
        <v>320640</v>
      </c>
      <c r="G11" s="217">
        <v>1800974</v>
      </c>
      <c r="H11" s="217">
        <v>669401</v>
      </c>
      <c r="I11" s="217">
        <v>-4526</v>
      </c>
      <c r="J11" s="217">
        <v>1044904</v>
      </c>
      <c r="K11" s="217">
        <v>1380736</v>
      </c>
    </row>
    <row r="12" spans="1:11" ht="30" customHeight="1" x14ac:dyDescent="0.35">
      <c r="B12" s="215" t="s">
        <v>96</v>
      </c>
      <c r="C12" s="198">
        <v>0</v>
      </c>
      <c r="D12" s="198">
        <v>394064</v>
      </c>
      <c r="E12" s="198">
        <v>953954</v>
      </c>
      <c r="F12" s="198">
        <v>12684</v>
      </c>
      <c r="G12" s="198">
        <v>903470</v>
      </c>
      <c r="H12" s="198">
        <v>254457</v>
      </c>
      <c r="I12" s="198">
        <v>148131</v>
      </c>
      <c r="J12" s="198">
        <v>351419</v>
      </c>
      <c r="K12" s="198">
        <v>3103</v>
      </c>
    </row>
    <row r="13" spans="1:11" ht="30" customHeight="1" x14ac:dyDescent="0.35">
      <c r="B13" s="218" t="s">
        <v>97</v>
      </c>
      <c r="C13" s="198">
        <v>4203916</v>
      </c>
      <c r="D13" s="198">
        <v>6078430</v>
      </c>
      <c r="E13" s="198">
        <v>89836647</v>
      </c>
      <c r="F13" s="198">
        <v>617898</v>
      </c>
      <c r="G13" s="198">
        <v>13892147</v>
      </c>
      <c r="H13" s="198">
        <v>0</v>
      </c>
      <c r="I13" s="198">
        <v>592182</v>
      </c>
      <c r="J13" s="198">
        <v>161091</v>
      </c>
      <c r="K13" s="198">
        <v>15866946</v>
      </c>
    </row>
    <row r="14" spans="1:11" ht="30" customHeight="1" x14ac:dyDescent="0.35">
      <c r="B14" s="218" t="s">
        <v>98</v>
      </c>
      <c r="C14" s="198">
        <v>0</v>
      </c>
      <c r="D14" s="198">
        <v>0</v>
      </c>
      <c r="E14" s="198">
        <v>2766415</v>
      </c>
      <c r="F14" s="198">
        <v>0</v>
      </c>
      <c r="G14" s="198">
        <v>508616</v>
      </c>
      <c r="H14" s="198">
        <v>65045</v>
      </c>
      <c r="I14" s="198">
        <v>0</v>
      </c>
      <c r="J14" s="198">
        <v>235147</v>
      </c>
      <c r="K14" s="198">
        <v>70746</v>
      </c>
    </row>
    <row r="15" spans="1:11" ht="30" customHeight="1" x14ac:dyDescent="0.35">
      <c r="B15" s="218" t="s">
        <v>99</v>
      </c>
      <c r="C15" s="198">
        <v>888020</v>
      </c>
      <c r="D15" s="198">
        <v>125507</v>
      </c>
      <c r="E15" s="198">
        <v>1986052</v>
      </c>
      <c r="F15" s="198">
        <v>51394</v>
      </c>
      <c r="G15" s="198">
        <v>593517</v>
      </c>
      <c r="H15" s="198">
        <v>101109</v>
      </c>
      <c r="I15" s="198">
        <v>120019</v>
      </c>
      <c r="J15" s="198">
        <v>258474</v>
      </c>
      <c r="K15" s="198">
        <v>67420</v>
      </c>
    </row>
    <row r="16" spans="1:11" ht="30" customHeight="1" x14ac:dyDescent="0.35">
      <c r="B16" s="219" t="s">
        <v>100</v>
      </c>
      <c r="C16" s="220">
        <v>6192855</v>
      </c>
      <c r="D16" s="220">
        <v>7261426</v>
      </c>
      <c r="E16" s="220">
        <v>102698039</v>
      </c>
      <c r="F16" s="220">
        <v>1002616</v>
      </c>
      <c r="G16" s="220">
        <v>17698723</v>
      </c>
      <c r="H16" s="220">
        <v>1090012</v>
      </c>
      <c r="I16" s="220">
        <v>855806</v>
      </c>
      <c r="J16" s="220">
        <v>2051034</v>
      </c>
      <c r="K16" s="220">
        <v>17388951</v>
      </c>
    </row>
    <row r="17" spans="2:11" ht="30" customHeight="1" x14ac:dyDescent="0.35">
      <c r="B17" s="221" t="s">
        <v>101</v>
      </c>
      <c r="C17" s="198">
        <v>0</v>
      </c>
      <c r="D17" s="198">
        <v>0</v>
      </c>
      <c r="E17" s="198">
        <v>124015</v>
      </c>
      <c r="F17" s="198">
        <v>0</v>
      </c>
      <c r="G17" s="198">
        <v>0</v>
      </c>
      <c r="H17" s="198">
        <v>0</v>
      </c>
      <c r="I17" s="198">
        <v>0</v>
      </c>
      <c r="J17" s="198">
        <v>0</v>
      </c>
      <c r="K17" s="198">
        <v>0</v>
      </c>
    </row>
    <row r="18" spans="2:11" ht="30" customHeight="1" x14ac:dyDescent="0.35">
      <c r="B18" s="218" t="s">
        <v>102</v>
      </c>
      <c r="C18" s="198">
        <v>0</v>
      </c>
      <c r="D18" s="198">
        <v>155000</v>
      </c>
      <c r="E18" s="198">
        <v>6589259</v>
      </c>
      <c r="F18" s="198">
        <v>762500</v>
      </c>
      <c r="G18" s="198">
        <v>2181875</v>
      </c>
      <c r="H18" s="198">
        <v>0</v>
      </c>
      <c r="I18" s="198">
        <v>590400</v>
      </c>
      <c r="J18" s="198">
        <v>0</v>
      </c>
      <c r="K18" s="198">
        <v>1449036</v>
      </c>
    </row>
    <row r="19" spans="2:11" ht="30" customHeight="1" x14ac:dyDescent="0.35">
      <c r="B19" s="218" t="s">
        <v>103</v>
      </c>
      <c r="C19" s="198">
        <v>41867</v>
      </c>
      <c r="D19" s="198">
        <v>9260</v>
      </c>
      <c r="E19" s="198">
        <v>65768</v>
      </c>
      <c r="F19" s="198">
        <v>12844</v>
      </c>
      <c r="G19" s="198">
        <v>40687</v>
      </c>
      <c r="H19" s="198">
        <v>0</v>
      </c>
      <c r="I19" s="198">
        <v>1224</v>
      </c>
      <c r="J19" s="198">
        <v>0</v>
      </c>
      <c r="K19" s="198">
        <v>1490</v>
      </c>
    </row>
    <row r="20" spans="2:11" ht="30" customHeight="1" x14ac:dyDescent="0.35">
      <c r="B20" s="218" t="s">
        <v>104</v>
      </c>
      <c r="C20" s="198">
        <v>4558906</v>
      </c>
      <c r="D20" s="198">
        <v>5521644</v>
      </c>
      <c r="E20" s="198">
        <v>65748045</v>
      </c>
      <c r="F20" s="198">
        <v>59105</v>
      </c>
      <c r="G20" s="198">
        <v>8324187</v>
      </c>
      <c r="H20" s="198">
        <v>871566</v>
      </c>
      <c r="I20" s="198">
        <v>99037</v>
      </c>
      <c r="J20" s="198">
        <v>982648</v>
      </c>
      <c r="K20" s="198">
        <v>15210966</v>
      </c>
    </row>
    <row r="21" spans="2:11" ht="30" customHeight="1" x14ac:dyDescent="0.35">
      <c r="B21" s="218" t="s">
        <v>105</v>
      </c>
      <c r="C21" s="198">
        <v>0</v>
      </c>
      <c r="D21" s="198">
        <v>39372</v>
      </c>
      <c r="E21" s="198">
        <v>0</v>
      </c>
      <c r="F21" s="198">
        <v>0</v>
      </c>
      <c r="G21" s="198">
        <v>682468</v>
      </c>
      <c r="H21" s="198">
        <v>0</v>
      </c>
      <c r="I21" s="198">
        <v>0</v>
      </c>
      <c r="J21" s="198">
        <v>0</v>
      </c>
      <c r="K21" s="198">
        <v>0</v>
      </c>
    </row>
    <row r="22" spans="2:11" ht="30" customHeight="1" x14ac:dyDescent="0.35">
      <c r="B22" s="218" t="s">
        <v>106</v>
      </c>
      <c r="C22" s="198">
        <v>0</v>
      </c>
      <c r="D22" s="198">
        <v>0</v>
      </c>
      <c r="E22" s="198">
        <v>785455</v>
      </c>
      <c r="F22" s="198">
        <v>0</v>
      </c>
      <c r="G22" s="198">
        <v>0</v>
      </c>
      <c r="H22" s="198">
        <v>0</v>
      </c>
      <c r="I22" s="198">
        <v>0</v>
      </c>
      <c r="J22" s="198">
        <v>0</v>
      </c>
      <c r="K22" s="198">
        <v>0</v>
      </c>
    </row>
    <row r="23" spans="2:11" ht="30" customHeight="1" x14ac:dyDescent="0.35">
      <c r="B23" s="218" t="s">
        <v>107</v>
      </c>
      <c r="C23" s="198">
        <v>0</v>
      </c>
      <c r="D23" s="198">
        <v>0</v>
      </c>
      <c r="E23" s="198">
        <v>0</v>
      </c>
      <c r="F23" s="198">
        <v>0</v>
      </c>
      <c r="G23" s="198">
        <v>130020</v>
      </c>
      <c r="H23" s="198">
        <v>0</v>
      </c>
      <c r="I23" s="198">
        <v>0</v>
      </c>
      <c r="J23" s="198">
        <v>20328</v>
      </c>
      <c r="K23" s="198">
        <v>0</v>
      </c>
    </row>
    <row r="24" spans="2:11" ht="30" customHeight="1" x14ac:dyDescent="0.35">
      <c r="B24" s="218" t="s">
        <v>108</v>
      </c>
      <c r="C24" s="198">
        <v>0</v>
      </c>
      <c r="D24" s="198">
        <v>26153</v>
      </c>
      <c r="E24" s="198">
        <v>0</v>
      </c>
      <c r="F24" s="198">
        <v>0</v>
      </c>
      <c r="G24" s="198">
        <v>11985</v>
      </c>
      <c r="H24" s="198">
        <v>0</v>
      </c>
      <c r="I24" s="198">
        <v>0</v>
      </c>
      <c r="J24" s="198">
        <v>0</v>
      </c>
      <c r="K24" s="198">
        <v>0</v>
      </c>
    </row>
    <row r="25" spans="2:11" ht="30" customHeight="1" x14ac:dyDescent="0.35">
      <c r="B25" s="218" t="s">
        <v>109</v>
      </c>
      <c r="C25" s="198">
        <v>0</v>
      </c>
      <c r="D25" s="198">
        <v>0</v>
      </c>
      <c r="E25" s="198">
        <v>0</v>
      </c>
      <c r="F25" s="198">
        <v>0</v>
      </c>
      <c r="G25" s="198">
        <v>0</v>
      </c>
      <c r="H25" s="198">
        <v>0</v>
      </c>
      <c r="I25" s="198">
        <v>0</v>
      </c>
      <c r="J25" s="198">
        <v>0</v>
      </c>
      <c r="K25" s="198">
        <v>0</v>
      </c>
    </row>
    <row r="26" spans="2:11" ht="30" customHeight="1" x14ac:dyDescent="0.35">
      <c r="B26" s="218" t="s">
        <v>110</v>
      </c>
      <c r="C26" s="198">
        <v>0</v>
      </c>
      <c r="D26" s="198">
        <v>294185</v>
      </c>
      <c r="E26" s="198">
        <v>7963760</v>
      </c>
      <c r="F26" s="198">
        <v>1</v>
      </c>
      <c r="G26" s="198">
        <v>843646</v>
      </c>
      <c r="H26" s="198">
        <v>0</v>
      </c>
      <c r="I26" s="198">
        <v>0</v>
      </c>
      <c r="J26" s="198">
        <v>19620</v>
      </c>
      <c r="K26" s="198">
        <v>131565</v>
      </c>
    </row>
    <row r="27" spans="2:11" ht="30" customHeight="1" x14ac:dyDescent="0.35">
      <c r="B27" s="218" t="s">
        <v>111</v>
      </c>
      <c r="C27" s="198">
        <v>0</v>
      </c>
      <c r="D27" s="198">
        <v>17781</v>
      </c>
      <c r="E27" s="198">
        <v>28768</v>
      </c>
      <c r="F27" s="198">
        <v>0</v>
      </c>
      <c r="G27" s="198">
        <v>614</v>
      </c>
      <c r="H27" s="198">
        <v>0</v>
      </c>
      <c r="I27" s="198">
        <v>752</v>
      </c>
      <c r="J27" s="198">
        <v>0</v>
      </c>
      <c r="K27" s="198">
        <v>0</v>
      </c>
    </row>
    <row r="28" spans="2:11" ht="30" customHeight="1" x14ac:dyDescent="0.35">
      <c r="B28" s="218" t="s">
        <v>112</v>
      </c>
      <c r="C28" s="198">
        <v>0</v>
      </c>
      <c r="D28" s="198">
        <v>0</v>
      </c>
      <c r="E28" s="198">
        <v>0</v>
      </c>
      <c r="F28" s="198">
        <v>0</v>
      </c>
      <c r="G28" s="198">
        <v>0</v>
      </c>
      <c r="H28" s="198">
        <v>0</v>
      </c>
      <c r="I28" s="198">
        <v>0</v>
      </c>
      <c r="J28" s="198">
        <v>0</v>
      </c>
      <c r="K28" s="198">
        <v>0</v>
      </c>
    </row>
    <row r="29" spans="2:11" ht="30" customHeight="1" x14ac:dyDescent="0.35">
      <c r="B29" s="218" t="s">
        <v>113</v>
      </c>
      <c r="C29" s="198">
        <v>0</v>
      </c>
      <c r="D29" s="198">
        <v>0</v>
      </c>
      <c r="E29" s="198">
        <v>0</v>
      </c>
      <c r="F29" s="198">
        <v>0</v>
      </c>
      <c r="G29" s="198">
        <v>0</v>
      </c>
      <c r="H29" s="198">
        <v>0</v>
      </c>
      <c r="I29" s="198">
        <v>0</v>
      </c>
      <c r="J29" s="198">
        <v>0</v>
      </c>
      <c r="K29" s="198">
        <v>0</v>
      </c>
    </row>
    <row r="30" spans="2:11" ht="30" customHeight="1" x14ac:dyDescent="0.35">
      <c r="B30" s="218" t="s">
        <v>114</v>
      </c>
      <c r="C30" s="198">
        <v>0</v>
      </c>
      <c r="D30" s="198">
        <v>36826</v>
      </c>
      <c r="E30" s="198">
        <v>2543697</v>
      </c>
      <c r="F30" s="198">
        <v>0</v>
      </c>
      <c r="G30" s="198">
        <v>582474</v>
      </c>
      <c r="H30" s="198">
        <v>0</v>
      </c>
      <c r="I30" s="198">
        <v>28467</v>
      </c>
      <c r="J30" s="198">
        <v>0</v>
      </c>
      <c r="K30" s="198">
        <v>1801</v>
      </c>
    </row>
    <row r="31" spans="2:11" ht="30" customHeight="1" x14ac:dyDescent="0.35">
      <c r="B31" s="218" t="s">
        <v>115</v>
      </c>
      <c r="C31" s="198">
        <v>0</v>
      </c>
      <c r="D31" s="198">
        <v>0</v>
      </c>
      <c r="E31" s="198">
        <v>1173659</v>
      </c>
      <c r="F31" s="198">
        <v>0</v>
      </c>
      <c r="G31" s="198">
        <v>35489</v>
      </c>
      <c r="H31" s="198">
        <v>0</v>
      </c>
      <c r="I31" s="198">
        <v>0</v>
      </c>
      <c r="J31" s="198">
        <v>0</v>
      </c>
      <c r="K31" s="198">
        <v>0</v>
      </c>
    </row>
    <row r="32" spans="2:11" ht="30" customHeight="1" x14ac:dyDescent="0.35">
      <c r="B32" s="218" t="s">
        <v>116</v>
      </c>
      <c r="C32" s="198">
        <v>851623</v>
      </c>
      <c r="D32" s="198">
        <v>578739</v>
      </c>
      <c r="E32" s="198">
        <v>2732520</v>
      </c>
      <c r="F32" s="198">
        <v>0</v>
      </c>
      <c r="G32" s="198">
        <v>2367802</v>
      </c>
      <c r="H32" s="198">
        <v>48330</v>
      </c>
      <c r="I32" s="198">
        <v>77360</v>
      </c>
      <c r="J32" s="198">
        <v>274917</v>
      </c>
      <c r="K32" s="198">
        <v>512109</v>
      </c>
    </row>
    <row r="33" spans="2:11" ht="30" customHeight="1" x14ac:dyDescent="0.35">
      <c r="B33" s="218" t="s">
        <v>117</v>
      </c>
      <c r="C33" s="198">
        <v>190253</v>
      </c>
      <c r="D33" s="198">
        <v>165837</v>
      </c>
      <c r="E33" s="198">
        <v>382849</v>
      </c>
      <c r="F33" s="198">
        <v>110932</v>
      </c>
      <c r="G33" s="198">
        <v>13869</v>
      </c>
      <c r="H33" s="198">
        <v>2217</v>
      </c>
      <c r="I33" s="198">
        <v>24549</v>
      </c>
      <c r="J33" s="198">
        <v>152963</v>
      </c>
      <c r="K33" s="198">
        <v>27613</v>
      </c>
    </row>
    <row r="34" spans="2:11" ht="30" customHeight="1" x14ac:dyDescent="0.35">
      <c r="B34" s="218" t="s">
        <v>118</v>
      </c>
      <c r="C34" s="198">
        <v>460112</v>
      </c>
      <c r="D34" s="198">
        <v>303600</v>
      </c>
      <c r="E34" s="198">
        <v>746884</v>
      </c>
      <c r="F34" s="198">
        <v>20782</v>
      </c>
      <c r="G34" s="198">
        <v>990825</v>
      </c>
      <c r="H34" s="198">
        <v>127380</v>
      </c>
      <c r="I34" s="198">
        <v>13677</v>
      </c>
      <c r="J34" s="198">
        <v>71516</v>
      </c>
      <c r="K34" s="198">
        <v>2690</v>
      </c>
    </row>
    <row r="35" spans="2:11" ht="30" customHeight="1" x14ac:dyDescent="0.35">
      <c r="B35" s="218" t="s">
        <v>119</v>
      </c>
      <c r="C35" s="198">
        <v>1916</v>
      </c>
      <c r="D35" s="198">
        <v>29049</v>
      </c>
      <c r="E35" s="198">
        <v>1023567</v>
      </c>
      <c r="F35" s="198">
        <v>0</v>
      </c>
      <c r="G35" s="198">
        <v>585787</v>
      </c>
      <c r="H35" s="198">
        <v>0</v>
      </c>
      <c r="I35" s="198">
        <v>14136</v>
      </c>
      <c r="J35" s="198">
        <v>238816</v>
      </c>
      <c r="K35" s="198">
        <v>0</v>
      </c>
    </row>
    <row r="36" spans="2:11" ht="30" customHeight="1" x14ac:dyDescent="0.35">
      <c r="B36" s="218" t="s">
        <v>120</v>
      </c>
      <c r="C36" s="198">
        <v>88177</v>
      </c>
      <c r="D36" s="198">
        <v>56468</v>
      </c>
      <c r="E36" s="198">
        <v>11909554</v>
      </c>
      <c r="F36" s="198">
        <v>32610</v>
      </c>
      <c r="G36" s="198">
        <v>906257</v>
      </c>
      <c r="H36" s="198">
        <v>40519</v>
      </c>
      <c r="I36" s="198">
        <v>2999</v>
      </c>
      <c r="J36" s="198">
        <v>168442</v>
      </c>
      <c r="K36" s="198">
        <v>48678</v>
      </c>
    </row>
    <row r="37" spans="2:11" ht="30" customHeight="1" x14ac:dyDescent="0.35">
      <c r="B37" s="218" t="s">
        <v>121</v>
      </c>
      <c r="C37" s="198">
        <v>0</v>
      </c>
      <c r="D37" s="198">
        <v>27512</v>
      </c>
      <c r="E37" s="198">
        <v>880239</v>
      </c>
      <c r="F37" s="198">
        <v>3841</v>
      </c>
      <c r="G37" s="198">
        <v>737</v>
      </c>
      <c r="H37" s="198">
        <v>0</v>
      </c>
      <c r="I37" s="198">
        <v>3205</v>
      </c>
      <c r="J37" s="198">
        <v>121785</v>
      </c>
      <c r="K37" s="198">
        <v>3004</v>
      </c>
    </row>
    <row r="38" spans="2:11" ht="30" customHeight="1" thickBot="1" x14ac:dyDescent="0.4">
      <c r="B38" s="219" t="s">
        <v>122</v>
      </c>
      <c r="C38" s="222">
        <v>6192855</v>
      </c>
      <c r="D38" s="222">
        <v>7261426</v>
      </c>
      <c r="E38" s="222">
        <v>102698039</v>
      </c>
      <c r="F38" s="222">
        <v>1002616</v>
      </c>
      <c r="G38" s="222">
        <v>17698723</v>
      </c>
      <c r="H38" s="222">
        <v>1090012</v>
      </c>
      <c r="I38" s="222">
        <v>855806</v>
      </c>
      <c r="J38" s="222">
        <v>2051034</v>
      </c>
      <c r="K38" s="222">
        <v>17388951</v>
      </c>
    </row>
    <row r="39" spans="2:11" ht="16" thickTop="1" x14ac:dyDescent="0.35">
      <c r="B39" s="308" t="s">
        <v>50</v>
      </c>
      <c r="C39" s="308"/>
      <c r="D39" s="308"/>
      <c r="E39" s="308"/>
      <c r="F39" s="308"/>
      <c r="G39" s="308"/>
      <c r="H39" s="308"/>
      <c r="I39" s="309" t="s">
        <v>132</v>
      </c>
      <c r="J39" s="309"/>
      <c r="K39" s="210"/>
    </row>
  </sheetData>
  <sheetProtection password="E931" sheet="1" objects="1" scenarios="1"/>
  <mergeCells count="3">
    <mergeCell ref="B39:H39"/>
    <mergeCell ref="I39:J39"/>
    <mergeCell ref="B3:K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zoomScale="80" zoomScaleNormal="80" workbookViewId="0">
      <selection activeCell="B2" sqref="B2:L39"/>
    </sheetView>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68"/>
      <c r="B2" s="313" t="s">
        <v>123</v>
      </c>
      <c r="C2" s="313"/>
      <c r="D2" s="313"/>
      <c r="E2" s="313"/>
      <c r="F2" s="313"/>
      <c r="G2" s="313"/>
      <c r="H2" s="313"/>
      <c r="I2" s="313"/>
      <c r="J2" s="313"/>
      <c r="K2" s="313"/>
    </row>
    <row r="3" spans="1:12" ht="26.25" customHeight="1" x14ac:dyDescent="0.3">
      <c r="B3" s="314" t="s">
        <v>316</v>
      </c>
      <c r="C3" s="315"/>
      <c r="D3" s="315"/>
      <c r="E3" s="315"/>
      <c r="F3" s="315"/>
      <c r="G3" s="315"/>
      <c r="H3" s="315"/>
      <c r="I3" s="315"/>
      <c r="J3" s="315"/>
      <c r="K3" s="315"/>
      <c r="L3" s="316"/>
    </row>
    <row r="4" spans="1:12" ht="54" customHeight="1" x14ac:dyDescent="0.3">
      <c r="B4" s="69" t="s">
        <v>0</v>
      </c>
      <c r="C4" s="169" t="s">
        <v>263</v>
      </c>
      <c r="D4" s="169" t="s">
        <v>125</v>
      </c>
      <c r="E4" s="169" t="s">
        <v>32</v>
      </c>
      <c r="F4" s="169" t="s">
        <v>33</v>
      </c>
      <c r="G4" s="169" t="s">
        <v>131</v>
      </c>
      <c r="H4" s="169" t="s">
        <v>48</v>
      </c>
      <c r="I4" s="169" t="s">
        <v>253</v>
      </c>
      <c r="J4" s="169" t="s">
        <v>133</v>
      </c>
      <c r="K4" s="169" t="s">
        <v>126</v>
      </c>
      <c r="L4" s="169" t="s">
        <v>192</v>
      </c>
    </row>
    <row r="5" spans="1:12" ht="28.5" customHeight="1" x14ac:dyDescent="0.3">
      <c r="B5" s="70" t="s">
        <v>89</v>
      </c>
      <c r="C5" s="8">
        <v>400000</v>
      </c>
      <c r="D5" s="8">
        <v>450000</v>
      </c>
      <c r="E5" s="8">
        <v>500000</v>
      </c>
      <c r="F5" s="8">
        <v>400000</v>
      </c>
      <c r="G5" s="8">
        <v>313000</v>
      </c>
      <c r="H5" s="8">
        <v>500000</v>
      </c>
      <c r="I5" s="8">
        <v>401500</v>
      </c>
      <c r="J5" s="8">
        <v>612340</v>
      </c>
      <c r="K5" s="8">
        <v>450000</v>
      </c>
      <c r="L5" s="8">
        <v>416726</v>
      </c>
    </row>
    <row r="6" spans="1:12" ht="28.5" customHeight="1" x14ac:dyDescent="0.3">
      <c r="B6" s="70" t="s">
        <v>90</v>
      </c>
      <c r="C6" s="8">
        <v>0</v>
      </c>
      <c r="D6" s="8">
        <v>0</v>
      </c>
      <c r="E6" s="8">
        <v>0</v>
      </c>
      <c r="F6" s="8">
        <v>0</v>
      </c>
      <c r="G6" s="8">
        <v>0</v>
      </c>
      <c r="H6" s="8">
        <v>0</v>
      </c>
      <c r="I6" s="8">
        <v>0</v>
      </c>
      <c r="J6" s="8">
        <v>0</v>
      </c>
      <c r="K6" s="8">
        <v>0</v>
      </c>
      <c r="L6" s="8">
        <v>491067</v>
      </c>
    </row>
    <row r="7" spans="1:12" ht="28.5" customHeight="1" x14ac:dyDescent="0.3">
      <c r="B7" s="70" t="s">
        <v>91</v>
      </c>
      <c r="C7" s="8">
        <v>0</v>
      </c>
      <c r="D7" s="8">
        <v>0</v>
      </c>
      <c r="E7" s="8">
        <v>0</v>
      </c>
      <c r="F7" s="8">
        <v>-322</v>
      </c>
      <c r="G7" s="8">
        <v>0</v>
      </c>
      <c r="H7" s="8">
        <v>0</v>
      </c>
      <c r="I7" s="8">
        <v>0</v>
      </c>
      <c r="J7" s="8">
        <v>384946</v>
      </c>
      <c r="K7" s="8">
        <v>0</v>
      </c>
      <c r="L7" s="8">
        <v>2500</v>
      </c>
    </row>
    <row r="8" spans="1:12" ht="28.5" customHeight="1" x14ac:dyDescent="0.3">
      <c r="B8" s="70" t="s">
        <v>92</v>
      </c>
      <c r="C8" s="8">
        <v>133800</v>
      </c>
      <c r="D8" s="8">
        <v>13276164</v>
      </c>
      <c r="E8" s="8">
        <v>2042638</v>
      </c>
      <c r="F8" s="8">
        <v>1717688</v>
      </c>
      <c r="G8" s="8">
        <v>144109</v>
      </c>
      <c r="H8" s="8">
        <v>6545849</v>
      </c>
      <c r="I8" s="8">
        <v>0</v>
      </c>
      <c r="J8" s="8">
        <v>2288205</v>
      </c>
      <c r="K8" s="8">
        <v>-596084</v>
      </c>
      <c r="L8" s="8">
        <v>0</v>
      </c>
    </row>
    <row r="9" spans="1:12" ht="28.5" customHeight="1" x14ac:dyDescent="0.3">
      <c r="B9" s="70" t="s">
        <v>93</v>
      </c>
      <c r="C9" s="8">
        <v>18202</v>
      </c>
      <c r="D9" s="8">
        <v>2822667</v>
      </c>
      <c r="E9" s="8">
        <v>5827473</v>
      </c>
      <c r="F9" s="8">
        <v>15268</v>
      </c>
      <c r="G9" s="8">
        <v>56732</v>
      </c>
      <c r="H9" s="8">
        <v>0</v>
      </c>
      <c r="I9" s="8">
        <v>222395</v>
      </c>
      <c r="J9" s="8">
        <v>-304170</v>
      </c>
      <c r="K9" s="8">
        <v>62000</v>
      </c>
      <c r="L9" s="8">
        <v>-1255636</v>
      </c>
    </row>
    <row r="10" spans="1:12" ht="28.5" customHeight="1" x14ac:dyDescent="0.3">
      <c r="B10" s="70" t="s">
        <v>94</v>
      </c>
      <c r="C10" s="8">
        <v>0</v>
      </c>
      <c r="D10" s="8">
        <v>0</v>
      </c>
      <c r="E10" s="8">
        <v>0</v>
      </c>
      <c r="F10" s="8">
        <v>914648</v>
      </c>
      <c r="G10" s="8">
        <v>0</v>
      </c>
      <c r="H10" s="8">
        <v>-48160</v>
      </c>
      <c r="I10" s="8">
        <v>0</v>
      </c>
      <c r="J10" s="8">
        <v>0</v>
      </c>
      <c r="K10" s="8">
        <v>0</v>
      </c>
      <c r="L10" s="8">
        <v>533902</v>
      </c>
    </row>
    <row r="11" spans="1:12" ht="28.5" customHeight="1" x14ac:dyDescent="0.3">
      <c r="B11" s="71" t="s">
        <v>95</v>
      </c>
      <c r="C11" s="108">
        <v>552002</v>
      </c>
      <c r="D11" s="108">
        <v>16548830</v>
      </c>
      <c r="E11" s="108">
        <v>8370111</v>
      </c>
      <c r="F11" s="108">
        <v>3047282</v>
      </c>
      <c r="G11" s="108">
        <v>513841</v>
      </c>
      <c r="H11" s="108">
        <v>6997689</v>
      </c>
      <c r="I11" s="108">
        <v>623895</v>
      </c>
      <c r="J11" s="108">
        <v>2981321</v>
      </c>
      <c r="K11" s="108">
        <v>-84084</v>
      </c>
      <c r="L11" s="108">
        <v>188559</v>
      </c>
    </row>
    <row r="12" spans="1:12" ht="28.5" customHeight="1" x14ac:dyDescent="0.3">
      <c r="B12" s="70" t="s">
        <v>96</v>
      </c>
      <c r="C12" s="8">
        <v>330738</v>
      </c>
      <c r="D12" s="8">
        <v>199748</v>
      </c>
      <c r="E12" s="8">
        <v>1352396</v>
      </c>
      <c r="F12" s="8">
        <v>173329</v>
      </c>
      <c r="G12" s="8">
        <v>4483</v>
      </c>
      <c r="H12" s="8">
        <v>0</v>
      </c>
      <c r="I12" s="8">
        <v>96605</v>
      </c>
      <c r="J12" s="8">
        <v>630059</v>
      </c>
      <c r="K12" s="8">
        <v>58611</v>
      </c>
      <c r="L12" s="8">
        <v>308125</v>
      </c>
    </row>
    <row r="13" spans="1:12" ht="28.5" customHeight="1" x14ac:dyDescent="0.3">
      <c r="B13" s="72" t="s">
        <v>97</v>
      </c>
      <c r="C13" s="8">
        <v>1105541</v>
      </c>
      <c r="D13" s="8">
        <v>90647591</v>
      </c>
      <c r="E13" s="8">
        <v>83269121</v>
      </c>
      <c r="F13" s="8">
        <v>46855026</v>
      </c>
      <c r="G13" s="8">
        <v>1946859</v>
      </c>
      <c r="H13" s="8">
        <v>2738820</v>
      </c>
      <c r="I13" s="8">
        <v>588987</v>
      </c>
      <c r="J13" s="8">
        <v>20011946</v>
      </c>
      <c r="K13" s="8">
        <v>16209014</v>
      </c>
      <c r="L13" s="8">
        <v>1275989</v>
      </c>
    </row>
    <row r="14" spans="1:12" ht="28.5" customHeight="1" x14ac:dyDescent="0.3">
      <c r="B14" s="72" t="s">
        <v>98</v>
      </c>
      <c r="C14" s="8">
        <v>0</v>
      </c>
      <c r="D14" s="8">
        <v>3218792</v>
      </c>
      <c r="E14" s="8">
        <v>938924</v>
      </c>
      <c r="F14" s="8">
        <v>0</v>
      </c>
      <c r="G14" s="8">
        <v>61761</v>
      </c>
      <c r="H14" s="8">
        <v>0</v>
      </c>
      <c r="I14" s="8">
        <v>0</v>
      </c>
      <c r="J14" s="8">
        <v>1145644</v>
      </c>
      <c r="K14" s="8">
        <v>0</v>
      </c>
      <c r="L14" s="8">
        <v>207225</v>
      </c>
    </row>
    <row r="15" spans="1:12" ht="28.5" customHeight="1" x14ac:dyDescent="0.3">
      <c r="B15" s="72" t="s">
        <v>99</v>
      </c>
      <c r="C15" s="8">
        <v>153569</v>
      </c>
      <c r="D15" s="8">
        <v>1354362</v>
      </c>
      <c r="E15" s="8">
        <v>2302254</v>
      </c>
      <c r="F15" s="8">
        <v>794218</v>
      </c>
      <c r="G15" s="8">
        <v>17861</v>
      </c>
      <c r="H15" s="8">
        <v>2676304</v>
      </c>
      <c r="I15" s="8">
        <v>396267</v>
      </c>
      <c r="J15" s="8">
        <v>531747</v>
      </c>
      <c r="K15" s="8">
        <v>89868</v>
      </c>
      <c r="L15" s="8">
        <v>176420</v>
      </c>
    </row>
    <row r="16" spans="1:12" ht="28.5" customHeight="1" x14ac:dyDescent="0.3">
      <c r="B16" s="173" t="s">
        <v>100</v>
      </c>
      <c r="C16" s="174">
        <v>2141850</v>
      </c>
      <c r="D16" s="174">
        <v>111969324</v>
      </c>
      <c r="E16" s="174">
        <v>96232806</v>
      </c>
      <c r="F16" s="174">
        <v>50869855</v>
      </c>
      <c r="G16" s="174">
        <v>2544806</v>
      </c>
      <c r="H16" s="174">
        <v>12412814</v>
      </c>
      <c r="I16" s="174">
        <v>1705754</v>
      </c>
      <c r="J16" s="174">
        <v>25300717</v>
      </c>
      <c r="K16" s="174">
        <v>16273410</v>
      </c>
      <c r="L16" s="174">
        <v>2156318</v>
      </c>
    </row>
    <row r="17" spans="2:12" ht="28.5" customHeight="1" x14ac:dyDescent="0.3">
      <c r="B17" s="74" t="s">
        <v>101</v>
      </c>
      <c r="C17" s="8">
        <v>0</v>
      </c>
      <c r="D17" s="8">
        <v>0</v>
      </c>
      <c r="E17" s="8">
        <v>0</v>
      </c>
      <c r="F17" s="8">
        <v>987134</v>
      </c>
      <c r="G17" s="8">
        <v>0</v>
      </c>
      <c r="H17" s="8">
        <v>0</v>
      </c>
      <c r="I17" s="8">
        <v>0</v>
      </c>
      <c r="J17" s="8">
        <v>602319</v>
      </c>
      <c r="K17" s="8">
        <v>0</v>
      </c>
      <c r="L17" s="8">
        <v>92500</v>
      </c>
    </row>
    <row r="18" spans="2:12" ht="28.5" customHeight="1" x14ac:dyDescent="0.3">
      <c r="B18" s="72" t="s">
        <v>102</v>
      </c>
      <c r="C18" s="8">
        <v>0</v>
      </c>
      <c r="D18" s="8">
        <v>10212000</v>
      </c>
      <c r="E18" s="8">
        <v>4466000</v>
      </c>
      <c r="F18" s="8">
        <v>2012755</v>
      </c>
      <c r="G18" s="8">
        <v>264800</v>
      </c>
      <c r="H18" s="8">
        <v>1724056</v>
      </c>
      <c r="I18" s="8">
        <v>0</v>
      </c>
      <c r="J18" s="8">
        <v>1246931</v>
      </c>
      <c r="K18" s="8">
        <v>6359908</v>
      </c>
      <c r="L18" s="8">
        <v>822231</v>
      </c>
    </row>
    <row r="19" spans="2:12" ht="28.5" customHeight="1" x14ac:dyDescent="0.3">
      <c r="B19" s="72" t="s">
        <v>103</v>
      </c>
      <c r="C19" s="8">
        <v>657</v>
      </c>
      <c r="D19" s="8">
        <v>85872</v>
      </c>
      <c r="E19" s="8">
        <v>21230</v>
      </c>
      <c r="F19" s="8">
        <v>23790</v>
      </c>
      <c r="G19" s="8">
        <v>10178</v>
      </c>
      <c r="H19" s="8">
        <v>0</v>
      </c>
      <c r="I19" s="8">
        <v>37449</v>
      </c>
      <c r="J19" s="8">
        <v>68038</v>
      </c>
      <c r="K19" s="8">
        <v>47920</v>
      </c>
      <c r="L19" s="8">
        <v>6752</v>
      </c>
    </row>
    <row r="20" spans="2:12" ht="28.5" customHeight="1" x14ac:dyDescent="0.3">
      <c r="B20" s="72" t="s">
        <v>104</v>
      </c>
      <c r="C20" s="8">
        <v>735252</v>
      </c>
      <c r="D20" s="8">
        <v>84294767</v>
      </c>
      <c r="E20" s="8">
        <v>74500837</v>
      </c>
      <c r="F20" s="8">
        <v>46957636</v>
      </c>
      <c r="G20" s="8">
        <v>1447154</v>
      </c>
      <c r="H20" s="8">
        <v>4227959</v>
      </c>
      <c r="I20" s="8">
        <v>358000</v>
      </c>
      <c r="J20" s="8">
        <v>14152272</v>
      </c>
      <c r="K20" s="8">
        <v>5065533</v>
      </c>
      <c r="L20" s="8">
        <v>459705</v>
      </c>
    </row>
    <row r="21" spans="2:12" ht="28.5" customHeight="1" x14ac:dyDescent="0.3">
      <c r="B21" s="72" t="s">
        <v>105</v>
      </c>
      <c r="C21" s="8">
        <v>0</v>
      </c>
      <c r="D21" s="8">
        <v>0</v>
      </c>
      <c r="E21" s="8">
        <v>0</v>
      </c>
      <c r="F21" s="8">
        <v>0</v>
      </c>
      <c r="G21" s="8">
        <v>88016</v>
      </c>
      <c r="H21" s="8">
        <v>0</v>
      </c>
      <c r="I21" s="8">
        <v>0</v>
      </c>
      <c r="J21" s="8">
        <v>0</v>
      </c>
      <c r="K21" s="8">
        <v>8544</v>
      </c>
      <c r="L21" s="8">
        <v>0</v>
      </c>
    </row>
    <row r="22" spans="2:12" ht="28.5" customHeight="1" x14ac:dyDescent="0.3">
      <c r="B22" s="72" t="s">
        <v>106</v>
      </c>
      <c r="C22" s="8">
        <v>0</v>
      </c>
      <c r="D22" s="8">
        <v>1246846</v>
      </c>
      <c r="E22" s="8">
        <v>2167238</v>
      </c>
      <c r="F22" s="8">
        <v>0</v>
      </c>
      <c r="G22" s="8">
        <v>0</v>
      </c>
      <c r="H22" s="8">
        <v>0</v>
      </c>
      <c r="I22" s="8">
        <v>0</v>
      </c>
      <c r="J22" s="8">
        <v>0</v>
      </c>
      <c r="K22" s="8">
        <v>0</v>
      </c>
      <c r="L22" s="8">
        <v>0</v>
      </c>
    </row>
    <row r="23" spans="2:12" ht="28.5" customHeight="1" x14ac:dyDescent="0.3">
      <c r="B23" s="72" t="s">
        <v>107</v>
      </c>
      <c r="C23" s="8">
        <v>0</v>
      </c>
      <c r="D23" s="8">
        <v>0</v>
      </c>
      <c r="E23" s="8">
        <v>0</v>
      </c>
      <c r="F23" s="8">
        <v>52545</v>
      </c>
      <c r="G23" s="8">
        <v>177246</v>
      </c>
      <c r="H23" s="8">
        <v>0</v>
      </c>
      <c r="I23" s="8">
        <v>0</v>
      </c>
      <c r="J23" s="8">
        <v>0</v>
      </c>
      <c r="K23" s="8">
        <v>0</v>
      </c>
      <c r="L23" s="8">
        <v>0</v>
      </c>
    </row>
    <row r="24" spans="2:12" ht="28.5" customHeight="1" x14ac:dyDescent="0.3">
      <c r="B24" s="72" t="s">
        <v>108</v>
      </c>
      <c r="C24" s="8">
        <v>0</v>
      </c>
      <c r="D24" s="8">
        <v>0</v>
      </c>
      <c r="E24" s="8">
        <v>0</v>
      </c>
      <c r="F24" s="8">
        <v>0</v>
      </c>
      <c r="G24" s="8">
        <v>58847</v>
      </c>
      <c r="H24" s="8">
        <v>0</v>
      </c>
      <c r="I24" s="8">
        <v>0</v>
      </c>
      <c r="J24" s="8">
        <v>0</v>
      </c>
      <c r="K24" s="8">
        <v>0</v>
      </c>
      <c r="L24" s="8">
        <v>0</v>
      </c>
    </row>
    <row r="25" spans="2:12" ht="28.5" customHeight="1" x14ac:dyDescent="0.3">
      <c r="B25" s="72" t="s">
        <v>109</v>
      </c>
      <c r="C25" s="8">
        <v>0</v>
      </c>
      <c r="D25" s="8">
        <v>0</v>
      </c>
      <c r="E25" s="8">
        <v>0</v>
      </c>
      <c r="F25" s="8">
        <v>0</v>
      </c>
      <c r="G25" s="8">
        <v>0</v>
      </c>
      <c r="H25" s="8">
        <v>0</v>
      </c>
      <c r="I25" s="8">
        <v>0</v>
      </c>
      <c r="J25" s="8">
        <v>0</v>
      </c>
      <c r="K25" s="8">
        <v>0</v>
      </c>
      <c r="L25" s="8">
        <v>0</v>
      </c>
    </row>
    <row r="26" spans="2:12" ht="28.5" customHeight="1" x14ac:dyDescent="0.3">
      <c r="B26" s="72" t="s">
        <v>110</v>
      </c>
      <c r="C26" s="8">
        <v>0</v>
      </c>
      <c r="D26" s="8">
        <v>8944969</v>
      </c>
      <c r="E26" s="8">
        <v>3289755</v>
      </c>
      <c r="F26" s="8">
        <v>118349</v>
      </c>
      <c r="G26" s="8">
        <v>0</v>
      </c>
      <c r="H26" s="8">
        <v>326113</v>
      </c>
      <c r="I26" s="8">
        <v>0</v>
      </c>
      <c r="J26" s="8">
        <v>3216582</v>
      </c>
      <c r="K26" s="8">
        <v>89486</v>
      </c>
      <c r="L26" s="8">
        <v>45241</v>
      </c>
    </row>
    <row r="27" spans="2:12" ht="28.5" customHeight="1" x14ac:dyDescent="0.3">
      <c r="B27" s="72" t="s">
        <v>111</v>
      </c>
      <c r="C27" s="8">
        <v>0</v>
      </c>
      <c r="D27" s="8">
        <v>832</v>
      </c>
      <c r="E27" s="8">
        <v>5339710</v>
      </c>
      <c r="F27" s="8">
        <v>198</v>
      </c>
      <c r="G27" s="8">
        <v>54067</v>
      </c>
      <c r="H27" s="8">
        <v>0</v>
      </c>
      <c r="I27" s="8">
        <v>0</v>
      </c>
      <c r="J27" s="8">
        <v>74971</v>
      </c>
      <c r="K27" s="8">
        <v>1901326</v>
      </c>
      <c r="L27" s="8">
        <v>94</v>
      </c>
    </row>
    <row r="28" spans="2:12" ht="28.5" customHeight="1" x14ac:dyDescent="0.3">
      <c r="B28" s="72" t="s">
        <v>112</v>
      </c>
      <c r="C28" s="8">
        <v>0</v>
      </c>
      <c r="D28" s="8">
        <v>1119</v>
      </c>
      <c r="E28" s="8">
        <v>0</v>
      </c>
      <c r="F28" s="8">
        <v>0</v>
      </c>
      <c r="G28" s="8">
        <v>0</v>
      </c>
      <c r="H28" s="8">
        <v>0</v>
      </c>
      <c r="I28" s="8">
        <v>0</v>
      </c>
      <c r="J28" s="8">
        <v>0</v>
      </c>
      <c r="K28" s="8">
        <v>0</v>
      </c>
      <c r="L28" s="8">
        <v>0</v>
      </c>
    </row>
    <row r="29" spans="2:12" ht="28.5" customHeight="1" x14ac:dyDescent="0.3">
      <c r="B29" s="72" t="s">
        <v>113</v>
      </c>
      <c r="C29" s="8">
        <v>0</v>
      </c>
      <c r="D29" s="8">
        <v>0</v>
      </c>
      <c r="E29" s="8">
        <v>1037028</v>
      </c>
      <c r="F29" s="8">
        <v>0</v>
      </c>
      <c r="G29" s="8">
        <v>0</v>
      </c>
      <c r="H29" s="8">
        <v>0</v>
      </c>
      <c r="I29" s="8">
        <v>0</v>
      </c>
      <c r="J29" s="8">
        <v>0</v>
      </c>
      <c r="K29" s="8">
        <v>0</v>
      </c>
      <c r="L29" s="8">
        <v>0</v>
      </c>
    </row>
    <row r="30" spans="2:12" ht="28.5" customHeight="1" x14ac:dyDescent="0.3">
      <c r="B30" s="72" t="s">
        <v>114</v>
      </c>
      <c r="C30" s="8">
        <v>8040</v>
      </c>
      <c r="D30" s="8">
        <v>615943</v>
      </c>
      <c r="E30" s="8">
        <v>1035320</v>
      </c>
      <c r="F30" s="8">
        <v>110547</v>
      </c>
      <c r="G30" s="8">
        <v>7860</v>
      </c>
      <c r="H30" s="8">
        <v>0</v>
      </c>
      <c r="I30" s="8">
        <v>0</v>
      </c>
      <c r="J30" s="8">
        <v>1055872</v>
      </c>
      <c r="K30" s="8">
        <v>78285</v>
      </c>
      <c r="L30" s="8">
        <v>3059</v>
      </c>
    </row>
    <row r="31" spans="2:12" ht="28.5" customHeight="1" x14ac:dyDescent="0.3">
      <c r="B31" s="72" t="s">
        <v>115</v>
      </c>
      <c r="C31" s="8">
        <v>0</v>
      </c>
      <c r="D31" s="8">
        <v>592806</v>
      </c>
      <c r="E31" s="8">
        <v>0</v>
      </c>
      <c r="F31" s="8">
        <v>4239</v>
      </c>
      <c r="G31" s="8">
        <v>0</v>
      </c>
      <c r="H31" s="8">
        <v>0</v>
      </c>
      <c r="I31" s="8">
        <v>0</v>
      </c>
      <c r="J31" s="8">
        <v>387527</v>
      </c>
      <c r="K31" s="8">
        <v>110628</v>
      </c>
      <c r="L31" s="8">
        <v>12663</v>
      </c>
    </row>
    <row r="32" spans="2:12" ht="28.5" customHeight="1" x14ac:dyDescent="0.3">
      <c r="B32" s="72" t="s">
        <v>116</v>
      </c>
      <c r="C32" s="8">
        <v>699939</v>
      </c>
      <c r="D32" s="8">
        <v>4872016</v>
      </c>
      <c r="E32" s="8">
        <v>1955015</v>
      </c>
      <c r="F32" s="8">
        <v>159242</v>
      </c>
      <c r="G32" s="8">
        <v>235623</v>
      </c>
      <c r="H32" s="8">
        <v>5328714</v>
      </c>
      <c r="I32" s="8">
        <v>73347</v>
      </c>
      <c r="J32" s="8">
        <v>3094003</v>
      </c>
      <c r="K32" s="8">
        <v>1015778</v>
      </c>
      <c r="L32" s="8">
        <v>452350</v>
      </c>
    </row>
    <row r="33" spans="2:12" ht="28.5" customHeight="1" x14ac:dyDescent="0.3">
      <c r="B33" s="72" t="s">
        <v>117</v>
      </c>
      <c r="C33" s="8">
        <v>38049</v>
      </c>
      <c r="D33" s="8">
        <v>4351</v>
      </c>
      <c r="E33" s="8">
        <v>393594</v>
      </c>
      <c r="F33" s="8">
        <v>82608</v>
      </c>
      <c r="G33" s="8">
        <v>77249</v>
      </c>
      <c r="H33" s="8">
        <v>4149</v>
      </c>
      <c r="I33" s="8">
        <v>315161</v>
      </c>
      <c r="J33" s="8">
        <v>332367</v>
      </c>
      <c r="K33" s="8">
        <v>106190</v>
      </c>
      <c r="L33" s="8">
        <v>14366</v>
      </c>
    </row>
    <row r="34" spans="2:12" ht="28.5" customHeight="1" x14ac:dyDescent="0.3">
      <c r="B34" s="72" t="s">
        <v>118</v>
      </c>
      <c r="C34" s="8">
        <v>659734</v>
      </c>
      <c r="D34" s="8">
        <v>0</v>
      </c>
      <c r="E34" s="8">
        <v>552387</v>
      </c>
      <c r="F34" s="8">
        <v>0</v>
      </c>
      <c r="G34" s="8">
        <v>65280</v>
      </c>
      <c r="H34" s="8">
        <v>635670</v>
      </c>
      <c r="I34" s="8">
        <v>251600</v>
      </c>
      <c r="J34" s="8">
        <v>454452</v>
      </c>
      <c r="K34" s="8">
        <v>289367</v>
      </c>
      <c r="L34" s="8">
        <v>122456</v>
      </c>
    </row>
    <row r="35" spans="2:12" ht="28.5" customHeight="1" x14ac:dyDescent="0.3">
      <c r="B35" s="72" t="s">
        <v>119</v>
      </c>
      <c r="C35" s="8">
        <v>0</v>
      </c>
      <c r="D35" s="8">
        <v>109504</v>
      </c>
      <c r="E35" s="8">
        <v>1155815</v>
      </c>
      <c r="F35" s="8">
        <v>340658</v>
      </c>
      <c r="G35" s="8">
        <v>0</v>
      </c>
      <c r="H35" s="8">
        <v>0</v>
      </c>
      <c r="I35" s="8">
        <v>623145</v>
      </c>
      <c r="J35" s="8">
        <v>385093</v>
      </c>
      <c r="K35" s="8">
        <v>824539</v>
      </c>
      <c r="L35" s="8">
        <v>0</v>
      </c>
    </row>
    <row r="36" spans="2:12" ht="28.5" customHeight="1" x14ac:dyDescent="0.3">
      <c r="B36" s="72" t="s">
        <v>120</v>
      </c>
      <c r="C36" s="8">
        <v>179</v>
      </c>
      <c r="D36" s="8">
        <v>984987</v>
      </c>
      <c r="E36" s="8">
        <v>299179</v>
      </c>
      <c r="F36" s="8">
        <v>0</v>
      </c>
      <c r="G36" s="8">
        <v>55433</v>
      </c>
      <c r="H36" s="8">
        <v>0</v>
      </c>
      <c r="I36" s="8">
        <v>0</v>
      </c>
      <c r="J36" s="8">
        <v>74600</v>
      </c>
      <c r="K36" s="8">
        <v>369911</v>
      </c>
      <c r="L36" s="8">
        <v>122931</v>
      </c>
    </row>
    <row r="37" spans="2:12" ht="28.5" customHeight="1" x14ac:dyDescent="0.3">
      <c r="B37" s="72" t="s">
        <v>121</v>
      </c>
      <c r="C37" s="8">
        <v>0</v>
      </c>
      <c r="D37" s="8">
        <v>3314</v>
      </c>
      <c r="E37" s="8">
        <v>19698</v>
      </c>
      <c r="F37" s="8">
        <v>20153</v>
      </c>
      <c r="G37" s="8">
        <v>3053</v>
      </c>
      <c r="H37" s="8">
        <v>166152</v>
      </c>
      <c r="I37" s="8">
        <v>47053</v>
      </c>
      <c r="J37" s="8">
        <v>155691</v>
      </c>
      <c r="K37" s="8">
        <v>5995</v>
      </c>
      <c r="L37" s="8">
        <v>1970</v>
      </c>
    </row>
    <row r="38" spans="2:12" ht="28.5" customHeight="1" thickBot="1" x14ac:dyDescent="0.35">
      <c r="B38" s="73" t="s">
        <v>122</v>
      </c>
      <c r="C38" s="110">
        <v>2141850</v>
      </c>
      <c r="D38" s="110">
        <v>111969324</v>
      </c>
      <c r="E38" s="110">
        <v>96232806</v>
      </c>
      <c r="F38" s="110">
        <v>50869855</v>
      </c>
      <c r="G38" s="110">
        <v>2544806</v>
      </c>
      <c r="H38" s="110">
        <v>12412814</v>
      </c>
      <c r="I38" s="110">
        <v>1705754</v>
      </c>
      <c r="J38" s="110">
        <v>25300717</v>
      </c>
      <c r="K38" s="110">
        <v>16273410</v>
      </c>
      <c r="L38" s="110">
        <v>2156318</v>
      </c>
    </row>
    <row r="39" spans="2:12" ht="18.75" customHeight="1" thickTop="1" x14ac:dyDescent="0.3">
      <c r="B39" s="313" t="s">
        <v>50</v>
      </c>
      <c r="C39" s="313"/>
      <c r="D39" s="313"/>
      <c r="E39" s="313"/>
      <c r="F39" s="313"/>
      <c r="G39" s="313"/>
      <c r="H39" s="313"/>
      <c r="I39" s="313"/>
      <c r="J39" s="317" t="s">
        <v>132</v>
      </c>
      <c r="K39" s="317"/>
      <c r="L39" s="317"/>
    </row>
    <row r="40" spans="2:12" ht="18.75" customHeight="1" x14ac:dyDescent="0.3"/>
  </sheetData>
  <sheetProtection password="E931"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X48"/>
  <sheetViews>
    <sheetView showGridLines="0" topLeftCell="A38" zoomScale="80" zoomScaleNormal="80" zoomScaleSheetLayoutView="55" workbookViewId="0">
      <selection activeCell="E48" sqref="E48"/>
    </sheetView>
  </sheetViews>
  <sheetFormatPr defaultColWidth="9.453125" defaultRowHeight="19.5" customHeight="1" x14ac:dyDescent="0.35"/>
  <cols>
    <col min="1" max="1" width="12.453125" style="2" customWidth="1"/>
    <col min="2" max="2" width="45.54296875" style="2" customWidth="1"/>
    <col min="3" max="3" width="26.81640625" style="143" customWidth="1"/>
    <col min="4" max="7" width="22.54296875" style="2" customWidth="1"/>
    <col min="8" max="8" width="21.453125" style="2" customWidth="1"/>
    <col min="9" max="10" width="22.54296875" style="2" customWidth="1"/>
    <col min="11" max="11" width="17.54296875" style="2" bestFit="1" customWidth="1"/>
    <col min="12" max="12" width="36.453125" style="122" hidden="1" customWidth="1"/>
    <col min="13" max="13" width="17.54296875" style="78" hidden="1" customWidth="1"/>
    <col min="14" max="14" width="16.453125" style="78" hidden="1" customWidth="1"/>
    <col min="15" max="15" width="17.54296875" style="78" hidden="1" customWidth="1"/>
    <col min="16" max="16" width="16.453125" style="78" hidden="1" customWidth="1"/>
    <col min="17" max="17" width="17.54296875" style="78" hidden="1" customWidth="1"/>
    <col min="18" max="18" width="16.453125" style="78" hidden="1" customWidth="1"/>
    <col min="19" max="19" width="17.54296875" style="78" hidden="1" customWidth="1"/>
    <col min="20" max="20" width="8.54296875" style="6" hidden="1" customWidth="1"/>
    <col min="21" max="21" width="7.54296875" style="2" hidden="1" customWidth="1"/>
    <col min="22" max="22" width="16.453125" style="2" hidden="1" customWidth="1"/>
    <col min="23" max="23" width="17.54296875" style="2" hidden="1" customWidth="1"/>
    <col min="24" max="24" width="23.54296875" style="2" customWidth="1"/>
    <col min="25" max="34" width="9.453125" style="2" customWidth="1"/>
    <col min="35" max="35" width="9" style="2" customWidth="1"/>
    <col min="36" max="36" width="6.54296875" style="2" customWidth="1"/>
    <col min="37" max="37" width="4.453125" style="2" customWidth="1"/>
    <col min="38" max="38" width="7" style="2" customWidth="1"/>
    <col min="39" max="39" width="5" style="2" customWidth="1"/>
    <col min="40" max="40" width="6.453125" style="2" customWidth="1"/>
    <col min="41" max="41" width="3.453125" style="2" customWidth="1"/>
    <col min="42" max="42" width="12.54296875" style="2" customWidth="1"/>
    <col min="43" max="43" width="8" style="2" customWidth="1"/>
    <col min="44" max="45" width="8.54296875" style="2" customWidth="1"/>
    <col min="46" max="46" width="10.54296875" style="2" customWidth="1"/>
    <col min="47" max="47" width="15.453125" style="2" customWidth="1"/>
    <col min="48" max="48" width="12" style="2" customWidth="1"/>
    <col min="49" max="49" width="13.54296875" style="2" customWidth="1"/>
    <col min="50" max="50" width="11.453125" style="2" customWidth="1"/>
    <col min="51" max="16384" width="9.453125" style="2"/>
  </cols>
  <sheetData>
    <row r="2" spans="1:24" ht="31.5" customHeight="1" x14ac:dyDescent="0.35"/>
    <row r="3" spans="1:24" ht="23.25" customHeight="1" x14ac:dyDescent="0.35">
      <c r="A3" s="67"/>
      <c r="B3" s="223" t="s">
        <v>123</v>
      </c>
      <c r="C3" s="224"/>
      <c r="D3" s="223"/>
      <c r="E3" s="223"/>
      <c r="F3" s="223"/>
      <c r="G3" s="223"/>
      <c r="H3" s="223"/>
      <c r="I3" s="223"/>
      <c r="J3" s="223"/>
      <c r="K3" s="223"/>
    </row>
    <row r="4" spans="1:24" ht="29.25" customHeight="1" x14ac:dyDescent="0.35">
      <c r="B4" s="310" t="s">
        <v>317</v>
      </c>
      <c r="C4" s="311"/>
      <c r="D4" s="311"/>
      <c r="E4" s="311"/>
      <c r="F4" s="311"/>
      <c r="G4" s="311"/>
      <c r="H4" s="311"/>
      <c r="I4" s="311"/>
      <c r="J4" s="311"/>
      <c r="K4" s="312"/>
      <c r="M4" s="318" t="s">
        <v>156</v>
      </c>
      <c r="N4" s="318"/>
      <c r="O4" s="318" t="s">
        <v>157</v>
      </c>
      <c r="P4" s="318"/>
      <c r="Q4" s="318" t="s">
        <v>158</v>
      </c>
      <c r="R4" s="318"/>
      <c r="S4" s="318"/>
      <c r="T4" s="145"/>
      <c r="U4" s="145"/>
      <c r="V4" s="146" t="s">
        <v>186</v>
      </c>
      <c r="W4" s="146" t="s">
        <v>159</v>
      </c>
    </row>
    <row r="5" spans="1:24" s="66" customFormat="1" ht="42.75" customHeight="1" x14ac:dyDescent="0.35">
      <c r="B5" s="225" t="s">
        <v>0</v>
      </c>
      <c r="C5" s="226" t="s">
        <v>127</v>
      </c>
      <c r="D5" s="213" t="s">
        <v>128</v>
      </c>
      <c r="E5" s="213" t="s">
        <v>134</v>
      </c>
      <c r="F5" s="213" t="s">
        <v>85</v>
      </c>
      <c r="G5" s="213" t="s">
        <v>149</v>
      </c>
      <c r="H5" s="213" t="s">
        <v>40</v>
      </c>
      <c r="I5" s="213" t="s">
        <v>129</v>
      </c>
      <c r="J5" s="213" t="s">
        <v>63</v>
      </c>
      <c r="K5" s="202" t="s">
        <v>130</v>
      </c>
      <c r="L5" s="122"/>
      <c r="M5" s="79" t="s">
        <v>159</v>
      </c>
      <c r="N5" s="79" t="s">
        <v>160</v>
      </c>
      <c r="O5" s="79" t="s">
        <v>159</v>
      </c>
      <c r="P5" s="79" t="s">
        <v>160</v>
      </c>
      <c r="Q5" s="79" t="s">
        <v>159</v>
      </c>
      <c r="R5" s="79" t="s">
        <v>160</v>
      </c>
      <c r="S5" s="79" t="s">
        <v>83</v>
      </c>
      <c r="T5" s="80"/>
      <c r="V5" s="79" t="s">
        <v>160</v>
      </c>
      <c r="W5" s="79" t="s">
        <v>159</v>
      </c>
    </row>
    <row r="6" spans="1:24" ht="30.75" customHeight="1" x14ac:dyDescent="0.35">
      <c r="B6" s="215" t="s">
        <v>89</v>
      </c>
      <c r="C6" s="198">
        <v>2174871</v>
      </c>
      <c r="D6" s="198">
        <v>400000</v>
      </c>
      <c r="E6" s="198">
        <v>418185</v>
      </c>
      <c r="F6" s="198">
        <v>150000</v>
      </c>
      <c r="G6" s="198">
        <v>843138</v>
      </c>
      <c r="H6" s="198">
        <v>500000</v>
      </c>
      <c r="I6" s="198">
        <v>154976</v>
      </c>
      <c r="J6" s="198">
        <v>1585456</v>
      </c>
      <c r="K6" s="198">
        <v>15014192</v>
      </c>
      <c r="L6" s="147" t="str">
        <f t="shared" ref="L6:L16" si="0">B6</f>
        <v>Share Capital</v>
      </c>
      <c r="M6" s="78">
        <f>K6-N6</f>
        <v>13514192</v>
      </c>
      <c r="N6" s="78">
        <f>SUM('APPENDIX 20 ii'!H5,'APPENDIX 20 i'!H5,'APPENDIX 20 i'!J5)</f>
        <v>1500000</v>
      </c>
      <c r="O6" s="78">
        <f>'APPENDIX  21 iv'!P6</f>
        <v>32676814</v>
      </c>
      <c r="P6" s="78">
        <f>'APPENDIX  21 iv'!O6</f>
        <v>10602041</v>
      </c>
      <c r="Q6" s="78">
        <f>M6+O6</f>
        <v>46191006</v>
      </c>
      <c r="R6" s="78">
        <f>N6+P6</f>
        <v>12102041</v>
      </c>
      <c r="S6" s="78">
        <f>Q6+R6</f>
        <v>58293047</v>
      </c>
      <c r="V6" s="78">
        <f>'APPENDIX 20 ii'!H5+'APPENDIX 20 i'!H5+'APPENDIX 20 i'!J5</f>
        <v>1500000</v>
      </c>
      <c r="W6" s="78">
        <f>K6-V6</f>
        <v>13514192</v>
      </c>
      <c r="X6" s="66"/>
    </row>
    <row r="7" spans="1:24" ht="30.75" customHeight="1" x14ac:dyDescent="0.35">
      <c r="B7" s="215" t="s">
        <v>90</v>
      </c>
      <c r="C7" s="198">
        <v>1884957</v>
      </c>
      <c r="D7" s="198">
        <v>0</v>
      </c>
      <c r="E7" s="198">
        <v>3022751</v>
      </c>
      <c r="F7" s="198">
        <v>0</v>
      </c>
      <c r="G7" s="198">
        <v>30260</v>
      </c>
      <c r="H7" s="198">
        <v>0</v>
      </c>
      <c r="I7" s="198">
        <v>0</v>
      </c>
      <c r="J7" s="198">
        <v>0</v>
      </c>
      <c r="K7" s="198">
        <v>5429035</v>
      </c>
      <c r="L7" s="147" t="str">
        <f t="shared" si="0"/>
        <v xml:space="preserve">Share Premium_x000D_
</v>
      </c>
      <c r="M7" s="78">
        <f t="shared" ref="M7:M39" si="1">K7-N7</f>
        <v>5429035</v>
      </c>
      <c r="N7" s="78">
        <f>SUM('APPENDIX 20 ii'!H6,'APPENDIX 20 i'!H6,'APPENDIX 20 i'!J6)</f>
        <v>0</v>
      </c>
      <c r="O7" s="78">
        <f>'APPENDIX  21 iv'!P7</f>
        <v>3564867</v>
      </c>
      <c r="P7" s="78">
        <f>'APPENDIX  21 iv'!O7</f>
        <v>10871</v>
      </c>
      <c r="Q7" s="78">
        <f t="shared" ref="Q7:Q39" si="2">M7+O7</f>
        <v>8993902</v>
      </c>
      <c r="R7" s="78">
        <f t="shared" ref="R7:R39" si="3">N7+P7</f>
        <v>10871</v>
      </c>
      <c r="S7" s="78">
        <f t="shared" ref="S7:S39" si="4">Q7+R7</f>
        <v>9004773</v>
      </c>
      <c r="V7" s="78">
        <f>'APPENDIX 20 ii'!H6+'APPENDIX 20 i'!H6+'APPENDIX 20 i'!J6</f>
        <v>0</v>
      </c>
      <c r="W7" s="78">
        <f t="shared" ref="W7:W39" si="5">K7-V7</f>
        <v>5429035</v>
      </c>
      <c r="X7" s="66"/>
    </row>
    <row r="8" spans="1:24" ht="30.75" customHeight="1" x14ac:dyDescent="0.35">
      <c r="B8" s="215" t="s">
        <v>91</v>
      </c>
      <c r="C8" s="198">
        <v>0</v>
      </c>
      <c r="D8" s="198">
        <v>0</v>
      </c>
      <c r="E8" s="198">
        <v>0</v>
      </c>
      <c r="F8" s="198">
        <v>0</v>
      </c>
      <c r="G8" s="198">
        <v>0</v>
      </c>
      <c r="H8" s="198">
        <v>-164067</v>
      </c>
      <c r="I8" s="198">
        <v>0</v>
      </c>
      <c r="J8" s="198">
        <v>27534</v>
      </c>
      <c r="K8" s="198">
        <v>218976</v>
      </c>
      <c r="L8" s="147" t="str">
        <f t="shared" si="0"/>
        <v>Revaluation Reserves</v>
      </c>
      <c r="M8" s="78">
        <f t="shared" si="1"/>
        <v>218904</v>
      </c>
      <c r="N8" s="78">
        <f>SUM('APPENDIX 20 ii'!H7,'APPENDIX 20 i'!H7,'APPENDIX 20 i'!J7)</f>
        <v>72</v>
      </c>
      <c r="O8" s="78">
        <f>'APPENDIX  21 iv'!P8</f>
        <v>2997500</v>
      </c>
      <c r="P8" s="78">
        <f>'APPENDIX  21 iv'!O8</f>
        <v>264793</v>
      </c>
      <c r="Q8" s="78">
        <f t="shared" si="2"/>
        <v>3216404</v>
      </c>
      <c r="R8" s="78">
        <f t="shared" si="3"/>
        <v>264865</v>
      </c>
      <c r="S8" s="78">
        <f t="shared" si="4"/>
        <v>3481269</v>
      </c>
      <c r="V8" s="78">
        <f>'APPENDIX 20 ii'!H7+'APPENDIX 20 i'!H7+'APPENDIX 20 i'!J7</f>
        <v>72</v>
      </c>
      <c r="W8" s="78">
        <f t="shared" si="5"/>
        <v>218904</v>
      </c>
      <c r="X8" s="66"/>
    </row>
    <row r="9" spans="1:24" ht="30.75" customHeight="1" x14ac:dyDescent="0.35">
      <c r="B9" s="215" t="s">
        <v>92</v>
      </c>
      <c r="C9" s="198">
        <v>0</v>
      </c>
      <c r="D9" s="198">
        <v>368034</v>
      </c>
      <c r="E9" s="198">
        <v>0</v>
      </c>
      <c r="F9" s="198">
        <v>0</v>
      </c>
      <c r="G9" s="198">
        <v>1010446</v>
      </c>
      <c r="H9" s="198">
        <v>6000</v>
      </c>
      <c r="I9" s="198">
        <v>49785</v>
      </c>
      <c r="J9" s="198">
        <v>206894</v>
      </c>
      <c r="K9" s="198">
        <v>29404061</v>
      </c>
      <c r="L9" s="147" t="str">
        <f t="shared" si="0"/>
        <v>Statutory Reserves</v>
      </c>
      <c r="M9" s="78">
        <f t="shared" si="1"/>
        <v>22837155</v>
      </c>
      <c r="N9" s="78">
        <f>SUM('APPENDIX 20 ii'!H8,'APPENDIX 20 i'!H8,'APPENDIX 20 i'!J8)</f>
        <v>6566906</v>
      </c>
      <c r="O9" s="78">
        <f>'APPENDIX  21 iv'!P9</f>
        <v>2750</v>
      </c>
      <c r="P9" s="78">
        <f>'APPENDIX  21 iv'!O9</f>
        <v>0</v>
      </c>
      <c r="Q9" s="78">
        <f t="shared" si="2"/>
        <v>22839905</v>
      </c>
      <c r="R9" s="78">
        <f t="shared" si="3"/>
        <v>6566906</v>
      </c>
      <c r="S9" s="78">
        <f t="shared" si="4"/>
        <v>29406811</v>
      </c>
      <c r="V9" s="78">
        <f>'APPENDIX 20 ii'!H8+'APPENDIX 20 i'!H8+'APPENDIX 20 i'!J8</f>
        <v>6566906</v>
      </c>
      <c r="W9" s="78">
        <f t="shared" si="5"/>
        <v>22837155</v>
      </c>
      <c r="X9" s="66"/>
    </row>
    <row r="10" spans="1:24" ht="30.75" customHeight="1" x14ac:dyDescent="0.35">
      <c r="B10" s="215" t="s">
        <v>93</v>
      </c>
      <c r="C10" s="198">
        <v>-2593743</v>
      </c>
      <c r="D10" s="198">
        <v>100036</v>
      </c>
      <c r="E10" s="198">
        <v>-2347962</v>
      </c>
      <c r="F10" s="198">
        <v>0</v>
      </c>
      <c r="G10" s="198">
        <v>264543</v>
      </c>
      <c r="H10" s="198">
        <v>0</v>
      </c>
      <c r="I10" s="198">
        <v>-67310</v>
      </c>
      <c r="J10" s="198">
        <v>2237633</v>
      </c>
      <c r="K10" s="198">
        <v>5468070</v>
      </c>
      <c r="L10" s="147" t="str">
        <f t="shared" si="0"/>
        <v>Retained Earnings</v>
      </c>
      <c r="M10" s="78">
        <f t="shared" si="1"/>
        <v>5468070</v>
      </c>
      <c r="N10" s="78">
        <f>SUM('APPENDIX 20 ii'!H9,'APPENDIX 20 i'!H9,'APPENDIX 20 i'!J9)</f>
        <v>0</v>
      </c>
      <c r="O10" s="78">
        <f>'APPENDIX  21 iv'!P10</f>
        <v>30555600</v>
      </c>
      <c r="P10" s="78">
        <f>'APPENDIX  21 iv'!O10</f>
        <v>25345988</v>
      </c>
      <c r="Q10" s="78">
        <f t="shared" si="2"/>
        <v>36023670</v>
      </c>
      <c r="R10" s="78">
        <f t="shared" si="3"/>
        <v>25345988</v>
      </c>
      <c r="S10" s="78">
        <f t="shared" si="4"/>
        <v>61369658</v>
      </c>
      <c r="V10" s="78">
        <f>'APPENDIX 20 ii'!H9+'APPENDIX 20 i'!H9+'APPENDIX 20 i'!J9</f>
        <v>0</v>
      </c>
      <c r="W10" s="78">
        <f t="shared" si="5"/>
        <v>5468070</v>
      </c>
      <c r="X10" s="66"/>
    </row>
    <row r="11" spans="1:24" ht="30.75" customHeight="1" x14ac:dyDescent="0.35">
      <c r="B11" s="215" t="s">
        <v>94</v>
      </c>
      <c r="C11" s="198">
        <v>0</v>
      </c>
      <c r="D11" s="198">
        <v>0</v>
      </c>
      <c r="E11" s="198">
        <v>0</v>
      </c>
      <c r="F11" s="198">
        <v>3474</v>
      </c>
      <c r="G11" s="198">
        <v>0</v>
      </c>
      <c r="H11" s="198">
        <v>-852149</v>
      </c>
      <c r="I11" s="198">
        <v>1114</v>
      </c>
      <c r="J11" s="198">
        <v>0</v>
      </c>
      <c r="K11" s="198">
        <v>7751413</v>
      </c>
      <c r="L11" s="147" t="str">
        <f t="shared" si="0"/>
        <v>Other Reserves</v>
      </c>
      <c r="M11" s="78">
        <f t="shared" si="1"/>
        <v>7106397</v>
      </c>
      <c r="N11" s="78">
        <f>SUM('APPENDIX 20 ii'!H10,'APPENDIX 20 i'!H10,'APPENDIX 20 i'!J10)</f>
        <v>645016</v>
      </c>
      <c r="O11" s="78">
        <f>'APPENDIX  21 iv'!P11</f>
        <v>2804952</v>
      </c>
      <c r="P11" s="78">
        <f>'APPENDIX  21 iv'!O11</f>
        <v>274821</v>
      </c>
      <c r="Q11" s="78">
        <f t="shared" si="2"/>
        <v>9911349</v>
      </c>
      <c r="R11" s="78">
        <f t="shared" si="3"/>
        <v>919837</v>
      </c>
      <c r="S11" s="78">
        <f t="shared" si="4"/>
        <v>10831186</v>
      </c>
      <c r="V11" s="78">
        <f>'APPENDIX 20 ii'!H10+'APPENDIX 20 i'!H10+'APPENDIX 20 i'!J10</f>
        <v>645016</v>
      </c>
      <c r="W11" s="78">
        <f t="shared" si="5"/>
        <v>7106397</v>
      </c>
      <c r="X11" s="66"/>
    </row>
    <row r="12" spans="1:24" ht="30.75" customHeight="1" x14ac:dyDescent="0.35">
      <c r="B12" s="216" t="s">
        <v>95</v>
      </c>
      <c r="C12" s="217">
        <v>1466084</v>
      </c>
      <c r="D12" s="217">
        <v>868070</v>
      </c>
      <c r="E12" s="217">
        <v>1092973</v>
      </c>
      <c r="F12" s="217">
        <v>153474</v>
      </c>
      <c r="G12" s="217">
        <v>2148388</v>
      </c>
      <c r="H12" s="217">
        <v>-510215</v>
      </c>
      <c r="I12" s="217">
        <v>138565</v>
      </c>
      <c r="J12" s="217">
        <v>4057517</v>
      </c>
      <c r="K12" s="217">
        <v>63285746</v>
      </c>
      <c r="L12" s="147" t="str">
        <f t="shared" si="0"/>
        <v xml:space="preserve">Total Equity_x000D_
</v>
      </c>
      <c r="M12" s="78">
        <f t="shared" si="1"/>
        <v>54573752</v>
      </c>
      <c r="N12" s="78">
        <f>SUM('APPENDIX 20 ii'!H11,'APPENDIX 20 i'!H11,'APPENDIX 20 i'!J11)</f>
        <v>8711994</v>
      </c>
      <c r="O12" s="78">
        <f>'APPENDIX  21 iv'!P12</f>
        <v>72602480</v>
      </c>
      <c r="P12" s="78">
        <f>'APPENDIX  21 iv'!O12</f>
        <v>36498516</v>
      </c>
      <c r="Q12" s="78">
        <f t="shared" si="2"/>
        <v>127176232</v>
      </c>
      <c r="R12" s="78">
        <f t="shared" si="3"/>
        <v>45210510</v>
      </c>
      <c r="S12" s="78">
        <f t="shared" si="4"/>
        <v>172386742</v>
      </c>
      <c r="V12" s="78">
        <f>'APPENDIX 20 ii'!H11+'APPENDIX 20 i'!H11+'APPENDIX 20 i'!J11</f>
        <v>8711994</v>
      </c>
      <c r="W12" s="78">
        <f t="shared" si="5"/>
        <v>54573752</v>
      </c>
      <c r="X12" s="66"/>
    </row>
    <row r="13" spans="1:24" ht="30.75" customHeight="1" x14ac:dyDescent="0.35">
      <c r="B13" s="215" t="s">
        <v>96</v>
      </c>
      <c r="C13" s="198">
        <v>408281</v>
      </c>
      <c r="D13" s="198">
        <v>1674894</v>
      </c>
      <c r="E13" s="198">
        <v>15873</v>
      </c>
      <c r="F13" s="198">
        <v>5574</v>
      </c>
      <c r="G13" s="198">
        <v>0</v>
      </c>
      <c r="H13" s="198">
        <v>76403</v>
      </c>
      <c r="I13" s="198">
        <v>181330</v>
      </c>
      <c r="J13" s="198">
        <v>1049340</v>
      </c>
      <c r="K13" s="198">
        <v>9587071</v>
      </c>
      <c r="L13" s="147" t="str">
        <f t="shared" si="0"/>
        <v>Underwriting Provisions</v>
      </c>
      <c r="M13" s="78">
        <f t="shared" si="1"/>
        <v>8981195</v>
      </c>
      <c r="N13" s="78">
        <f>SUM('APPENDIX 20 ii'!H12,'APPENDIX 20 i'!H12,'APPENDIX 20 i'!J12)</f>
        <v>605876</v>
      </c>
      <c r="O13" s="78">
        <f>'APPENDIX  21 iv'!P13</f>
        <v>108552559</v>
      </c>
      <c r="P13" s="78">
        <f>'APPENDIX  21 iv'!O13</f>
        <v>17300893</v>
      </c>
      <c r="Q13" s="78">
        <f t="shared" si="2"/>
        <v>117533754</v>
      </c>
      <c r="R13" s="78">
        <f t="shared" si="3"/>
        <v>17906769</v>
      </c>
      <c r="S13" s="78">
        <f t="shared" si="4"/>
        <v>135440523</v>
      </c>
      <c r="V13" s="78">
        <f>'APPENDIX 20 ii'!H12+'APPENDIX 20 i'!H12+'APPENDIX 20 i'!J12</f>
        <v>605876</v>
      </c>
      <c r="W13" s="78">
        <f t="shared" si="5"/>
        <v>8981195</v>
      </c>
      <c r="X13" s="66"/>
    </row>
    <row r="14" spans="1:24" ht="30.75" customHeight="1" x14ac:dyDescent="0.35">
      <c r="B14" s="218" t="s">
        <v>97</v>
      </c>
      <c r="C14" s="198">
        <v>11063778</v>
      </c>
      <c r="D14" s="198">
        <v>3877908</v>
      </c>
      <c r="E14" s="198">
        <v>986830</v>
      </c>
      <c r="F14" s="198">
        <v>297670</v>
      </c>
      <c r="G14" s="198">
        <v>22546240</v>
      </c>
      <c r="H14" s="198">
        <v>3795480</v>
      </c>
      <c r="I14" s="198">
        <v>351506</v>
      </c>
      <c r="J14" s="198">
        <v>9938425</v>
      </c>
      <c r="K14" s="198">
        <v>448755989</v>
      </c>
      <c r="L14" s="147" t="str">
        <f t="shared" si="0"/>
        <v>Actuarial Contract Liabilities</v>
      </c>
      <c r="M14" s="78">
        <f t="shared" si="1"/>
        <v>445856078</v>
      </c>
      <c r="N14" s="78">
        <f>SUM('APPENDIX 20 ii'!H13,'APPENDIX 20 i'!H13,'APPENDIX 20 i'!J13)</f>
        <v>2899911</v>
      </c>
      <c r="O14" s="78">
        <f>'APPENDIX  21 iv'!P14</f>
        <v>0</v>
      </c>
      <c r="P14" s="78">
        <f>'APPENDIX  21 iv'!O14</f>
        <v>0</v>
      </c>
      <c r="Q14" s="78">
        <f t="shared" si="2"/>
        <v>445856078</v>
      </c>
      <c r="R14" s="78">
        <f t="shared" si="3"/>
        <v>2899911</v>
      </c>
      <c r="S14" s="78">
        <f t="shared" si="4"/>
        <v>448755989</v>
      </c>
      <c r="V14" s="78">
        <f>'APPENDIX 20 ii'!H13+'APPENDIX 20 i'!H13+'APPENDIX 20 i'!J13</f>
        <v>2899911</v>
      </c>
      <c r="W14" s="78">
        <f t="shared" si="5"/>
        <v>445856078</v>
      </c>
      <c r="X14" s="66"/>
    </row>
    <row r="15" spans="1:24" ht="30.75" customHeight="1" x14ac:dyDescent="0.35">
      <c r="B15" s="218" t="s">
        <v>98</v>
      </c>
      <c r="C15" s="198">
        <v>0</v>
      </c>
      <c r="D15" s="198">
        <v>148642</v>
      </c>
      <c r="E15" s="198">
        <v>0</v>
      </c>
      <c r="F15" s="198">
        <v>0</v>
      </c>
      <c r="G15" s="198">
        <v>433049</v>
      </c>
      <c r="H15" s="198">
        <v>0</v>
      </c>
      <c r="I15" s="198">
        <v>0</v>
      </c>
      <c r="J15" s="198">
        <v>88668</v>
      </c>
      <c r="K15" s="198">
        <v>9888674</v>
      </c>
      <c r="L15" s="147" t="str">
        <f t="shared" si="0"/>
        <v>LongTerm Liabilities</v>
      </c>
      <c r="M15" s="78">
        <f t="shared" si="1"/>
        <v>9588482</v>
      </c>
      <c r="N15" s="78">
        <f>SUM('APPENDIX 20 ii'!H14,'APPENDIX 20 i'!H14,'APPENDIX 20 i'!J14)</f>
        <v>300192</v>
      </c>
      <c r="O15" s="78">
        <f>'APPENDIX  21 iv'!P15</f>
        <v>2255404</v>
      </c>
      <c r="P15" s="78">
        <f>'APPENDIX  21 iv'!O15</f>
        <v>113775</v>
      </c>
      <c r="Q15" s="78">
        <f t="shared" si="2"/>
        <v>11843886</v>
      </c>
      <c r="R15" s="78">
        <f t="shared" si="3"/>
        <v>413967</v>
      </c>
      <c r="S15" s="78">
        <f t="shared" si="4"/>
        <v>12257853</v>
      </c>
      <c r="V15" s="78">
        <f>'APPENDIX 20 ii'!H14+'APPENDIX 20 i'!H14+'APPENDIX 20 i'!J14</f>
        <v>300192</v>
      </c>
      <c r="W15" s="78">
        <f t="shared" si="5"/>
        <v>9588482</v>
      </c>
      <c r="X15" s="66"/>
    </row>
    <row r="16" spans="1:24" ht="30.75" customHeight="1" x14ac:dyDescent="0.35">
      <c r="B16" s="218" t="s">
        <v>99</v>
      </c>
      <c r="C16" s="198">
        <v>1136181</v>
      </c>
      <c r="D16" s="198">
        <v>406517</v>
      </c>
      <c r="E16" s="198">
        <v>222078</v>
      </c>
      <c r="F16" s="198">
        <v>39945</v>
      </c>
      <c r="G16" s="198">
        <v>2016747</v>
      </c>
      <c r="H16" s="198">
        <v>1067</v>
      </c>
      <c r="I16" s="198">
        <v>109787</v>
      </c>
      <c r="J16" s="198">
        <v>847897</v>
      </c>
      <c r="K16" s="198">
        <v>17464602</v>
      </c>
      <c r="L16" s="147" t="str">
        <f t="shared" si="0"/>
        <v>Current Liabilities</v>
      </c>
      <c r="M16" s="78">
        <f t="shared" si="1"/>
        <v>14428715</v>
      </c>
      <c r="N16" s="78">
        <f>SUM('APPENDIX 20 ii'!H15,'APPENDIX 20 i'!H15,'APPENDIX 20 i'!J15)</f>
        <v>3035887</v>
      </c>
      <c r="O16" s="78">
        <f>'APPENDIX  21 iv'!P16</f>
        <v>30845192</v>
      </c>
      <c r="P16" s="78">
        <f>'APPENDIX  21 iv'!O16</f>
        <v>2497643</v>
      </c>
      <c r="Q16" s="78">
        <f t="shared" si="2"/>
        <v>45273907</v>
      </c>
      <c r="R16" s="78">
        <f t="shared" si="3"/>
        <v>5533530</v>
      </c>
      <c r="S16" s="78">
        <f t="shared" si="4"/>
        <v>50807437</v>
      </c>
      <c r="V16" s="78">
        <f>'APPENDIX 20 ii'!H15+'APPENDIX 20 i'!H15+'APPENDIX 20 i'!J15</f>
        <v>3035887</v>
      </c>
      <c r="W16" s="78">
        <f t="shared" si="5"/>
        <v>14428715</v>
      </c>
      <c r="X16" s="66"/>
    </row>
    <row r="17" spans="2:24" ht="30.75" customHeight="1" x14ac:dyDescent="0.35">
      <c r="B17" s="219" t="s">
        <v>100</v>
      </c>
      <c r="C17" s="220">
        <v>14074324</v>
      </c>
      <c r="D17" s="220">
        <v>6976032</v>
      </c>
      <c r="E17" s="220">
        <v>2317753</v>
      </c>
      <c r="F17" s="220">
        <v>496663</v>
      </c>
      <c r="G17" s="220">
        <v>27144425</v>
      </c>
      <c r="H17" s="220">
        <v>3362735</v>
      </c>
      <c r="I17" s="220">
        <v>781188</v>
      </c>
      <c r="J17" s="220">
        <v>15981848</v>
      </c>
      <c r="K17" s="220">
        <v>548982082</v>
      </c>
      <c r="L17" s="147"/>
      <c r="M17" s="78">
        <f t="shared" si="1"/>
        <v>533428222</v>
      </c>
      <c r="N17" s="78">
        <f>SUM('APPENDIX 20 ii'!H16,'APPENDIX 20 i'!H16,'APPENDIX 20 i'!J16)</f>
        <v>15553860</v>
      </c>
      <c r="O17" s="78">
        <f>'APPENDIX  21 iv'!P17</f>
        <v>214255635</v>
      </c>
      <c r="P17" s="78">
        <f>'APPENDIX  21 iv'!O17</f>
        <v>56410826</v>
      </c>
      <c r="Q17" s="78">
        <f t="shared" si="2"/>
        <v>747683857</v>
      </c>
      <c r="R17" s="78">
        <f t="shared" si="3"/>
        <v>71964686</v>
      </c>
      <c r="S17" s="78">
        <f>Q17+R17</f>
        <v>819648543</v>
      </c>
      <c r="V17" s="78">
        <f>'APPENDIX 20 ii'!H16+'APPENDIX 20 i'!H16+'APPENDIX 20 i'!J16</f>
        <v>15553860</v>
      </c>
      <c r="W17" s="78">
        <f t="shared" si="5"/>
        <v>533428222</v>
      </c>
      <c r="X17" s="66"/>
    </row>
    <row r="18" spans="2:24" ht="30.75" customHeight="1" x14ac:dyDescent="0.35">
      <c r="B18" s="221" t="s">
        <v>101</v>
      </c>
      <c r="C18" s="198">
        <v>0</v>
      </c>
      <c r="D18" s="198">
        <v>0</v>
      </c>
      <c r="E18" s="198">
        <v>0</v>
      </c>
      <c r="F18" s="198">
        <v>0</v>
      </c>
      <c r="G18" s="198">
        <v>0</v>
      </c>
      <c r="H18" s="198">
        <v>318289</v>
      </c>
      <c r="I18" s="198">
        <v>0</v>
      </c>
      <c r="J18" s="198">
        <v>0</v>
      </c>
      <c r="K18" s="198">
        <v>2124257</v>
      </c>
      <c r="L18" s="115" t="s">
        <v>101</v>
      </c>
      <c r="M18" s="78">
        <f t="shared" si="1"/>
        <v>2124257</v>
      </c>
      <c r="N18" s="78">
        <f>SUM('APPENDIX 20 ii'!H17,'APPENDIX 20 i'!H17,'APPENDIX 20 i'!J17)</f>
        <v>0</v>
      </c>
      <c r="O18" s="78">
        <f>'APPENDIX  21 iv'!P18</f>
        <v>5024245</v>
      </c>
      <c r="P18" s="78">
        <f>'APPENDIX  21 iv'!O18</f>
        <v>458017</v>
      </c>
      <c r="Q18" s="78">
        <f t="shared" si="2"/>
        <v>7148502</v>
      </c>
      <c r="R18" s="78">
        <f t="shared" si="3"/>
        <v>458017</v>
      </c>
      <c r="S18" s="117">
        <f t="shared" si="4"/>
        <v>7606519</v>
      </c>
      <c r="T18" s="6" t="s">
        <v>101</v>
      </c>
      <c r="V18" s="78">
        <f>'APPENDIX 20 ii'!H17+'APPENDIX 20 i'!H17+'APPENDIX 20 i'!J17</f>
        <v>0</v>
      </c>
      <c r="W18" s="78">
        <f t="shared" si="5"/>
        <v>2124257</v>
      </c>
      <c r="X18" s="66"/>
    </row>
    <row r="19" spans="2:24" ht="30.75" customHeight="1" x14ac:dyDescent="0.35">
      <c r="B19" s="218" t="s">
        <v>102</v>
      </c>
      <c r="C19" s="198">
        <v>2142363</v>
      </c>
      <c r="D19" s="198">
        <v>1512000</v>
      </c>
      <c r="E19" s="198">
        <v>0</v>
      </c>
      <c r="F19" s="198">
        <v>77000</v>
      </c>
      <c r="G19" s="198">
        <v>2831508</v>
      </c>
      <c r="H19" s="198">
        <v>1434500</v>
      </c>
      <c r="I19" s="198">
        <v>317698</v>
      </c>
      <c r="J19" s="198">
        <v>815000</v>
      </c>
      <c r="K19" s="198">
        <v>47966822</v>
      </c>
      <c r="L19" s="115" t="s">
        <v>102</v>
      </c>
      <c r="M19" s="78">
        <f t="shared" si="1"/>
        <v>46242766</v>
      </c>
      <c r="N19" s="78">
        <f>SUM('APPENDIX 20 ii'!H18,'APPENDIX 20 i'!H18,'APPENDIX 20 i'!J18)</f>
        <v>1724056</v>
      </c>
      <c r="O19" s="78">
        <f>'APPENDIX  21 iv'!P19</f>
        <v>27275603</v>
      </c>
      <c r="P19" s="78">
        <f>'APPENDIX  21 iv'!O19</f>
        <v>11208850</v>
      </c>
      <c r="Q19" s="78">
        <f t="shared" si="2"/>
        <v>73518369</v>
      </c>
      <c r="R19" s="78">
        <f t="shared" si="3"/>
        <v>12932906</v>
      </c>
      <c r="S19" s="78">
        <f t="shared" si="4"/>
        <v>86451275</v>
      </c>
      <c r="T19" s="6" t="s">
        <v>102</v>
      </c>
      <c r="V19" s="78">
        <f>'APPENDIX 20 ii'!H18+'APPENDIX 20 i'!H18+'APPENDIX 20 i'!J18</f>
        <v>1724056</v>
      </c>
      <c r="W19" s="78">
        <f t="shared" si="5"/>
        <v>46242766</v>
      </c>
      <c r="X19" s="66"/>
    </row>
    <row r="20" spans="2:24" ht="30.75" customHeight="1" x14ac:dyDescent="0.35">
      <c r="B20" s="218" t="s">
        <v>103</v>
      </c>
      <c r="C20" s="198">
        <v>62290</v>
      </c>
      <c r="D20" s="198">
        <v>27404</v>
      </c>
      <c r="E20" s="198">
        <v>44691</v>
      </c>
      <c r="F20" s="198">
        <v>21</v>
      </c>
      <c r="G20" s="198">
        <v>157443</v>
      </c>
      <c r="H20" s="198">
        <v>16048</v>
      </c>
      <c r="I20" s="198">
        <v>16226</v>
      </c>
      <c r="J20" s="198">
        <v>22239</v>
      </c>
      <c r="K20" s="198">
        <v>821388</v>
      </c>
      <c r="L20" s="115" t="s">
        <v>103</v>
      </c>
      <c r="M20" s="78">
        <f t="shared" si="1"/>
        <v>821388</v>
      </c>
      <c r="N20" s="78">
        <f>SUM('APPENDIX 20 ii'!H19,'APPENDIX 20 i'!H19,'APPENDIX 20 i'!J19)</f>
        <v>0</v>
      </c>
      <c r="O20" s="78">
        <f>'APPENDIX  21 iv'!P20</f>
        <v>1929329</v>
      </c>
      <c r="P20" s="78">
        <f>'APPENDIX  21 iv'!O20</f>
        <v>76757</v>
      </c>
      <c r="Q20" s="78">
        <f t="shared" si="2"/>
        <v>2750717</v>
      </c>
      <c r="R20" s="78">
        <f t="shared" si="3"/>
        <v>76757</v>
      </c>
      <c r="S20" s="117">
        <f t="shared" si="4"/>
        <v>2827474</v>
      </c>
      <c r="T20" s="6" t="s">
        <v>103</v>
      </c>
      <c r="V20" s="78">
        <f>'APPENDIX 20 ii'!H19+'APPENDIX 20 i'!H19+'APPENDIX 20 i'!J19</f>
        <v>0</v>
      </c>
      <c r="W20" s="78">
        <f t="shared" si="5"/>
        <v>821388</v>
      </c>
      <c r="X20" s="66"/>
    </row>
    <row r="21" spans="2:24" ht="30.75" customHeight="1" x14ac:dyDescent="0.35">
      <c r="B21" s="218" t="s">
        <v>104</v>
      </c>
      <c r="C21" s="198">
        <v>7027564</v>
      </c>
      <c r="D21" s="198">
        <v>884976</v>
      </c>
      <c r="E21" s="198">
        <v>1861291</v>
      </c>
      <c r="F21" s="198">
        <v>193735</v>
      </c>
      <c r="G21" s="198">
        <v>21546497</v>
      </c>
      <c r="H21" s="198">
        <v>234000</v>
      </c>
      <c r="I21" s="198">
        <v>88730</v>
      </c>
      <c r="J21" s="198">
        <v>9403385</v>
      </c>
      <c r="K21" s="198">
        <v>374815396</v>
      </c>
      <c r="L21" s="115" t="s">
        <v>104</v>
      </c>
      <c r="M21" s="78">
        <f t="shared" si="1"/>
        <v>368733223</v>
      </c>
      <c r="N21" s="78">
        <f>SUM('APPENDIX 20 ii'!H20,'APPENDIX 20 i'!H20,'APPENDIX 20 i'!J20)</f>
        <v>6082173</v>
      </c>
      <c r="O21" s="78">
        <f>'APPENDIX  21 iv'!P21</f>
        <v>75918766</v>
      </c>
      <c r="P21" s="78">
        <f>'APPENDIX  21 iv'!O21</f>
        <v>19767050</v>
      </c>
      <c r="Q21" s="78">
        <f t="shared" si="2"/>
        <v>444651989</v>
      </c>
      <c r="R21" s="78">
        <f t="shared" si="3"/>
        <v>25849223</v>
      </c>
      <c r="S21" s="78">
        <f t="shared" si="4"/>
        <v>470501212</v>
      </c>
      <c r="T21" s="6" t="s">
        <v>104</v>
      </c>
      <c r="V21" s="78">
        <f>'APPENDIX 20 ii'!H20+'APPENDIX 20 i'!H20+'APPENDIX 20 i'!J20</f>
        <v>6082173</v>
      </c>
      <c r="W21" s="78">
        <f t="shared" si="5"/>
        <v>368733223</v>
      </c>
      <c r="X21" s="66"/>
    </row>
    <row r="22" spans="2:24" ht="30.75" customHeight="1" x14ac:dyDescent="0.35">
      <c r="B22" s="218" t="s">
        <v>105</v>
      </c>
      <c r="C22" s="198">
        <v>7380</v>
      </c>
      <c r="D22" s="198">
        <v>0</v>
      </c>
      <c r="E22" s="198">
        <v>0</v>
      </c>
      <c r="F22" s="198">
        <v>0</v>
      </c>
      <c r="G22" s="198">
        <v>37219</v>
      </c>
      <c r="H22" s="198">
        <v>0</v>
      </c>
      <c r="I22" s="198">
        <v>0</v>
      </c>
      <c r="J22" s="198">
        <v>0</v>
      </c>
      <c r="K22" s="198">
        <v>862999</v>
      </c>
      <c r="L22" s="115" t="s">
        <v>105</v>
      </c>
      <c r="M22" s="78">
        <f t="shared" si="1"/>
        <v>862999</v>
      </c>
      <c r="N22" s="78">
        <f>SUM('APPENDIX 20 ii'!H21,'APPENDIX 20 i'!H21,'APPENDIX 20 i'!J21)</f>
        <v>0</v>
      </c>
      <c r="O22" s="78">
        <f>'APPENDIX  21 iv'!P22</f>
        <v>989516</v>
      </c>
      <c r="P22" s="78">
        <f>'APPENDIX  21 iv'!O22</f>
        <v>0</v>
      </c>
      <c r="Q22" s="78">
        <f t="shared" si="2"/>
        <v>1852515</v>
      </c>
      <c r="R22" s="78">
        <f t="shared" si="3"/>
        <v>0</v>
      </c>
      <c r="S22" s="78">
        <f t="shared" si="4"/>
        <v>1852515</v>
      </c>
      <c r="T22" s="6" t="s">
        <v>105</v>
      </c>
      <c r="V22" s="78">
        <f>'APPENDIX 20 ii'!H21+'APPENDIX 20 i'!H21+'APPENDIX 20 i'!J21</f>
        <v>0</v>
      </c>
      <c r="W22" s="78">
        <f t="shared" si="5"/>
        <v>862999</v>
      </c>
      <c r="X22" s="66"/>
    </row>
    <row r="23" spans="2:24" ht="30.75" customHeight="1" x14ac:dyDescent="0.35">
      <c r="B23" s="218" t="s">
        <v>106</v>
      </c>
      <c r="C23" s="198">
        <v>0</v>
      </c>
      <c r="D23" s="198">
        <v>0</v>
      </c>
      <c r="E23" s="198">
        <v>0</v>
      </c>
      <c r="F23" s="198">
        <v>0</v>
      </c>
      <c r="G23" s="198">
        <v>0</v>
      </c>
      <c r="H23" s="198">
        <v>0</v>
      </c>
      <c r="I23" s="198">
        <v>0</v>
      </c>
      <c r="J23" s="198">
        <v>2592447</v>
      </c>
      <c r="K23" s="198">
        <v>6791986</v>
      </c>
      <c r="L23" s="115" t="s">
        <v>106</v>
      </c>
      <c r="M23" s="78">
        <f t="shared" si="1"/>
        <v>6791986</v>
      </c>
      <c r="N23" s="78">
        <f>SUM('APPENDIX 20 ii'!H22,'APPENDIX 20 i'!H22,'APPENDIX 20 i'!J22)</f>
        <v>0</v>
      </c>
      <c r="O23" s="78">
        <f>'APPENDIX  21 iv'!P23</f>
        <v>6627166</v>
      </c>
      <c r="P23" s="78">
        <f>'APPENDIX  21 iv'!O23</f>
        <v>8230481</v>
      </c>
      <c r="Q23" s="78">
        <f t="shared" si="2"/>
        <v>13419152</v>
      </c>
      <c r="R23" s="78">
        <f t="shared" si="3"/>
        <v>8230481</v>
      </c>
      <c r="S23" s="78">
        <f t="shared" si="4"/>
        <v>21649633</v>
      </c>
      <c r="T23" s="6" t="s">
        <v>106</v>
      </c>
      <c r="V23" s="78">
        <f>'APPENDIX 20 ii'!H22+'APPENDIX 20 i'!H22+'APPENDIX 20 i'!J22</f>
        <v>0</v>
      </c>
      <c r="W23" s="78">
        <f t="shared" si="5"/>
        <v>6791986</v>
      </c>
      <c r="X23" s="66"/>
    </row>
    <row r="24" spans="2:24" ht="30.75" customHeight="1" x14ac:dyDescent="0.35">
      <c r="B24" s="218" t="s">
        <v>107</v>
      </c>
      <c r="C24" s="198">
        <v>0</v>
      </c>
      <c r="D24" s="198">
        <v>3200</v>
      </c>
      <c r="E24" s="198">
        <v>0</v>
      </c>
      <c r="F24" s="198">
        <v>0</v>
      </c>
      <c r="G24" s="198">
        <v>0</v>
      </c>
      <c r="H24" s="198">
        <v>0</v>
      </c>
      <c r="I24" s="198">
        <v>0</v>
      </c>
      <c r="J24" s="198">
        <v>0</v>
      </c>
      <c r="K24" s="198">
        <v>383340</v>
      </c>
      <c r="L24" s="115" t="s">
        <v>107</v>
      </c>
      <c r="M24" s="78">
        <f t="shared" si="1"/>
        <v>363012</v>
      </c>
      <c r="N24" s="78">
        <f>SUM('APPENDIX 20 ii'!H23,'APPENDIX 20 i'!H23,'APPENDIX 20 i'!J23)</f>
        <v>20328</v>
      </c>
      <c r="O24" s="78">
        <f>'APPENDIX  21 iv'!P24</f>
        <v>52545</v>
      </c>
      <c r="P24" s="78">
        <f>'APPENDIX  21 iv'!O24</f>
        <v>65609</v>
      </c>
      <c r="Q24" s="78">
        <f t="shared" si="2"/>
        <v>415557</v>
      </c>
      <c r="R24" s="78">
        <f t="shared" si="3"/>
        <v>85937</v>
      </c>
      <c r="S24" s="78">
        <f t="shared" si="4"/>
        <v>501494</v>
      </c>
      <c r="T24" s="6" t="s">
        <v>107</v>
      </c>
      <c r="V24" s="78">
        <f>'APPENDIX 20 ii'!H23+'APPENDIX 20 i'!H23+'APPENDIX 20 i'!J23</f>
        <v>20328</v>
      </c>
      <c r="W24" s="78">
        <f t="shared" si="5"/>
        <v>363012</v>
      </c>
      <c r="X24" s="66"/>
    </row>
    <row r="25" spans="2:24" ht="30.75" customHeight="1" x14ac:dyDescent="0.35">
      <c r="B25" s="218" t="s">
        <v>108</v>
      </c>
      <c r="C25" s="198">
        <v>0</v>
      </c>
      <c r="D25" s="198">
        <v>0</v>
      </c>
      <c r="E25" s="198">
        <v>0</v>
      </c>
      <c r="F25" s="198">
        <v>0</v>
      </c>
      <c r="G25" s="198">
        <v>0</v>
      </c>
      <c r="H25" s="198">
        <v>0</v>
      </c>
      <c r="I25" s="198">
        <v>0</v>
      </c>
      <c r="J25" s="198">
        <v>0</v>
      </c>
      <c r="K25" s="198">
        <v>96985</v>
      </c>
      <c r="L25" s="115" t="s">
        <v>108</v>
      </c>
      <c r="M25" s="78">
        <f t="shared" si="1"/>
        <v>96985</v>
      </c>
      <c r="N25" s="78">
        <f>SUM('APPENDIX 20 ii'!H24,'APPENDIX 20 i'!H24,'APPENDIX 20 i'!J24)</f>
        <v>0</v>
      </c>
      <c r="O25" s="78">
        <f>'APPENDIX  21 iv'!P25</f>
        <v>26154</v>
      </c>
      <c r="P25" s="78">
        <f>'APPENDIX  21 iv'!O25</f>
        <v>0</v>
      </c>
      <c r="Q25" s="78">
        <f t="shared" si="2"/>
        <v>123139</v>
      </c>
      <c r="R25" s="78">
        <f t="shared" si="3"/>
        <v>0</v>
      </c>
      <c r="S25" s="78">
        <f t="shared" si="4"/>
        <v>123139</v>
      </c>
      <c r="T25" s="6" t="s">
        <v>108</v>
      </c>
      <c r="V25" s="78">
        <f>'APPENDIX 20 ii'!H24+'APPENDIX 20 i'!H24+'APPENDIX 20 i'!J24</f>
        <v>0</v>
      </c>
      <c r="W25" s="78">
        <f t="shared" si="5"/>
        <v>96985</v>
      </c>
      <c r="X25" s="66"/>
    </row>
    <row r="26" spans="2:24" ht="30.75" customHeight="1" x14ac:dyDescent="0.35">
      <c r="B26" s="218" t="s">
        <v>109</v>
      </c>
      <c r="C26" s="198">
        <v>0</v>
      </c>
      <c r="D26" s="198">
        <v>0</v>
      </c>
      <c r="E26" s="198">
        <v>0</v>
      </c>
      <c r="F26" s="198">
        <v>0</v>
      </c>
      <c r="G26" s="198">
        <v>0</v>
      </c>
      <c r="H26" s="198">
        <v>0</v>
      </c>
      <c r="I26" s="198">
        <v>0</v>
      </c>
      <c r="J26" s="198">
        <v>0</v>
      </c>
      <c r="K26" s="198">
        <v>0</v>
      </c>
      <c r="L26" s="115" t="s">
        <v>109</v>
      </c>
      <c r="M26" s="78">
        <f t="shared" si="1"/>
        <v>0</v>
      </c>
      <c r="N26" s="78">
        <f>SUM('APPENDIX 20 ii'!H25,'APPENDIX 20 i'!H25,'APPENDIX 20 i'!J25)</f>
        <v>0</v>
      </c>
      <c r="O26" s="78">
        <f>'APPENDIX  21 iv'!P26</f>
        <v>0</v>
      </c>
      <c r="P26" s="78">
        <f>'APPENDIX  21 iv'!O26</f>
        <v>0</v>
      </c>
      <c r="Q26" s="78">
        <f t="shared" si="2"/>
        <v>0</v>
      </c>
      <c r="R26" s="78">
        <f t="shared" si="3"/>
        <v>0</v>
      </c>
      <c r="S26" s="78">
        <f t="shared" si="4"/>
        <v>0</v>
      </c>
      <c r="T26" s="6" t="s">
        <v>109</v>
      </c>
      <c r="V26" s="78">
        <f>'APPENDIX 20 ii'!H25+'APPENDIX 20 i'!H25+'APPENDIX 20 i'!J25</f>
        <v>0</v>
      </c>
      <c r="W26" s="78">
        <f t="shared" si="5"/>
        <v>0</v>
      </c>
      <c r="X26" s="66"/>
    </row>
    <row r="27" spans="2:24" ht="30.75" customHeight="1" x14ac:dyDescent="0.35">
      <c r="B27" s="218" t="s">
        <v>110</v>
      </c>
      <c r="C27" s="198">
        <v>831875</v>
      </c>
      <c r="D27" s="198">
        <v>57533</v>
      </c>
      <c r="E27" s="198">
        <v>0</v>
      </c>
      <c r="F27" s="198">
        <v>0</v>
      </c>
      <c r="G27" s="198">
        <v>188516</v>
      </c>
      <c r="H27" s="198">
        <v>0</v>
      </c>
      <c r="I27" s="198">
        <v>0</v>
      </c>
      <c r="J27" s="198">
        <v>255771</v>
      </c>
      <c r="K27" s="198">
        <v>26616967</v>
      </c>
      <c r="L27" s="115" t="s">
        <v>110</v>
      </c>
      <c r="M27" s="78">
        <f t="shared" si="1"/>
        <v>26271234</v>
      </c>
      <c r="N27" s="78">
        <f>SUM('APPENDIX 20 ii'!H26,'APPENDIX 20 i'!H26,'APPENDIX 20 i'!J26)</f>
        <v>345733</v>
      </c>
      <c r="O27" s="78">
        <f>'APPENDIX  21 iv'!P27</f>
        <v>5521112</v>
      </c>
      <c r="P27" s="78">
        <f>'APPENDIX  21 iv'!O27</f>
        <v>1021523</v>
      </c>
      <c r="Q27" s="78">
        <f t="shared" si="2"/>
        <v>31792346</v>
      </c>
      <c r="R27" s="78">
        <f t="shared" si="3"/>
        <v>1367256</v>
      </c>
      <c r="S27" s="78">
        <f t="shared" si="4"/>
        <v>33159602</v>
      </c>
      <c r="T27" s="6" t="s">
        <v>110</v>
      </c>
      <c r="V27" s="78">
        <f>'APPENDIX 20 ii'!H26+'APPENDIX 20 i'!H26+'APPENDIX 20 i'!J26</f>
        <v>345733</v>
      </c>
      <c r="W27" s="78">
        <f t="shared" si="5"/>
        <v>26271234</v>
      </c>
      <c r="X27" s="66"/>
    </row>
    <row r="28" spans="2:24" ht="30.75" customHeight="1" x14ac:dyDescent="0.35">
      <c r="B28" s="218" t="s">
        <v>111</v>
      </c>
      <c r="C28" s="198">
        <v>331206</v>
      </c>
      <c r="D28" s="198">
        <v>0</v>
      </c>
      <c r="E28" s="198">
        <v>0</v>
      </c>
      <c r="F28" s="198">
        <v>0</v>
      </c>
      <c r="G28" s="198">
        <v>0</v>
      </c>
      <c r="H28" s="198">
        <v>0</v>
      </c>
      <c r="I28" s="198">
        <v>0</v>
      </c>
      <c r="J28" s="198">
        <v>17267</v>
      </c>
      <c r="K28" s="198">
        <v>7767586</v>
      </c>
      <c r="L28" s="115" t="s">
        <v>111</v>
      </c>
      <c r="M28" s="78">
        <f t="shared" si="1"/>
        <v>7767586</v>
      </c>
      <c r="N28" s="78">
        <f>SUM('APPENDIX 20 ii'!H27,'APPENDIX 20 i'!H27,'APPENDIX 20 i'!J27)</f>
        <v>0</v>
      </c>
      <c r="O28" s="78">
        <f>'APPENDIX  21 iv'!P28</f>
        <v>3951419</v>
      </c>
      <c r="P28" s="78">
        <f>'APPENDIX  21 iv'!O28</f>
        <v>309480</v>
      </c>
      <c r="Q28" s="78">
        <f t="shared" si="2"/>
        <v>11719005</v>
      </c>
      <c r="R28" s="78">
        <f t="shared" si="3"/>
        <v>309480</v>
      </c>
      <c r="S28" s="78">
        <f t="shared" si="4"/>
        <v>12028485</v>
      </c>
      <c r="T28" s="6" t="s">
        <v>111</v>
      </c>
      <c r="V28" s="78">
        <f>'APPENDIX 20 ii'!H27+'APPENDIX 20 i'!H27+'APPENDIX 20 i'!J27</f>
        <v>0</v>
      </c>
      <c r="W28" s="78">
        <f t="shared" si="5"/>
        <v>7767586</v>
      </c>
      <c r="X28" s="66"/>
    </row>
    <row r="29" spans="2:24" ht="30.75" customHeight="1" x14ac:dyDescent="0.35">
      <c r="B29" s="218" t="s">
        <v>112</v>
      </c>
      <c r="C29" s="198">
        <v>0</v>
      </c>
      <c r="D29" s="198">
        <v>0</v>
      </c>
      <c r="E29" s="198">
        <v>0</v>
      </c>
      <c r="F29" s="198">
        <v>0</v>
      </c>
      <c r="G29" s="198">
        <v>0</v>
      </c>
      <c r="H29" s="198">
        <v>0</v>
      </c>
      <c r="I29" s="198">
        <v>0</v>
      </c>
      <c r="J29" s="198">
        <v>0</v>
      </c>
      <c r="K29" s="198">
        <v>1119</v>
      </c>
      <c r="L29" s="115" t="s">
        <v>112</v>
      </c>
      <c r="M29" s="78">
        <f t="shared" si="1"/>
        <v>1119</v>
      </c>
      <c r="N29" s="78">
        <f>SUM('APPENDIX 20 ii'!H28,'APPENDIX 20 i'!H28,'APPENDIX 20 i'!J28)</f>
        <v>0</v>
      </c>
      <c r="O29" s="78">
        <f>'APPENDIX  21 iv'!P29</f>
        <v>402</v>
      </c>
      <c r="P29" s="78">
        <f>'APPENDIX  21 iv'!O29</f>
        <v>81</v>
      </c>
      <c r="Q29" s="78">
        <f t="shared" si="2"/>
        <v>1521</v>
      </c>
      <c r="R29" s="78">
        <f t="shared" si="3"/>
        <v>81</v>
      </c>
      <c r="S29" s="78">
        <f t="shared" si="4"/>
        <v>1602</v>
      </c>
      <c r="T29" s="6" t="s">
        <v>112</v>
      </c>
      <c r="V29" s="78">
        <f>'APPENDIX 20 ii'!H28+'APPENDIX 20 i'!H28+'APPENDIX 20 i'!J28</f>
        <v>0</v>
      </c>
      <c r="W29" s="78">
        <f t="shared" si="5"/>
        <v>1119</v>
      </c>
      <c r="X29" s="66"/>
    </row>
    <row r="30" spans="2:24" ht="30.75" customHeight="1" x14ac:dyDescent="0.35">
      <c r="B30" s="218" t="s">
        <v>113</v>
      </c>
      <c r="C30" s="198">
        <v>0</v>
      </c>
      <c r="D30" s="198">
        <v>100000</v>
      </c>
      <c r="E30" s="198">
        <v>0</v>
      </c>
      <c r="F30" s="198">
        <v>0</v>
      </c>
      <c r="G30" s="198">
        <v>0</v>
      </c>
      <c r="H30" s="198">
        <v>0</v>
      </c>
      <c r="I30" s="198">
        <v>0</v>
      </c>
      <c r="J30" s="198">
        <v>0</v>
      </c>
      <c r="K30" s="198">
        <v>1137028</v>
      </c>
      <c r="L30" s="115" t="s">
        <v>113</v>
      </c>
      <c r="M30" s="78">
        <f t="shared" si="1"/>
        <v>1137028</v>
      </c>
      <c r="N30" s="78">
        <f>SUM('APPENDIX 20 ii'!H29,'APPENDIX 20 i'!H29,'APPENDIX 20 i'!J29)</f>
        <v>0</v>
      </c>
      <c r="O30" s="78">
        <f>'APPENDIX  21 iv'!P30</f>
        <v>0</v>
      </c>
      <c r="P30" s="78">
        <f>'APPENDIX  21 iv'!O30</f>
        <v>0</v>
      </c>
      <c r="Q30" s="78">
        <f t="shared" si="2"/>
        <v>1137028</v>
      </c>
      <c r="R30" s="78">
        <f t="shared" si="3"/>
        <v>0</v>
      </c>
      <c r="S30" s="78">
        <f t="shared" si="4"/>
        <v>1137028</v>
      </c>
      <c r="T30" s="6" t="s">
        <v>113</v>
      </c>
      <c r="V30" s="78">
        <f>'APPENDIX 20 ii'!H29+'APPENDIX 20 i'!H29+'APPENDIX 20 i'!J29</f>
        <v>0</v>
      </c>
      <c r="W30" s="78">
        <f t="shared" si="5"/>
        <v>1137028</v>
      </c>
      <c r="X30" s="66"/>
    </row>
    <row r="31" spans="2:24" ht="30.75" customHeight="1" x14ac:dyDescent="0.35">
      <c r="B31" s="218" t="s">
        <v>114</v>
      </c>
      <c r="C31" s="198">
        <v>129661</v>
      </c>
      <c r="D31" s="198">
        <v>198881</v>
      </c>
      <c r="E31" s="198">
        <v>36114</v>
      </c>
      <c r="F31" s="198">
        <v>6061</v>
      </c>
      <c r="G31" s="198">
        <v>170929</v>
      </c>
      <c r="H31" s="198">
        <v>401</v>
      </c>
      <c r="I31" s="198">
        <v>2697</v>
      </c>
      <c r="J31" s="198">
        <v>38827</v>
      </c>
      <c r="K31" s="198">
        <v>6691762</v>
      </c>
      <c r="L31" s="115" t="s">
        <v>114</v>
      </c>
      <c r="M31" s="78">
        <f t="shared" si="1"/>
        <v>6691762</v>
      </c>
      <c r="N31" s="78">
        <f>SUM('APPENDIX 20 ii'!H30,'APPENDIX 20 i'!H30,'APPENDIX 20 i'!J30)</f>
        <v>0</v>
      </c>
      <c r="O31" s="78">
        <f>'APPENDIX  21 iv'!P31</f>
        <v>2223409</v>
      </c>
      <c r="P31" s="78">
        <f>'APPENDIX  21 iv'!O31</f>
        <v>15631</v>
      </c>
      <c r="Q31" s="78">
        <f t="shared" si="2"/>
        <v>8915171</v>
      </c>
      <c r="R31" s="78">
        <f t="shared" si="3"/>
        <v>15631</v>
      </c>
      <c r="S31" s="78">
        <f t="shared" si="4"/>
        <v>8930802</v>
      </c>
      <c r="T31" s="6" t="s">
        <v>114</v>
      </c>
      <c r="V31" s="78">
        <f>'APPENDIX 20 ii'!H30+'APPENDIX 20 i'!H30+'APPENDIX 20 i'!J30</f>
        <v>0</v>
      </c>
      <c r="W31" s="78">
        <f t="shared" si="5"/>
        <v>6691762</v>
      </c>
      <c r="X31" s="66"/>
    </row>
    <row r="32" spans="2:24" ht="30.75" customHeight="1" x14ac:dyDescent="0.35">
      <c r="B32" s="218" t="s">
        <v>115</v>
      </c>
      <c r="C32" s="198">
        <v>12958</v>
      </c>
      <c r="D32" s="198">
        <v>0</v>
      </c>
      <c r="E32" s="198">
        <v>0</v>
      </c>
      <c r="F32" s="198">
        <v>0</v>
      </c>
      <c r="G32" s="198">
        <v>81027</v>
      </c>
      <c r="H32" s="198">
        <v>0</v>
      </c>
      <c r="I32" s="198">
        <v>0</v>
      </c>
      <c r="J32" s="198">
        <v>52719</v>
      </c>
      <c r="K32" s="198">
        <v>2463712</v>
      </c>
      <c r="L32" s="115" t="s">
        <v>115</v>
      </c>
      <c r="M32" s="78">
        <f t="shared" si="1"/>
        <v>2463712</v>
      </c>
      <c r="N32" s="78">
        <f>SUM('APPENDIX 20 ii'!H31,'APPENDIX 20 i'!H31,'APPENDIX 20 i'!J31)</f>
        <v>0</v>
      </c>
      <c r="O32" s="78">
        <f>'APPENDIX  21 iv'!P32</f>
        <v>673462</v>
      </c>
      <c r="P32" s="78">
        <f>'APPENDIX  21 iv'!O32</f>
        <v>779008</v>
      </c>
      <c r="Q32" s="78">
        <f t="shared" si="2"/>
        <v>3137174</v>
      </c>
      <c r="R32" s="78">
        <f t="shared" si="3"/>
        <v>779008</v>
      </c>
      <c r="S32" s="78">
        <f t="shared" si="4"/>
        <v>3916182</v>
      </c>
      <c r="T32" s="6" t="s">
        <v>115</v>
      </c>
      <c r="V32" s="78">
        <f>'APPENDIX 20 ii'!H31+'APPENDIX 20 i'!H31+'APPENDIX 20 i'!J31</f>
        <v>0</v>
      </c>
      <c r="W32" s="78">
        <f t="shared" si="5"/>
        <v>2463712</v>
      </c>
      <c r="X32" s="66"/>
    </row>
    <row r="33" spans="2:24" ht="30.75" customHeight="1" x14ac:dyDescent="0.35">
      <c r="B33" s="218" t="s">
        <v>116</v>
      </c>
      <c r="C33" s="198">
        <v>2343158</v>
      </c>
      <c r="D33" s="198">
        <v>722791</v>
      </c>
      <c r="E33" s="198">
        <v>160725</v>
      </c>
      <c r="F33" s="198">
        <v>193188</v>
      </c>
      <c r="G33" s="198">
        <v>1206294</v>
      </c>
      <c r="H33" s="198">
        <v>620086</v>
      </c>
      <c r="I33" s="198">
        <v>157330</v>
      </c>
      <c r="J33" s="198">
        <v>1272619</v>
      </c>
      <c r="K33" s="198">
        <v>32005617</v>
      </c>
      <c r="L33" s="115" t="s">
        <v>116</v>
      </c>
      <c r="M33" s="78">
        <f t="shared" si="1"/>
        <v>26353656</v>
      </c>
      <c r="N33" s="78">
        <f>SUM('APPENDIX 20 ii'!H32,'APPENDIX 20 i'!H32,'APPENDIX 20 i'!J32)</f>
        <v>5651961</v>
      </c>
      <c r="O33" s="78">
        <f>'APPENDIX  21 iv'!P33</f>
        <v>21416880</v>
      </c>
      <c r="P33" s="78">
        <f>'APPENDIX  21 iv'!O33</f>
        <v>4375615</v>
      </c>
      <c r="Q33" s="78">
        <f t="shared" si="2"/>
        <v>47770536</v>
      </c>
      <c r="R33" s="78">
        <f t="shared" si="3"/>
        <v>10027576</v>
      </c>
      <c r="S33" s="78">
        <f t="shared" si="4"/>
        <v>57798112</v>
      </c>
      <c r="T33" s="6" t="s">
        <v>116</v>
      </c>
      <c r="V33" s="78">
        <f>'APPENDIX 20 ii'!H32+'APPENDIX 20 i'!H32+'APPENDIX 20 i'!J32</f>
        <v>5651961</v>
      </c>
      <c r="W33" s="78">
        <f t="shared" si="5"/>
        <v>26353656</v>
      </c>
      <c r="X33" s="66"/>
    </row>
    <row r="34" spans="2:24" ht="30.75" customHeight="1" x14ac:dyDescent="0.35">
      <c r="B34" s="218" t="s">
        <v>117</v>
      </c>
      <c r="C34" s="198">
        <v>513914</v>
      </c>
      <c r="D34" s="198">
        <v>50576</v>
      </c>
      <c r="E34" s="198">
        <v>34041</v>
      </c>
      <c r="F34" s="198">
        <v>19308</v>
      </c>
      <c r="G34" s="198">
        <v>428721</v>
      </c>
      <c r="H34" s="198">
        <v>30954</v>
      </c>
      <c r="I34" s="198">
        <v>10826</v>
      </c>
      <c r="J34" s="198">
        <v>657947</v>
      </c>
      <c r="K34" s="198">
        <v>4185453</v>
      </c>
      <c r="L34" s="115" t="s">
        <v>117</v>
      </c>
      <c r="M34" s="78">
        <f t="shared" si="1"/>
        <v>4026124</v>
      </c>
      <c r="N34" s="78">
        <f>SUM('APPENDIX 20 ii'!H33,'APPENDIX 20 i'!H33,'APPENDIX 20 i'!J33)</f>
        <v>159329</v>
      </c>
      <c r="O34" s="78">
        <f>'APPENDIX  21 iv'!P34</f>
        <v>4981801</v>
      </c>
      <c r="P34" s="78">
        <f>'APPENDIX  21 iv'!O34</f>
        <v>444508</v>
      </c>
      <c r="Q34" s="78">
        <f t="shared" si="2"/>
        <v>9007925</v>
      </c>
      <c r="R34" s="78">
        <f t="shared" si="3"/>
        <v>603837</v>
      </c>
      <c r="S34" s="117">
        <f t="shared" si="4"/>
        <v>9611762</v>
      </c>
      <c r="T34" s="6" t="s">
        <v>117</v>
      </c>
      <c r="V34" s="78">
        <f>'APPENDIX 20 ii'!H33+'APPENDIX 20 i'!H33+'APPENDIX 20 i'!J33</f>
        <v>159329</v>
      </c>
      <c r="W34" s="78">
        <f t="shared" si="5"/>
        <v>4026124</v>
      </c>
      <c r="X34" s="66"/>
    </row>
    <row r="35" spans="2:24" ht="30.75" customHeight="1" x14ac:dyDescent="0.35">
      <c r="B35" s="218" t="s">
        <v>118</v>
      </c>
      <c r="C35" s="198">
        <v>161091</v>
      </c>
      <c r="D35" s="198">
        <v>3150687</v>
      </c>
      <c r="E35" s="198">
        <v>41814</v>
      </c>
      <c r="F35" s="198">
        <v>5066</v>
      </c>
      <c r="G35" s="198">
        <v>206204</v>
      </c>
      <c r="H35" s="198">
        <v>36519</v>
      </c>
      <c r="I35" s="198">
        <v>186330</v>
      </c>
      <c r="J35" s="198">
        <v>724387</v>
      </c>
      <c r="K35" s="198">
        <v>10280509</v>
      </c>
      <c r="L35" s="115" t="s">
        <v>118</v>
      </c>
      <c r="M35" s="78">
        <f t="shared" si="1"/>
        <v>9445943</v>
      </c>
      <c r="N35" s="78">
        <f>SUM('APPENDIX 20 ii'!H34,'APPENDIX 20 i'!H34,'APPENDIX 20 i'!J34)</f>
        <v>834566</v>
      </c>
      <c r="O35" s="78">
        <f>'APPENDIX  21 iv'!P35</f>
        <v>33302975</v>
      </c>
      <c r="P35" s="78">
        <f>'APPENDIX  21 iv'!O35</f>
        <v>4506027</v>
      </c>
      <c r="Q35" s="78">
        <f t="shared" si="2"/>
        <v>42748918</v>
      </c>
      <c r="R35" s="78">
        <f t="shared" si="3"/>
        <v>5340593</v>
      </c>
      <c r="S35" s="117">
        <f>Q35+R35</f>
        <v>48089511</v>
      </c>
      <c r="T35" s="6" t="s">
        <v>118</v>
      </c>
      <c r="V35" s="78">
        <f>'APPENDIX 20 ii'!H34+'APPENDIX 20 i'!H34+'APPENDIX 20 i'!J34</f>
        <v>834566</v>
      </c>
      <c r="W35" s="78">
        <f t="shared" si="5"/>
        <v>9445943</v>
      </c>
      <c r="X35" s="66"/>
    </row>
    <row r="36" spans="2:24" ht="30.75" customHeight="1" x14ac:dyDescent="0.35">
      <c r="B36" s="218" t="s">
        <v>119</v>
      </c>
      <c r="C36" s="198">
        <v>161590</v>
      </c>
      <c r="D36" s="198">
        <v>231496</v>
      </c>
      <c r="E36" s="198">
        <v>234</v>
      </c>
      <c r="F36" s="198">
        <v>0</v>
      </c>
      <c r="G36" s="198">
        <v>0</v>
      </c>
      <c r="H36" s="198">
        <v>508074</v>
      </c>
      <c r="I36" s="198">
        <v>0</v>
      </c>
      <c r="J36" s="198">
        <v>15216</v>
      </c>
      <c r="K36" s="198">
        <v>6248635</v>
      </c>
      <c r="L36" s="115" t="s">
        <v>119</v>
      </c>
      <c r="M36" s="78">
        <f t="shared" si="1"/>
        <v>6009819</v>
      </c>
      <c r="N36" s="78">
        <f>SUM('APPENDIX 20 ii'!H35,'APPENDIX 20 i'!H35,'APPENDIX 20 i'!J35)</f>
        <v>238816</v>
      </c>
      <c r="O36" s="78">
        <f>'APPENDIX  21 iv'!P36</f>
        <v>5623539</v>
      </c>
      <c r="P36" s="78">
        <f>'APPENDIX  21 iv'!O36</f>
        <v>1795195</v>
      </c>
      <c r="Q36" s="78">
        <f t="shared" si="2"/>
        <v>11633358</v>
      </c>
      <c r="R36" s="78">
        <f t="shared" si="3"/>
        <v>2034011</v>
      </c>
      <c r="S36" s="117">
        <f t="shared" si="4"/>
        <v>13667369</v>
      </c>
      <c r="T36" s="6" t="s">
        <v>119</v>
      </c>
      <c r="V36" s="78">
        <f>'APPENDIX 20 ii'!H35+'APPENDIX 20 i'!H35+'APPENDIX 20 i'!J35</f>
        <v>238816</v>
      </c>
      <c r="W36" s="78">
        <f t="shared" si="5"/>
        <v>6009819</v>
      </c>
      <c r="X36" s="66"/>
    </row>
    <row r="37" spans="2:24" ht="30.75" customHeight="1" x14ac:dyDescent="0.35">
      <c r="B37" s="218" t="s">
        <v>120</v>
      </c>
      <c r="C37" s="198">
        <v>348680</v>
      </c>
      <c r="D37" s="198">
        <v>12464</v>
      </c>
      <c r="E37" s="198">
        <v>101035</v>
      </c>
      <c r="F37" s="198">
        <v>2284</v>
      </c>
      <c r="G37" s="198">
        <v>147181</v>
      </c>
      <c r="H37" s="198">
        <v>163862</v>
      </c>
      <c r="I37" s="198">
        <v>309</v>
      </c>
      <c r="J37" s="198">
        <v>114025</v>
      </c>
      <c r="K37" s="198">
        <v>16050764</v>
      </c>
      <c r="L37" s="115" t="s">
        <v>120</v>
      </c>
      <c r="M37" s="78">
        <f t="shared" si="1"/>
        <v>15841803</v>
      </c>
      <c r="N37" s="78">
        <f>SUM('APPENDIX 20 ii'!H36,'APPENDIX 20 i'!H36,'APPENDIX 20 i'!J36)</f>
        <v>208961</v>
      </c>
      <c r="O37" s="78">
        <f>'APPENDIX  21 iv'!P37</f>
        <v>11768305</v>
      </c>
      <c r="P37" s="78">
        <f>'APPENDIX  21 iv'!O37</f>
        <v>2130601</v>
      </c>
      <c r="Q37" s="78">
        <f t="shared" si="2"/>
        <v>27610108</v>
      </c>
      <c r="R37" s="78">
        <f t="shared" si="3"/>
        <v>2339562</v>
      </c>
      <c r="S37" s="117">
        <f t="shared" si="4"/>
        <v>29949670</v>
      </c>
      <c r="T37" s="6" t="s">
        <v>120</v>
      </c>
      <c r="V37" s="78">
        <f>'APPENDIX 20 ii'!H36+'APPENDIX 20 i'!H36+'APPENDIX 20 i'!J36</f>
        <v>208961</v>
      </c>
      <c r="W37" s="78">
        <f t="shared" si="5"/>
        <v>15841803</v>
      </c>
      <c r="X37" s="66"/>
    </row>
    <row r="38" spans="2:24" ht="30.75" customHeight="1" x14ac:dyDescent="0.35">
      <c r="B38" s="218" t="s">
        <v>121</v>
      </c>
      <c r="C38" s="198">
        <v>594</v>
      </c>
      <c r="D38" s="198">
        <v>24025</v>
      </c>
      <c r="E38" s="198">
        <v>37808</v>
      </c>
      <c r="F38" s="198">
        <v>0</v>
      </c>
      <c r="G38" s="198">
        <v>142887</v>
      </c>
      <c r="H38" s="198">
        <v>0</v>
      </c>
      <c r="I38" s="198">
        <v>1043</v>
      </c>
      <c r="J38" s="198">
        <v>0</v>
      </c>
      <c r="K38" s="198">
        <v>1669758</v>
      </c>
      <c r="L38" s="115" t="s">
        <v>121</v>
      </c>
      <c r="M38" s="78">
        <f t="shared" si="1"/>
        <v>1381821</v>
      </c>
      <c r="N38" s="78">
        <f>SUM('APPENDIX 20 ii'!H37,'APPENDIX 20 i'!H37,'APPENDIX 20 i'!J37)</f>
        <v>287937</v>
      </c>
      <c r="O38" s="78">
        <f>'APPENDIX  21 iv'!P38</f>
        <v>6949007</v>
      </c>
      <c r="P38" s="78">
        <f>'APPENDIX  21 iv'!O38</f>
        <v>1226393</v>
      </c>
      <c r="Q38" s="78">
        <f t="shared" si="2"/>
        <v>8330828</v>
      </c>
      <c r="R38" s="78">
        <f t="shared" si="3"/>
        <v>1514330</v>
      </c>
      <c r="S38" s="117">
        <f t="shared" si="4"/>
        <v>9845158</v>
      </c>
      <c r="T38" s="6" t="s">
        <v>121</v>
      </c>
      <c r="V38" s="78">
        <f>'APPENDIX 20 ii'!H37+'APPENDIX 20 i'!H37+'APPENDIX 20 i'!J37</f>
        <v>287937</v>
      </c>
      <c r="W38" s="78">
        <f t="shared" si="5"/>
        <v>1381821</v>
      </c>
      <c r="X38" s="66"/>
    </row>
    <row r="39" spans="2:24" ht="30.75" customHeight="1" thickBot="1" x14ac:dyDescent="0.4">
      <c r="B39" s="227" t="s">
        <v>122</v>
      </c>
      <c r="C39" s="222">
        <v>14074324</v>
      </c>
      <c r="D39" s="222">
        <v>6976032</v>
      </c>
      <c r="E39" s="222">
        <v>2317753</v>
      </c>
      <c r="F39" s="222">
        <v>496663</v>
      </c>
      <c r="G39" s="222">
        <v>27144425</v>
      </c>
      <c r="H39" s="222">
        <v>3362735</v>
      </c>
      <c r="I39" s="222">
        <v>781188</v>
      </c>
      <c r="J39" s="222">
        <v>15981848</v>
      </c>
      <c r="K39" s="222">
        <v>548982082</v>
      </c>
      <c r="L39" s="147" t="s">
        <v>122</v>
      </c>
      <c r="M39" s="78">
        <f t="shared" si="1"/>
        <v>533428222</v>
      </c>
      <c r="N39" s="78">
        <f>SUM('APPENDIX 20 ii'!H38,'APPENDIX 20 i'!H38,'APPENDIX 20 i'!J38)</f>
        <v>15553860</v>
      </c>
      <c r="O39" s="78">
        <f>'APPENDIX  21 iv'!P39</f>
        <v>214255635</v>
      </c>
      <c r="P39" s="78">
        <f>'APPENDIX  21 iv'!O39</f>
        <v>56410826</v>
      </c>
      <c r="Q39" s="78">
        <f t="shared" si="2"/>
        <v>747683857</v>
      </c>
      <c r="R39" s="78">
        <f t="shared" si="3"/>
        <v>71964686</v>
      </c>
      <c r="S39" s="78">
        <f t="shared" si="4"/>
        <v>819648543</v>
      </c>
      <c r="V39" s="78">
        <f>'APPENDIX 20 ii'!H38+'APPENDIX 20 i'!H38+'APPENDIX 20 i'!J38</f>
        <v>15553860</v>
      </c>
      <c r="W39" s="78">
        <f t="shared" si="5"/>
        <v>533428222</v>
      </c>
      <c r="X39" s="66"/>
    </row>
    <row r="40" spans="2:24" ht="19.5" customHeight="1" thickTop="1" x14ac:dyDescent="0.35">
      <c r="B40" s="228" t="s">
        <v>50</v>
      </c>
      <c r="C40" s="229"/>
      <c r="D40" s="228"/>
      <c r="E40" s="228"/>
      <c r="F40" s="228"/>
      <c r="G40" s="228"/>
      <c r="H40" s="228"/>
      <c r="I40" s="228"/>
      <c r="J40" s="228"/>
      <c r="K40" s="228"/>
      <c r="X40" s="66"/>
    </row>
    <row r="41" spans="2:24" ht="19.5" customHeight="1" x14ac:dyDescent="0.35">
      <c r="M41" s="318" t="s">
        <v>156</v>
      </c>
      <c r="N41" s="318"/>
      <c r="O41" s="318" t="s">
        <v>157</v>
      </c>
      <c r="P41" s="318"/>
      <c r="Q41" s="318" t="s">
        <v>158</v>
      </c>
      <c r="R41" s="318"/>
      <c r="S41" s="318"/>
    </row>
    <row r="42" spans="2:24" ht="19.5" customHeight="1" x14ac:dyDescent="0.35">
      <c r="M42" s="79" t="s">
        <v>159</v>
      </c>
      <c r="N42" s="79" t="s">
        <v>160</v>
      </c>
      <c r="O42" s="79" t="s">
        <v>159</v>
      </c>
      <c r="P42" s="79" t="s">
        <v>160</v>
      </c>
      <c r="Q42" s="79" t="s">
        <v>159</v>
      </c>
      <c r="R42" s="79" t="s">
        <v>160</v>
      </c>
      <c r="S42" s="79" t="s">
        <v>83</v>
      </c>
    </row>
    <row r="43" spans="2:24" ht="19.5" customHeight="1" x14ac:dyDescent="0.3">
      <c r="L43" s="6" t="s">
        <v>254</v>
      </c>
      <c r="M43" s="78">
        <f>M12</f>
        <v>54573752</v>
      </c>
      <c r="N43" s="78">
        <f t="shared" ref="N43:S43" si="6">N12</f>
        <v>8711994</v>
      </c>
      <c r="O43" s="78">
        <f t="shared" si="6"/>
        <v>72602480</v>
      </c>
      <c r="P43" s="78">
        <f t="shared" si="6"/>
        <v>36498516</v>
      </c>
      <c r="Q43" s="78">
        <f t="shared" si="6"/>
        <v>127176232</v>
      </c>
      <c r="R43" s="78">
        <f t="shared" si="6"/>
        <v>45210510</v>
      </c>
      <c r="S43" s="78">
        <f t="shared" si="6"/>
        <v>172386742</v>
      </c>
      <c r="T43" s="6" t="s">
        <v>254</v>
      </c>
    </row>
    <row r="44" spans="2:24" ht="19.5" customHeight="1" x14ac:dyDescent="0.3">
      <c r="L44" s="6" t="s">
        <v>255</v>
      </c>
      <c r="M44" s="78">
        <f>M39</f>
        <v>533428222</v>
      </c>
      <c r="N44" s="78">
        <f t="shared" ref="N44:S44" si="7">N39</f>
        <v>15553860</v>
      </c>
      <c r="O44" s="78">
        <f t="shared" si="7"/>
        <v>214255635</v>
      </c>
      <c r="P44" s="78">
        <f t="shared" si="7"/>
        <v>56410826</v>
      </c>
      <c r="Q44" s="78">
        <f t="shared" si="7"/>
        <v>747683857</v>
      </c>
      <c r="R44" s="78">
        <f t="shared" si="7"/>
        <v>71964686</v>
      </c>
      <c r="S44" s="78">
        <f t="shared" si="7"/>
        <v>819648543</v>
      </c>
      <c r="T44" s="6" t="s">
        <v>255</v>
      </c>
    </row>
    <row r="45" spans="2:24" ht="19.5" customHeight="1" x14ac:dyDescent="0.3">
      <c r="L45" s="6" t="s">
        <v>155</v>
      </c>
      <c r="M45" s="78">
        <f>SUM(M19,M21:M33)</f>
        <v>493777068</v>
      </c>
      <c r="N45" s="78">
        <f t="shared" ref="N45:S45" si="8">SUM(N19,N21:N33)</f>
        <v>13824251</v>
      </c>
      <c r="O45" s="78">
        <f t="shared" si="8"/>
        <v>144676434</v>
      </c>
      <c r="P45" s="78">
        <f t="shared" si="8"/>
        <v>45773328</v>
      </c>
      <c r="Q45" s="78">
        <f t="shared" si="8"/>
        <v>638453502</v>
      </c>
      <c r="R45" s="78">
        <f t="shared" si="8"/>
        <v>59597579</v>
      </c>
      <c r="S45" s="78">
        <f t="shared" si="8"/>
        <v>698051081</v>
      </c>
      <c r="T45" s="6" t="s">
        <v>155</v>
      </c>
    </row>
    <row r="48" spans="2:24" ht="19.5" customHeight="1" x14ac:dyDescent="0.35">
      <c r="L48" s="128"/>
    </row>
  </sheetData>
  <sheetProtection password="E931" sheet="1" objects="1" scenarios="1"/>
  <mergeCells count="7">
    <mergeCell ref="B4:K4"/>
    <mergeCell ref="O4:P4"/>
    <mergeCell ref="M4:N4"/>
    <mergeCell ref="Q4:S4"/>
    <mergeCell ref="M41:N41"/>
    <mergeCell ref="O41:P41"/>
    <mergeCell ref="Q41:S41"/>
  </mergeCells>
  <pageMargins left="0.7" right="0.7" top="0.75" bottom="0.75" header="0.3" footer="0.3"/>
  <pageSetup paperSize="9" scale="42" orientation="landscape" r:id="rId1"/>
  <colBreaks count="1" manualBreakCount="1">
    <brk id="11"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topLeftCell="E29" zoomScale="80" zoomScaleNormal="80" workbookViewId="0">
      <selection activeCell="B4" sqref="B4:M40"/>
    </sheetView>
  </sheetViews>
  <sheetFormatPr defaultColWidth="9.453125" defaultRowHeight="14" x14ac:dyDescent="0.3"/>
  <cols>
    <col min="1" max="1" width="16.453125" style="2" customWidth="1"/>
    <col min="2" max="2" width="36.54296875" style="2" customWidth="1"/>
    <col min="3" max="12" width="23.54296875" style="2" customWidth="1"/>
    <col min="13" max="13" width="22" style="2" customWidth="1"/>
    <col min="14" max="16384" width="9.453125" style="2"/>
  </cols>
  <sheetData>
    <row r="2" spans="2:13" ht="21" customHeight="1" x14ac:dyDescent="0.3"/>
    <row r="3" spans="2:13" ht="4.5" customHeight="1" x14ac:dyDescent="0.3"/>
    <row r="4" spans="2:13" ht="24" customHeight="1" x14ac:dyDescent="0.3">
      <c r="B4" s="320" t="s">
        <v>318</v>
      </c>
      <c r="C4" s="321"/>
      <c r="D4" s="321"/>
      <c r="E4" s="321"/>
      <c r="F4" s="321"/>
      <c r="G4" s="321"/>
      <c r="H4" s="321"/>
      <c r="I4" s="321"/>
      <c r="J4" s="321"/>
      <c r="K4" s="321"/>
      <c r="L4" s="321"/>
      <c r="M4" s="321"/>
    </row>
    <row r="5" spans="2:13" ht="57.75" customHeight="1" x14ac:dyDescent="0.3">
      <c r="B5" s="170" t="s">
        <v>0</v>
      </c>
      <c r="C5" s="171" t="s">
        <v>225</v>
      </c>
      <c r="D5" s="171" t="s">
        <v>18</v>
      </c>
      <c r="E5" s="171" t="s">
        <v>226</v>
      </c>
      <c r="F5" s="171" t="s">
        <v>142</v>
      </c>
      <c r="G5" s="171" t="s">
        <v>227</v>
      </c>
      <c r="H5" s="171" t="s">
        <v>228</v>
      </c>
      <c r="I5" s="171" t="s">
        <v>21</v>
      </c>
      <c r="J5" s="171" t="s">
        <v>229</v>
      </c>
      <c r="K5" s="171" t="s">
        <v>88</v>
      </c>
      <c r="L5" s="171" t="s">
        <v>23</v>
      </c>
      <c r="M5" s="171" t="s">
        <v>231</v>
      </c>
    </row>
    <row r="6" spans="2:13" ht="27" customHeight="1" x14ac:dyDescent="0.3">
      <c r="B6" s="106" t="s">
        <v>89</v>
      </c>
      <c r="C6" s="8">
        <v>500000</v>
      </c>
      <c r="D6" s="8">
        <v>987386</v>
      </c>
      <c r="E6" s="8">
        <v>600000</v>
      </c>
      <c r="F6" s="8">
        <v>1340290</v>
      </c>
      <c r="G6" s="8">
        <v>1250000</v>
      </c>
      <c r="H6" s="8">
        <v>2668000</v>
      </c>
      <c r="I6" s="8">
        <v>1700000</v>
      </c>
      <c r="J6" s="8">
        <v>1000000</v>
      </c>
      <c r="K6" s="8">
        <v>400000</v>
      </c>
      <c r="L6" s="8">
        <v>300000</v>
      </c>
      <c r="M6" s="8">
        <v>1000000</v>
      </c>
    </row>
    <row r="7" spans="2:13" ht="27" customHeight="1" x14ac:dyDescent="0.3">
      <c r="B7" s="106" t="s">
        <v>90</v>
      </c>
      <c r="C7" s="8">
        <v>660523</v>
      </c>
      <c r="D7" s="8">
        <v>0</v>
      </c>
      <c r="E7" s="8">
        <v>0</v>
      </c>
      <c r="F7" s="8">
        <v>0</v>
      </c>
      <c r="G7" s="8">
        <v>0</v>
      </c>
      <c r="H7" s="8">
        <v>0</v>
      </c>
      <c r="I7" s="8">
        <v>0</v>
      </c>
      <c r="J7" s="8">
        <v>0</v>
      </c>
      <c r="K7" s="8">
        <v>0</v>
      </c>
      <c r="L7" s="8">
        <v>0</v>
      </c>
      <c r="M7" s="8">
        <v>0</v>
      </c>
    </row>
    <row r="8" spans="2:13" ht="27" customHeight="1" x14ac:dyDescent="0.3">
      <c r="B8" s="106" t="s">
        <v>91</v>
      </c>
      <c r="C8" s="8">
        <v>0</v>
      </c>
      <c r="D8" s="8">
        <v>15474</v>
      </c>
      <c r="E8" s="8">
        <v>9131</v>
      </c>
      <c r="F8" s="8">
        <v>0</v>
      </c>
      <c r="G8" s="8">
        <v>0</v>
      </c>
      <c r="H8" s="8">
        <v>0</v>
      </c>
      <c r="I8" s="8">
        <v>0</v>
      </c>
      <c r="J8" s="8">
        <v>891</v>
      </c>
      <c r="K8" s="8">
        <v>0</v>
      </c>
      <c r="L8" s="8">
        <v>-108265</v>
      </c>
      <c r="M8" s="8">
        <v>243434</v>
      </c>
    </row>
    <row r="9" spans="2:13" ht="27" customHeight="1" x14ac:dyDescent="0.3">
      <c r="B9" s="106" t="s">
        <v>92</v>
      </c>
      <c r="C9" s="8">
        <v>0</v>
      </c>
      <c r="D9" s="8">
        <v>0</v>
      </c>
      <c r="E9" s="8">
        <v>0</v>
      </c>
      <c r="F9" s="8">
        <v>0</v>
      </c>
      <c r="G9" s="8">
        <v>0</v>
      </c>
      <c r="H9" s="8">
        <v>0</v>
      </c>
      <c r="I9" s="8">
        <v>0</v>
      </c>
      <c r="J9" s="8">
        <v>0</v>
      </c>
      <c r="K9" s="8">
        <v>0</v>
      </c>
      <c r="L9" s="8">
        <v>0</v>
      </c>
      <c r="M9" s="8">
        <v>0</v>
      </c>
    </row>
    <row r="10" spans="2:13" ht="27" customHeight="1" x14ac:dyDescent="0.3">
      <c r="B10" s="106" t="s">
        <v>93</v>
      </c>
      <c r="C10" s="8">
        <v>303501</v>
      </c>
      <c r="D10" s="8">
        <v>18084</v>
      </c>
      <c r="E10" s="8">
        <v>1747349</v>
      </c>
      <c r="F10" s="8">
        <v>-709843</v>
      </c>
      <c r="G10" s="8">
        <v>2822962</v>
      </c>
      <c r="H10" s="8">
        <v>74088</v>
      </c>
      <c r="I10" s="8">
        <v>2033134</v>
      </c>
      <c r="J10" s="8">
        <v>954802</v>
      </c>
      <c r="K10" s="8">
        <v>224321</v>
      </c>
      <c r="L10" s="8">
        <v>208147</v>
      </c>
      <c r="M10" s="8">
        <v>3094261</v>
      </c>
    </row>
    <row r="11" spans="2:13" ht="27" customHeight="1" x14ac:dyDescent="0.3">
      <c r="B11" s="107" t="s">
        <v>94</v>
      </c>
      <c r="C11" s="8">
        <v>0</v>
      </c>
      <c r="D11" s="8">
        <v>0</v>
      </c>
      <c r="E11" s="8">
        <v>0</v>
      </c>
      <c r="F11" s="8">
        <v>0</v>
      </c>
      <c r="G11" s="8">
        <v>209674</v>
      </c>
      <c r="H11" s="8">
        <v>0</v>
      </c>
      <c r="I11" s="8">
        <v>-181291</v>
      </c>
      <c r="J11" s="8">
        <v>0</v>
      </c>
      <c r="K11" s="8">
        <v>0</v>
      </c>
      <c r="L11" s="8">
        <v>300000</v>
      </c>
      <c r="M11" s="8">
        <v>788</v>
      </c>
    </row>
    <row r="12" spans="2:13" ht="27" customHeight="1" x14ac:dyDescent="0.35">
      <c r="B12" s="108" t="s">
        <v>95</v>
      </c>
      <c r="C12" s="217">
        <v>1464024</v>
      </c>
      <c r="D12" s="217">
        <v>1020943</v>
      </c>
      <c r="E12" s="217">
        <v>2356479</v>
      </c>
      <c r="F12" s="217">
        <v>630447</v>
      </c>
      <c r="G12" s="217">
        <v>4282637</v>
      </c>
      <c r="H12" s="217">
        <v>2742088</v>
      </c>
      <c r="I12" s="217">
        <v>3551843</v>
      </c>
      <c r="J12" s="217">
        <v>1955693</v>
      </c>
      <c r="K12" s="217">
        <v>624321</v>
      </c>
      <c r="L12" s="217">
        <v>699882</v>
      </c>
      <c r="M12" s="217">
        <v>4338484</v>
      </c>
    </row>
    <row r="13" spans="2:13" ht="27" customHeight="1" x14ac:dyDescent="0.3">
      <c r="B13" s="109" t="s">
        <v>96</v>
      </c>
      <c r="C13" s="8">
        <v>2745961</v>
      </c>
      <c r="D13" s="8">
        <v>1647289</v>
      </c>
      <c r="E13" s="8">
        <v>822400</v>
      </c>
      <c r="F13" s="8">
        <v>469144</v>
      </c>
      <c r="G13" s="8">
        <v>8251694</v>
      </c>
      <c r="H13" s="8">
        <v>8322323</v>
      </c>
      <c r="I13" s="8">
        <v>8532782</v>
      </c>
      <c r="J13" s="8">
        <v>1969166</v>
      </c>
      <c r="K13" s="8">
        <v>1004030</v>
      </c>
      <c r="L13" s="8">
        <v>4533575</v>
      </c>
      <c r="M13" s="8">
        <v>2725333</v>
      </c>
    </row>
    <row r="14" spans="2:13" ht="27" customHeight="1" x14ac:dyDescent="0.3">
      <c r="B14" s="106" t="s">
        <v>97</v>
      </c>
      <c r="C14" s="8">
        <v>0</v>
      </c>
      <c r="D14" s="8">
        <v>0</v>
      </c>
      <c r="E14" s="8">
        <v>0</v>
      </c>
      <c r="F14" s="8">
        <v>0</v>
      </c>
      <c r="G14" s="8">
        <v>0</v>
      </c>
      <c r="H14" s="8">
        <v>0</v>
      </c>
      <c r="I14" s="8">
        <v>0</v>
      </c>
      <c r="J14" s="8">
        <v>0</v>
      </c>
      <c r="K14" s="8">
        <v>0</v>
      </c>
      <c r="L14" s="8">
        <v>0</v>
      </c>
      <c r="M14" s="8">
        <v>0</v>
      </c>
    </row>
    <row r="15" spans="2:13" ht="27" customHeight="1" x14ac:dyDescent="0.3">
      <c r="B15" s="107" t="s">
        <v>98</v>
      </c>
      <c r="C15" s="8">
        <v>0</v>
      </c>
      <c r="D15" s="8">
        <v>0</v>
      </c>
      <c r="E15" s="8">
        <v>0</v>
      </c>
      <c r="F15" s="8">
        <v>0</v>
      </c>
      <c r="G15" s="8">
        <v>0</v>
      </c>
      <c r="H15" s="8">
        <v>0</v>
      </c>
      <c r="I15" s="8">
        <v>0</v>
      </c>
      <c r="J15" s="8">
        <v>0</v>
      </c>
      <c r="K15" s="8">
        <v>0</v>
      </c>
      <c r="L15" s="8">
        <v>0</v>
      </c>
      <c r="M15" s="8">
        <v>113775</v>
      </c>
    </row>
    <row r="16" spans="2:13" ht="27" customHeight="1" x14ac:dyDescent="0.3">
      <c r="B16" s="106" t="s">
        <v>99</v>
      </c>
      <c r="C16" s="8">
        <v>714908</v>
      </c>
      <c r="D16" s="8">
        <v>536827</v>
      </c>
      <c r="E16" s="8">
        <v>1376570</v>
      </c>
      <c r="F16" s="8">
        <v>537757</v>
      </c>
      <c r="G16" s="8">
        <v>2479820</v>
      </c>
      <c r="H16" s="8">
        <v>2317887</v>
      </c>
      <c r="I16" s="8">
        <v>727274</v>
      </c>
      <c r="J16" s="8">
        <v>240089</v>
      </c>
      <c r="K16" s="8">
        <v>100627</v>
      </c>
      <c r="L16" s="8">
        <v>440010</v>
      </c>
      <c r="M16" s="8">
        <v>1295368</v>
      </c>
    </row>
    <row r="17" spans="2:13" ht="27" customHeight="1" x14ac:dyDescent="0.35">
      <c r="B17" s="174" t="s">
        <v>100</v>
      </c>
      <c r="C17" s="220">
        <v>4924892</v>
      </c>
      <c r="D17" s="220">
        <v>3205058</v>
      </c>
      <c r="E17" s="220">
        <v>4555450</v>
      </c>
      <c r="F17" s="220">
        <v>1637348</v>
      </c>
      <c r="G17" s="220">
        <v>15014150</v>
      </c>
      <c r="H17" s="220">
        <v>13382298</v>
      </c>
      <c r="I17" s="220">
        <v>12811899</v>
      </c>
      <c r="J17" s="220">
        <v>4164949</v>
      </c>
      <c r="K17" s="220">
        <v>1728977</v>
      </c>
      <c r="L17" s="220">
        <v>5673466</v>
      </c>
      <c r="M17" s="220">
        <v>8472959</v>
      </c>
    </row>
    <row r="18" spans="2:13" ht="27" customHeight="1" x14ac:dyDescent="0.3">
      <c r="B18" s="109" t="s">
        <v>101</v>
      </c>
      <c r="C18" s="8">
        <v>0</v>
      </c>
      <c r="D18" s="8">
        <v>720927</v>
      </c>
      <c r="E18" s="8">
        <v>0</v>
      </c>
      <c r="F18" s="8">
        <v>0</v>
      </c>
      <c r="G18" s="8">
        <v>0</v>
      </c>
      <c r="H18" s="8">
        <v>0</v>
      </c>
      <c r="I18" s="8">
        <v>231075</v>
      </c>
      <c r="J18" s="8">
        <v>0</v>
      </c>
      <c r="K18" s="8">
        <v>0</v>
      </c>
      <c r="L18" s="8">
        <v>0</v>
      </c>
      <c r="M18" s="8">
        <v>427802</v>
      </c>
    </row>
    <row r="19" spans="2:13" ht="27" customHeight="1" x14ac:dyDescent="0.3">
      <c r="B19" s="106" t="s">
        <v>102</v>
      </c>
      <c r="C19" s="8">
        <v>0</v>
      </c>
      <c r="D19" s="8">
        <v>535000</v>
      </c>
      <c r="E19" s="8">
        <v>0</v>
      </c>
      <c r="F19" s="8">
        <v>0</v>
      </c>
      <c r="G19" s="8">
        <v>1020000</v>
      </c>
      <c r="H19" s="8">
        <v>0</v>
      </c>
      <c r="I19" s="8">
        <v>1602000</v>
      </c>
      <c r="J19" s="8">
        <v>0</v>
      </c>
      <c r="K19" s="8">
        <v>603558</v>
      </c>
      <c r="L19" s="8">
        <v>2002500</v>
      </c>
      <c r="M19" s="8">
        <v>741000</v>
      </c>
    </row>
    <row r="20" spans="2:13" ht="27" customHeight="1" x14ac:dyDescent="0.3">
      <c r="B20" s="106" t="s">
        <v>103</v>
      </c>
      <c r="C20" s="8">
        <v>56112</v>
      </c>
      <c r="D20" s="8">
        <v>88838</v>
      </c>
      <c r="E20" s="8">
        <v>136451</v>
      </c>
      <c r="F20" s="8">
        <v>38885</v>
      </c>
      <c r="G20" s="8">
        <v>63345</v>
      </c>
      <c r="H20" s="8">
        <v>70996</v>
      </c>
      <c r="I20" s="8">
        <v>80985</v>
      </c>
      <c r="J20" s="8">
        <v>6145</v>
      </c>
      <c r="K20" s="8">
        <v>5125</v>
      </c>
      <c r="L20" s="8">
        <v>22602</v>
      </c>
      <c r="M20" s="8">
        <v>6112</v>
      </c>
    </row>
    <row r="21" spans="2:13" ht="27" customHeight="1" x14ac:dyDescent="0.3">
      <c r="B21" s="106" t="s">
        <v>104</v>
      </c>
      <c r="C21" s="8">
        <v>1664623</v>
      </c>
      <c r="D21" s="8">
        <v>506933</v>
      </c>
      <c r="E21" s="8">
        <v>2740923</v>
      </c>
      <c r="F21" s="8">
        <v>994097</v>
      </c>
      <c r="G21" s="8">
        <v>7852810</v>
      </c>
      <c r="H21" s="8">
        <v>9460817</v>
      </c>
      <c r="I21" s="8">
        <v>3908314</v>
      </c>
      <c r="J21" s="8">
        <v>1147302</v>
      </c>
      <c r="K21" s="8">
        <v>109890</v>
      </c>
      <c r="L21" s="8">
        <v>747453</v>
      </c>
      <c r="M21" s="8">
        <v>3241451</v>
      </c>
    </row>
    <row r="22" spans="2:13" ht="27" customHeight="1" x14ac:dyDescent="0.3">
      <c r="B22" s="106" t="s">
        <v>105</v>
      </c>
      <c r="C22" s="8">
        <v>0</v>
      </c>
      <c r="D22" s="8">
        <v>0</v>
      </c>
      <c r="E22" s="8">
        <v>0</v>
      </c>
      <c r="F22" s="8">
        <v>0</v>
      </c>
      <c r="G22" s="8">
        <v>0</v>
      </c>
      <c r="H22" s="8">
        <v>0</v>
      </c>
      <c r="I22" s="8">
        <v>778595</v>
      </c>
      <c r="J22" s="8">
        <v>0</v>
      </c>
      <c r="K22" s="8">
        <v>0</v>
      </c>
      <c r="L22" s="8">
        <v>0</v>
      </c>
      <c r="M22" s="8">
        <v>0</v>
      </c>
    </row>
    <row r="23" spans="2:13" ht="27" customHeight="1" x14ac:dyDescent="0.3">
      <c r="B23" s="106" t="s">
        <v>106</v>
      </c>
      <c r="C23" s="8">
        <v>0</v>
      </c>
      <c r="D23" s="8">
        <v>0</v>
      </c>
      <c r="E23" s="8">
        <v>0</v>
      </c>
      <c r="F23" s="8">
        <v>0</v>
      </c>
      <c r="G23" s="8">
        <v>246772</v>
      </c>
      <c r="H23" s="8">
        <v>0</v>
      </c>
      <c r="I23" s="8">
        <v>0</v>
      </c>
      <c r="J23" s="8">
        <v>0</v>
      </c>
      <c r="K23" s="8">
        <v>0</v>
      </c>
      <c r="L23" s="8">
        <v>502978</v>
      </c>
      <c r="M23" s="8">
        <v>0</v>
      </c>
    </row>
    <row r="24" spans="2:13" ht="27" customHeight="1" x14ac:dyDescent="0.3">
      <c r="B24" s="106" t="s">
        <v>107</v>
      </c>
      <c r="C24" s="8">
        <v>0</v>
      </c>
      <c r="D24" s="8">
        <v>0</v>
      </c>
      <c r="E24" s="8">
        <v>0</v>
      </c>
      <c r="F24" s="8">
        <v>0</v>
      </c>
      <c r="G24" s="8">
        <v>0</v>
      </c>
      <c r="H24" s="8">
        <v>0</v>
      </c>
      <c r="I24" s="8">
        <v>0</v>
      </c>
      <c r="J24" s="8">
        <v>0</v>
      </c>
      <c r="K24" s="8">
        <v>0</v>
      </c>
      <c r="L24" s="8">
        <v>0</v>
      </c>
      <c r="M24" s="8">
        <v>20328</v>
      </c>
    </row>
    <row r="25" spans="2:13" ht="27" customHeight="1" x14ac:dyDescent="0.3">
      <c r="B25" s="106" t="s">
        <v>108</v>
      </c>
      <c r="C25" s="8">
        <v>0</v>
      </c>
      <c r="D25" s="8">
        <v>0</v>
      </c>
      <c r="E25" s="8">
        <v>0</v>
      </c>
      <c r="F25" s="8">
        <v>0</v>
      </c>
      <c r="G25" s="8">
        <v>26154</v>
      </c>
      <c r="H25" s="8">
        <v>0</v>
      </c>
      <c r="I25" s="8">
        <v>0</v>
      </c>
      <c r="J25" s="8">
        <v>0</v>
      </c>
      <c r="K25" s="8">
        <v>0</v>
      </c>
      <c r="L25" s="8">
        <v>0</v>
      </c>
      <c r="M25" s="8">
        <v>0</v>
      </c>
    </row>
    <row r="26" spans="2:13" ht="27" customHeight="1" x14ac:dyDescent="0.3">
      <c r="B26" s="106" t="s">
        <v>109</v>
      </c>
      <c r="C26" s="8">
        <v>0</v>
      </c>
      <c r="D26" s="8">
        <v>0</v>
      </c>
      <c r="E26" s="8">
        <v>0</v>
      </c>
      <c r="F26" s="8">
        <v>0</v>
      </c>
      <c r="G26" s="8">
        <v>0</v>
      </c>
      <c r="H26" s="8">
        <v>0</v>
      </c>
      <c r="I26" s="8">
        <v>0</v>
      </c>
      <c r="J26" s="8">
        <v>0</v>
      </c>
      <c r="K26" s="8">
        <v>0</v>
      </c>
      <c r="L26" s="8">
        <v>0</v>
      </c>
      <c r="M26" s="8">
        <v>0</v>
      </c>
    </row>
    <row r="27" spans="2:13" ht="27" customHeight="1" x14ac:dyDescent="0.3">
      <c r="B27" s="106" t="s">
        <v>110</v>
      </c>
      <c r="C27" s="8">
        <v>0</v>
      </c>
      <c r="D27" s="8">
        <v>1815</v>
      </c>
      <c r="E27" s="8">
        <v>0</v>
      </c>
      <c r="F27" s="8">
        <v>0</v>
      </c>
      <c r="G27" s="8">
        <v>1010580</v>
      </c>
      <c r="H27" s="8">
        <v>0</v>
      </c>
      <c r="I27" s="8">
        <v>385613</v>
      </c>
      <c r="J27" s="8">
        <v>0</v>
      </c>
      <c r="K27" s="8">
        <v>0</v>
      </c>
      <c r="L27" s="8">
        <v>88860</v>
      </c>
      <c r="M27" s="8">
        <v>39120</v>
      </c>
    </row>
    <row r="28" spans="2:13" ht="27" customHeight="1" x14ac:dyDescent="0.3">
      <c r="B28" s="106" t="s">
        <v>111</v>
      </c>
      <c r="C28" s="8">
        <v>0</v>
      </c>
      <c r="D28" s="8">
        <v>0</v>
      </c>
      <c r="E28" s="8">
        <v>0</v>
      </c>
      <c r="F28" s="8">
        <v>0</v>
      </c>
      <c r="G28" s="8">
        <v>48422</v>
      </c>
      <c r="H28" s="8">
        <v>0</v>
      </c>
      <c r="I28" s="8">
        <v>15124</v>
      </c>
      <c r="J28" s="8">
        <v>0</v>
      </c>
      <c r="K28" s="8">
        <v>767</v>
      </c>
      <c r="L28" s="8">
        <v>0</v>
      </c>
      <c r="M28" s="8">
        <v>95000</v>
      </c>
    </row>
    <row r="29" spans="2:13" ht="27" customHeight="1" x14ac:dyDescent="0.3">
      <c r="B29" s="106" t="s">
        <v>112</v>
      </c>
      <c r="C29" s="8">
        <v>0</v>
      </c>
      <c r="D29" s="8">
        <v>0</v>
      </c>
      <c r="E29" s="8">
        <v>0</v>
      </c>
      <c r="F29" s="8">
        <v>0</v>
      </c>
      <c r="G29" s="8">
        <v>0</v>
      </c>
      <c r="H29" s="8">
        <v>0</v>
      </c>
      <c r="I29" s="8">
        <v>0</v>
      </c>
      <c r="J29" s="8">
        <v>0</v>
      </c>
      <c r="K29" s="8">
        <v>0</v>
      </c>
      <c r="L29" s="8">
        <v>0</v>
      </c>
      <c r="M29" s="8">
        <v>0</v>
      </c>
    </row>
    <row r="30" spans="2:13" ht="27" customHeight="1" x14ac:dyDescent="0.3">
      <c r="B30" s="106" t="s">
        <v>113</v>
      </c>
      <c r="C30" s="8">
        <v>0</v>
      </c>
      <c r="D30" s="8">
        <v>0</v>
      </c>
      <c r="E30" s="8">
        <v>0</v>
      </c>
      <c r="F30" s="8">
        <v>0</v>
      </c>
      <c r="G30" s="8">
        <v>0</v>
      </c>
      <c r="H30" s="8">
        <v>0</v>
      </c>
      <c r="I30" s="8">
        <v>0</v>
      </c>
      <c r="J30" s="8">
        <v>0</v>
      </c>
      <c r="K30" s="8">
        <v>0</v>
      </c>
      <c r="L30" s="8">
        <v>0</v>
      </c>
      <c r="M30" s="8">
        <v>0</v>
      </c>
    </row>
    <row r="31" spans="2:13" ht="27" customHeight="1" x14ac:dyDescent="0.3">
      <c r="B31" s="106" t="s">
        <v>114</v>
      </c>
      <c r="C31" s="8">
        <v>0</v>
      </c>
      <c r="D31" s="8">
        <v>5496</v>
      </c>
      <c r="E31" s="8">
        <v>8848</v>
      </c>
      <c r="F31" s="8">
        <v>0</v>
      </c>
      <c r="G31" s="8">
        <v>25386</v>
      </c>
      <c r="H31" s="8">
        <v>0</v>
      </c>
      <c r="I31" s="8">
        <v>0</v>
      </c>
      <c r="J31" s="8">
        <v>1473</v>
      </c>
      <c r="K31" s="8">
        <v>0</v>
      </c>
      <c r="L31" s="8">
        <v>734325</v>
      </c>
      <c r="M31" s="8">
        <v>11654</v>
      </c>
    </row>
    <row r="32" spans="2:13" ht="27" customHeight="1" x14ac:dyDescent="0.3">
      <c r="B32" s="106" t="s">
        <v>115</v>
      </c>
      <c r="C32" s="8">
        <v>0</v>
      </c>
      <c r="D32" s="8">
        <v>0</v>
      </c>
      <c r="E32" s="8">
        <v>0</v>
      </c>
      <c r="F32" s="8">
        <v>0</v>
      </c>
      <c r="G32" s="8">
        <v>70630</v>
      </c>
      <c r="H32" s="8">
        <v>0</v>
      </c>
      <c r="I32" s="8">
        <v>45230</v>
      </c>
      <c r="J32" s="8">
        <v>1895</v>
      </c>
      <c r="K32" s="8">
        <v>0</v>
      </c>
      <c r="L32" s="8">
        <v>0</v>
      </c>
      <c r="M32" s="8">
        <v>39369</v>
      </c>
    </row>
    <row r="33" spans="2:13" ht="27" customHeight="1" x14ac:dyDescent="0.3">
      <c r="B33" s="106" t="s">
        <v>116</v>
      </c>
      <c r="C33" s="8">
        <v>1882364</v>
      </c>
      <c r="D33" s="8">
        <v>359743</v>
      </c>
      <c r="E33" s="8">
        <v>101221</v>
      </c>
      <c r="F33" s="8">
        <v>203956</v>
      </c>
      <c r="G33" s="8">
        <v>1650290</v>
      </c>
      <c r="H33" s="8">
        <v>366972</v>
      </c>
      <c r="I33" s="8">
        <v>2016835</v>
      </c>
      <c r="J33" s="8">
        <v>610235</v>
      </c>
      <c r="K33" s="8">
        <v>170868</v>
      </c>
      <c r="L33" s="8">
        <v>586037</v>
      </c>
      <c r="M33" s="8">
        <v>1422476</v>
      </c>
    </row>
    <row r="34" spans="2:13" ht="27" customHeight="1" x14ac:dyDescent="0.3">
      <c r="B34" s="106" t="s">
        <v>117</v>
      </c>
      <c r="C34" s="8">
        <v>266068</v>
      </c>
      <c r="D34" s="8">
        <v>3175</v>
      </c>
      <c r="E34" s="8">
        <v>240947</v>
      </c>
      <c r="F34" s="8">
        <v>129451</v>
      </c>
      <c r="G34" s="8">
        <v>151592</v>
      </c>
      <c r="H34" s="8">
        <v>346771</v>
      </c>
      <c r="I34" s="8">
        <v>-185752</v>
      </c>
      <c r="J34" s="8">
        <v>6208</v>
      </c>
      <c r="K34" s="8">
        <v>35456</v>
      </c>
      <c r="L34" s="8">
        <v>117821</v>
      </c>
      <c r="M34" s="8">
        <v>277567</v>
      </c>
    </row>
    <row r="35" spans="2:13" ht="27" customHeight="1" x14ac:dyDescent="0.3">
      <c r="B35" s="106" t="s">
        <v>118</v>
      </c>
      <c r="C35" s="8">
        <v>578368</v>
      </c>
      <c r="D35" s="8">
        <v>565697</v>
      </c>
      <c r="E35" s="8">
        <v>1065672</v>
      </c>
      <c r="F35" s="8">
        <v>92613</v>
      </c>
      <c r="G35" s="8">
        <v>1516235</v>
      </c>
      <c r="H35" s="8">
        <v>1664862</v>
      </c>
      <c r="I35" s="8">
        <v>2560070</v>
      </c>
      <c r="J35" s="8">
        <v>1223414</v>
      </c>
      <c r="K35" s="8">
        <v>573817</v>
      </c>
      <c r="L35" s="8">
        <v>93525</v>
      </c>
      <c r="M35" s="8">
        <v>476424</v>
      </c>
    </row>
    <row r="36" spans="2:13" ht="27" customHeight="1" x14ac:dyDescent="0.3">
      <c r="B36" s="106" t="s">
        <v>119</v>
      </c>
      <c r="C36" s="8">
        <v>245027</v>
      </c>
      <c r="D36" s="8">
        <v>10254</v>
      </c>
      <c r="E36" s="8">
        <v>26196</v>
      </c>
      <c r="F36" s="8">
        <v>55436</v>
      </c>
      <c r="G36" s="8">
        <v>69992</v>
      </c>
      <c r="H36" s="8">
        <v>82005</v>
      </c>
      <c r="I36" s="8">
        <v>276176</v>
      </c>
      <c r="J36" s="8">
        <v>0</v>
      </c>
      <c r="K36" s="8">
        <v>67841</v>
      </c>
      <c r="L36" s="8">
        <v>0</v>
      </c>
      <c r="M36" s="8">
        <v>1029480</v>
      </c>
    </row>
    <row r="37" spans="2:13" ht="27" customHeight="1" x14ac:dyDescent="0.3">
      <c r="B37" s="107" t="s">
        <v>120</v>
      </c>
      <c r="C37" s="8">
        <v>71756</v>
      </c>
      <c r="D37" s="8">
        <v>363370</v>
      </c>
      <c r="E37" s="8">
        <v>221956</v>
      </c>
      <c r="F37" s="8">
        <v>23494</v>
      </c>
      <c r="G37" s="8">
        <v>830331</v>
      </c>
      <c r="H37" s="8">
        <v>920221</v>
      </c>
      <c r="I37" s="8">
        <v>338759</v>
      </c>
      <c r="J37" s="8">
        <v>1168277</v>
      </c>
      <c r="K37" s="8">
        <v>99212</v>
      </c>
      <c r="L37" s="8">
        <v>725233</v>
      </c>
      <c r="M37" s="8">
        <v>201115</v>
      </c>
    </row>
    <row r="38" spans="2:13" ht="27" customHeight="1" x14ac:dyDescent="0.3">
      <c r="B38" s="106" t="s">
        <v>121</v>
      </c>
      <c r="C38" s="8">
        <v>160575</v>
      </c>
      <c r="D38" s="8">
        <v>43810</v>
      </c>
      <c r="E38" s="8">
        <v>13238</v>
      </c>
      <c r="F38" s="8">
        <v>99417</v>
      </c>
      <c r="G38" s="8">
        <v>431610</v>
      </c>
      <c r="H38" s="8">
        <v>469654</v>
      </c>
      <c r="I38" s="8">
        <v>758875</v>
      </c>
      <c r="J38" s="8">
        <v>0</v>
      </c>
      <c r="K38" s="8">
        <v>62444</v>
      </c>
      <c r="L38" s="8">
        <v>52134</v>
      </c>
      <c r="M38" s="8">
        <v>444060</v>
      </c>
    </row>
    <row r="39" spans="2:13" ht="27" customHeight="1" thickBot="1" x14ac:dyDescent="0.4">
      <c r="B39" s="110" t="s">
        <v>122</v>
      </c>
      <c r="C39" s="222">
        <v>4924892</v>
      </c>
      <c r="D39" s="222">
        <v>3205058</v>
      </c>
      <c r="E39" s="222">
        <v>4555450</v>
      </c>
      <c r="F39" s="222">
        <v>1637348</v>
      </c>
      <c r="G39" s="222">
        <v>15014150</v>
      </c>
      <c r="H39" s="222">
        <v>13382298</v>
      </c>
      <c r="I39" s="222">
        <v>12811899</v>
      </c>
      <c r="J39" s="222">
        <v>4164949</v>
      </c>
      <c r="K39" s="222">
        <v>1728977</v>
      </c>
      <c r="L39" s="222">
        <v>5673466</v>
      </c>
      <c r="M39" s="222">
        <v>8472959</v>
      </c>
    </row>
    <row r="40" spans="2:13" ht="14.5" thickTop="1" x14ac:dyDescent="0.3">
      <c r="B40" s="272" t="s">
        <v>230</v>
      </c>
      <c r="C40" s="272"/>
      <c r="D40" s="272"/>
      <c r="E40" s="272"/>
      <c r="F40" s="272"/>
      <c r="G40" s="272"/>
      <c r="H40" s="272"/>
      <c r="I40" s="272"/>
      <c r="J40" s="272"/>
      <c r="K40" s="319" t="s">
        <v>132</v>
      </c>
      <c r="L40" s="319"/>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15"/>
      <c r="L42" s="15"/>
      <c r="M42" s="15"/>
    </row>
    <row r="43" spans="2:13" x14ac:dyDescent="0.3">
      <c r="C43" s="15"/>
      <c r="D43" s="15"/>
      <c r="E43" s="15"/>
      <c r="F43" s="15"/>
      <c r="G43" s="15"/>
      <c r="H43" s="15"/>
      <c r="I43" s="15"/>
      <c r="J43" s="15"/>
      <c r="K43" s="15"/>
      <c r="L43" s="15"/>
      <c r="M43" s="15"/>
    </row>
    <row r="45" spans="2:13" x14ac:dyDescent="0.3">
      <c r="C45" s="14"/>
    </row>
  </sheetData>
  <sheetProtection password="E931" sheet="1" objects="1" scenarios="1"/>
  <mergeCells count="3">
    <mergeCell ref="B40:J40"/>
    <mergeCell ref="K40:L40"/>
    <mergeCell ref="B4:M4"/>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topLeftCell="A28" zoomScale="80" zoomScaleNormal="80" workbookViewId="0">
      <selection activeCell="C39" sqref="C39"/>
    </sheetView>
  </sheetViews>
  <sheetFormatPr defaultColWidth="9.453125" defaultRowHeight="14" x14ac:dyDescent="0.3"/>
  <cols>
    <col min="1" max="1" width="16.453125" style="2" customWidth="1"/>
    <col min="2" max="2" width="34" style="2" customWidth="1"/>
    <col min="3" max="13" width="21.54296875" style="2" customWidth="1"/>
    <col min="14" max="14" width="1.54296875" style="2" customWidth="1"/>
    <col min="15" max="16384" width="9.453125" style="2"/>
  </cols>
  <sheetData>
    <row r="3" spans="2:13" ht="15.5" x14ac:dyDescent="0.35">
      <c r="B3" s="322" t="s">
        <v>123</v>
      </c>
      <c r="C3" s="322"/>
      <c r="D3" s="322"/>
      <c r="E3" s="322"/>
      <c r="F3" s="322"/>
      <c r="G3" s="322"/>
      <c r="H3" s="322"/>
      <c r="I3" s="322"/>
      <c r="J3" s="322"/>
      <c r="K3" s="322"/>
      <c r="L3" s="322"/>
      <c r="M3" s="322"/>
    </row>
    <row r="4" spans="2:13" ht="25.5" customHeight="1" x14ac:dyDescent="0.35">
      <c r="B4" s="310" t="s">
        <v>319</v>
      </c>
      <c r="C4" s="311"/>
      <c r="D4" s="311"/>
      <c r="E4" s="311"/>
      <c r="F4" s="311"/>
      <c r="G4" s="311"/>
      <c r="H4" s="311"/>
      <c r="I4" s="311"/>
      <c r="J4" s="311"/>
      <c r="K4" s="311"/>
      <c r="L4" s="311"/>
      <c r="M4" s="312"/>
    </row>
    <row r="5" spans="2:13" ht="57" customHeight="1" x14ac:dyDescent="0.3">
      <c r="B5" s="230" t="s">
        <v>0</v>
      </c>
      <c r="C5" s="231" t="s">
        <v>232</v>
      </c>
      <c r="D5" s="231" t="s">
        <v>54</v>
      </c>
      <c r="E5" s="231" t="s">
        <v>233</v>
      </c>
      <c r="F5" s="231" t="s">
        <v>234</v>
      </c>
      <c r="G5" s="231" t="s">
        <v>262</v>
      </c>
      <c r="H5" s="231" t="s">
        <v>235</v>
      </c>
      <c r="I5" s="231" t="s">
        <v>236</v>
      </c>
      <c r="J5" s="231" t="s">
        <v>237</v>
      </c>
      <c r="K5" s="231" t="s">
        <v>31</v>
      </c>
      <c r="L5" s="231" t="s">
        <v>258</v>
      </c>
      <c r="M5" s="231" t="s">
        <v>259</v>
      </c>
    </row>
    <row r="6" spans="2:13" ht="30" customHeight="1" x14ac:dyDescent="0.35">
      <c r="B6" s="232" t="s">
        <v>89</v>
      </c>
      <c r="C6" s="198">
        <v>600000</v>
      </c>
      <c r="D6" s="198">
        <v>810000</v>
      </c>
      <c r="E6" s="198">
        <v>1000000</v>
      </c>
      <c r="F6" s="198">
        <v>606250</v>
      </c>
      <c r="G6" s="198">
        <v>1000000</v>
      </c>
      <c r="H6" s="198">
        <v>1000000</v>
      </c>
      <c r="I6" s="198">
        <v>1000000</v>
      </c>
      <c r="J6" s="198">
        <v>600000</v>
      </c>
      <c r="K6" s="198">
        <v>0</v>
      </c>
      <c r="L6" s="198">
        <v>2307000</v>
      </c>
      <c r="M6" s="198">
        <v>2763720</v>
      </c>
    </row>
    <row r="7" spans="2:13" ht="30" customHeight="1" x14ac:dyDescent="0.35">
      <c r="B7" s="233" t="s">
        <v>90</v>
      </c>
      <c r="C7" s="198">
        <v>0</v>
      </c>
      <c r="D7" s="198">
        <v>512139</v>
      </c>
      <c r="E7" s="198">
        <v>0</v>
      </c>
      <c r="F7" s="198">
        <v>0</v>
      </c>
      <c r="G7" s="198">
        <v>10871</v>
      </c>
      <c r="H7" s="198">
        <v>0</v>
      </c>
      <c r="I7" s="198">
        <v>0</v>
      </c>
      <c r="J7" s="198">
        <v>0</v>
      </c>
      <c r="K7" s="198">
        <v>0</v>
      </c>
      <c r="L7" s="198">
        <v>0</v>
      </c>
      <c r="M7" s="198">
        <v>0</v>
      </c>
    </row>
    <row r="8" spans="2:13" ht="30" customHeight="1" x14ac:dyDescent="0.35">
      <c r="B8" s="233" t="s">
        <v>91</v>
      </c>
      <c r="C8" s="198">
        <v>97370</v>
      </c>
      <c r="D8" s="198">
        <v>260218</v>
      </c>
      <c r="E8" s="198">
        <v>881066</v>
      </c>
      <c r="F8" s="198">
        <v>0</v>
      </c>
      <c r="G8" s="198">
        <v>0</v>
      </c>
      <c r="H8" s="198">
        <v>0</v>
      </c>
      <c r="I8" s="198">
        <v>-25364</v>
      </c>
      <c r="J8" s="198">
        <v>358848</v>
      </c>
      <c r="K8" s="198">
        <v>0</v>
      </c>
      <c r="L8" s="198">
        <v>0</v>
      </c>
      <c r="M8" s="198">
        <v>0</v>
      </c>
    </row>
    <row r="9" spans="2:13" ht="30" customHeight="1" x14ac:dyDescent="0.35">
      <c r="B9" s="233" t="s">
        <v>92</v>
      </c>
      <c r="C9" s="198">
        <v>0</v>
      </c>
      <c r="D9" s="198">
        <v>0</v>
      </c>
      <c r="E9" s="198">
        <v>0</v>
      </c>
      <c r="F9" s="198">
        <v>0</v>
      </c>
      <c r="G9" s="198">
        <v>0</v>
      </c>
      <c r="H9" s="198">
        <v>0</v>
      </c>
      <c r="I9" s="198">
        <v>0</v>
      </c>
      <c r="J9" s="198">
        <v>0</v>
      </c>
      <c r="K9" s="198">
        <v>0</v>
      </c>
      <c r="L9" s="198">
        <v>0</v>
      </c>
      <c r="M9" s="198">
        <v>0</v>
      </c>
    </row>
    <row r="10" spans="2:13" ht="30" customHeight="1" x14ac:dyDescent="0.35">
      <c r="B10" s="233" t="s">
        <v>93</v>
      </c>
      <c r="C10" s="198">
        <v>430190</v>
      </c>
      <c r="D10" s="198">
        <v>130639</v>
      </c>
      <c r="E10" s="198">
        <v>3439264</v>
      </c>
      <c r="F10" s="198">
        <v>1537245</v>
      </c>
      <c r="G10" s="198">
        <v>310836</v>
      </c>
      <c r="H10" s="198">
        <v>3190067</v>
      </c>
      <c r="I10" s="198">
        <v>4646104</v>
      </c>
      <c r="J10" s="198">
        <v>73203</v>
      </c>
      <c r="K10" s="198">
        <v>0</v>
      </c>
      <c r="L10" s="198">
        <v>122281</v>
      </c>
      <c r="M10" s="198">
        <v>1196118</v>
      </c>
    </row>
    <row r="11" spans="2:13" ht="30" customHeight="1" x14ac:dyDescent="0.35">
      <c r="B11" s="233" t="s">
        <v>94</v>
      </c>
      <c r="C11" s="198">
        <v>0</v>
      </c>
      <c r="D11" s="198">
        <v>0</v>
      </c>
      <c r="E11" s="198">
        <v>402595</v>
      </c>
      <c r="F11" s="198">
        <v>27039</v>
      </c>
      <c r="G11" s="198">
        <v>0</v>
      </c>
      <c r="H11" s="198">
        <v>0</v>
      </c>
      <c r="I11" s="198">
        <v>0</v>
      </c>
      <c r="J11" s="198">
        <v>5000</v>
      </c>
      <c r="K11" s="198">
        <v>0</v>
      </c>
      <c r="L11" s="198">
        <v>0</v>
      </c>
      <c r="M11" s="198">
        <v>-163259</v>
      </c>
    </row>
    <row r="12" spans="2:13" ht="30" customHeight="1" x14ac:dyDescent="0.35">
      <c r="B12" s="217" t="s">
        <v>95</v>
      </c>
      <c r="C12" s="217">
        <v>1127560</v>
      </c>
      <c r="D12" s="217">
        <v>1712995</v>
      </c>
      <c r="E12" s="217">
        <v>5722925</v>
      </c>
      <c r="F12" s="217">
        <v>2170534</v>
      </c>
      <c r="G12" s="217">
        <v>1321708</v>
      </c>
      <c r="H12" s="217">
        <v>4190067</v>
      </c>
      <c r="I12" s="217">
        <v>5620740</v>
      </c>
      <c r="J12" s="217">
        <v>1037051</v>
      </c>
      <c r="K12" s="217">
        <v>0</v>
      </c>
      <c r="L12" s="217">
        <v>2429281</v>
      </c>
      <c r="M12" s="217">
        <v>3796579</v>
      </c>
    </row>
    <row r="13" spans="2:13" ht="30" customHeight="1" x14ac:dyDescent="0.35">
      <c r="B13" s="233" t="s">
        <v>96</v>
      </c>
      <c r="C13" s="198">
        <v>1894833</v>
      </c>
      <c r="D13" s="198">
        <v>2383466</v>
      </c>
      <c r="E13" s="198">
        <v>6468630</v>
      </c>
      <c r="F13" s="198">
        <v>3808220</v>
      </c>
      <c r="G13" s="198">
        <v>686941</v>
      </c>
      <c r="H13" s="198">
        <v>3770339</v>
      </c>
      <c r="I13" s="198">
        <v>4315280</v>
      </c>
      <c r="J13" s="198">
        <v>1055185</v>
      </c>
      <c r="K13" s="198">
        <v>0</v>
      </c>
      <c r="L13" s="198">
        <v>2983382</v>
      </c>
      <c r="M13" s="198">
        <v>5639033</v>
      </c>
    </row>
    <row r="14" spans="2:13" ht="30" customHeight="1" x14ac:dyDescent="0.35">
      <c r="B14" s="233" t="s">
        <v>97</v>
      </c>
      <c r="C14" s="198">
        <v>0</v>
      </c>
      <c r="D14" s="198">
        <v>0</v>
      </c>
      <c r="E14" s="198">
        <v>0</v>
      </c>
      <c r="F14" s="198">
        <v>0</v>
      </c>
      <c r="G14" s="198">
        <v>0</v>
      </c>
      <c r="H14" s="198">
        <v>0</v>
      </c>
      <c r="I14" s="198">
        <v>0</v>
      </c>
      <c r="J14" s="198">
        <v>0</v>
      </c>
      <c r="K14" s="198">
        <v>0</v>
      </c>
      <c r="L14" s="198">
        <v>0</v>
      </c>
      <c r="M14" s="198">
        <v>0</v>
      </c>
    </row>
    <row r="15" spans="2:13" ht="30" customHeight="1" x14ac:dyDescent="0.35">
      <c r="B15" s="233" t="s">
        <v>98</v>
      </c>
      <c r="C15" s="198">
        <v>0</v>
      </c>
      <c r="D15" s="198">
        <v>0</v>
      </c>
      <c r="E15" s="198">
        <v>6442</v>
      </c>
      <c r="F15" s="198">
        <v>0</v>
      </c>
      <c r="G15" s="198">
        <v>0</v>
      </c>
      <c r="H15" s="198">
        <v>0</v>
      </c>
      <c r="I15" s="198">
        <v>258324</v>
      </c>
      <c r="J15" s="198">
        <v>0</v>
      </c>
      <c r="K15" s="198">
        <v>0</v>
      </c>
      <c r="L15" s="198">
        <v>0</v>
      </c>
      <c r="M15" s="198">
        <v>0</v>
      </c>
    </row>
    <row r="16" spans="2:13" ht="30" customHeight="1" x14ac:dyDescent="0.35">
      <c r="B16" s="233" t="s">
        <v>99</v>
      </c>
      <c r="C16" s="198">
        <v>203896</v>
      </c>
      <c r="D16" s="198">
        <v>889023</v>
      </c>
      <c r="E16" s="198">
        <v>3620296</v>
      </c>
      <c r="F16" s="198">
        <v>688926</v>
      </c>
      <c r="G16" s="198">
        <v>132778</v>
      </c>
      <c r="H16" s="198">
        <v>1214613</v>
      </c>
      <c r="I16" s="198">
        <v>1544921</v>
      </c>
      <c r="J16" s="198">
        <v>61131</v>
      </c>
      <c r="K16" s="198">
        <v>0</v>
      </c>
      <c r="L16" s="198">
        <v>294907</v>
      </c>
      <c r="M16" s="198">
        <v>181424</v>
      </c>
    </row>
    <row r="17" spans="2:13" ht="30" customHeight="1" x14ac:dyDescent="0.35">
      <c r="B17" s="220" t="s">
        <v>100</v>
      </c>
      <c r="C17" s="220">
        <v>3226290</v>
      </c>
      <c r="D17" s="220">
        <v>4985484</v>
      </c>
      <c r="E17" s="220">
        <v>15818292</v>
      </c>
      <c r="F17" s="220">
        <v>6667680</v>
      </c>
      <c r="G17" s="220">
        <v>2141426</v>
      </c>
      <c r="H17" s="220">
        <v>9175019</v>
      </c>
      <c r="I17" s="220">
        <v>11739265</v>
      </c>
      <c r="J17" s="220">
        <v>2153368</v>
      </c>
      <c r="K17" s="220">
        <v>0</v>
      </c>
      <c r="L17" s="220">
        <v>5707570</v>
      </c>
      <c r="M17" s="220">
        <v>9617036</v>
      </c>
    </row>
    <row r="18" spans="2:13" ht="30" customHeight="1" x14ac:dyDescent="0.35">
      <c r="B18" s="234" t="s">
        <v>101</v>
      </c>
      <c r="C18" s="198">
        <v>235350</v>
      </c>
      <c r="D18" s="198">
        <v>439550</v>
      </c>
      <c r="E18" s="198">
        <v>1165499</v>
      </c>
      <c r="F18" s="198">
        <v>380000</v>
      </c>
      <c r="G18" s="198">
        <v>30215</v>
      </c>
      <c r="H18" s="198">
        <v>0</v>
      </c>
      <c r="I18" s="198">
        <v>0</v>
      </c>
      <c r="J18" s="198">
        <v>0</v>
      </c>
      <c r="K18" s="198">
        <v>0</v>
      </c>
      <c r="L18" s="198">
        <v>0</v>
      </c>
      <c r="M18" s="198">
        <v>0</v>
      </c>
    </row>
    <row r="19" spans="2:13" ht="30" customHeight="1" x14ac:dyDescent="0.35">
      <c r="B19" s="233" t="s">
        <v>102</v>
      </c>
      <c r="C19" s="198">
        <v>1015883</v>
      </c>
      <c r="D19" s="198">
        <v>1450000</v>
      </c>
      <c r="E19" s="198">
        <v>1585000</v>
      </c>
      <c r="F19" s="198">
        <v>1020000</v>
      </c>
      <c r="G19" s="198">
        <v>0</v>
      </c>
      <c r="H19" s="198">
        <v>0</v>
      </c>
      <c r="I19" s="198">
        <v>2710000</v>
      </c>
      <c r="J19" s="198">
        <v>465967</v>
      </c>
      <c r="K19" s="198">
        <v>0</v>
      </c>
      <c r="L19" s="198">
        <v>0</v>
      </c>
      <c r="M19" s="198">
        <v>0</v>
      </c>
    </row>
    <row r="20" spans="2:13" ht="30" customHeight="1" x14ac:dyDescent="0.35">
      <c r="B20" s="233" t="s">
        <v>103</v>
      </c>
      <c r="C20" s="198">
        <v>6384</v>
      </c>
      <c r="D20" s="198">
        <v>20448</v>
      </c>
      <c r="E20" s="198">
        <v>42412</v>
      </c>
      <c r="F20" s="198">
        <v>233954</v>
      </c>
      <c r="G20" s="198">
        <v>4697</v>
      </c>
      <c r="H20" s="198">
        <v>95769</v>
      </c>
      <c r="I20" s="198">
        <v>60563</v>
      </c>
      <c r="J20" s="198">
        <v>70767</v>
      </c>
      <c r="K20" s="198">
        <v>0</v>
      </c>
      <c r="L20" s="198">
        <v>22905</v>
      </c>
      <c r="M20" s="198">
        <v>15878</v>
      </c>
    </row>
    <row r="21" spans="2:13" ht="30" customHeight="1" x14ac:dyDescent="0.35">
      <c r="B21" s="233" t="s">
        <v>104</v>
      </c>
      <c r="C21" s="198">
        <v>1018362</v>
      </c>
      <c r="D21" s="198">
        <v>711408</v>
      </c>
      <c r="E21" s="198">
        <v>5397145</v>
      </c>
      <c r="F21" s="198">
        <v>937934</v>
      </c>
      <c r="G21" s="198">
        <v>1085694</v>
      </c>
      <c r="H21" s="198">
        <v>5727799</v>
      </c>
      <c r="I21" s="198">
        <v>5585101</v>
      </c>
      <c r="J21" s="198">
        <v>334518</v>
      </c>
      <c r="K21" s="198">
        <v>0</v>
      </c>
      <c r="L21" s="198">
        <v>2555842</v>
      </c>
      <c r="M21" s="198">
        <v>3559456</v>
      </c>
    </row>
    <row r="22" spans="2:13" ht="30" customHeight="1" x14ac:dyDescent="0.35">
      <c r="B22" s="233" t="s">
        <v>105</v>
      </c>
      <c r="C22" s="198">
        <v>0</v>
      </c>
      <c r="D22" s="198">
        <v>0</v>
      </c>
      <c r="E22" s="198">
        <v>0</v>
      </c>
      <c r="F22" s="198">
        <v>0</v>
      </c>
      <c r="G22" s="198">
        <v>0</v>
      </c>
      <c r="H22" s="198">
        <v>0</v>
      </c>
      <c r="I22" s="198">
        <v>116054</v>
      </c>
      <c r="J22" s="198">
        <v>0</v>
      </c>
      <c r="K22" s="198">
        <v>0</v>
      </c>
      <c r="L22" s="198">
        <v>0</v>
      </c>
      <c r="M22" s="198">
        <v>0</v>
      </c>
    </row>
    <row r="23" spans="2:13" ht="30" customHeight="1" x14ac:dyDescent="0.35">
      <c r="B23" s="233" t="s">
        <v>106</v>
      </c>
      <c r="C23" s="198">
        <v>0</v>
      </c>
      <c r="D23" s="198">
        <v>0</v>
      </c>
      <c r="E23" s="198">
        <v>718597</v>
      </c>
      <c r="F23" s="198">
        <v>86571</v>
      </c>
      <c r="G23" s="198">
        <v>0</v>
      </c>
      <c r="H23" s="198">
        <v>146557</v>
      </c>
      <c r="I23" s="198">
        <v>50147</v>
      </c>
      <c r="J23" s="198">
        <v>0</v>
      </c>
      <c r="K23" s="198">
        <v>0</v>
      </c>
      <c r="L23" s="198">
        <v>0</v>
      </c>
      <c r="M23" s="198">
        <v>1474232</v>
      </c>
    </row>
    <row r="24" spans="2:13" ht="30" customHeight="1" x14ac:dyDescent="0.35">
      <c r="B24" s="233" t="s">
        <v>107</v>
      </c>
      <c r="C24" s="198">
        <v>0</v>
      </c>
      <c r="D24" s="198">
        <v>0</v>
      </c>
      <c r="E24" s="198">
        <v>0</v>
      </c>
      <c r="F24" s="198">
        <v>0</v>
      </c>
      <c r="G24" s="198">
        <v>0</v>
      </c>
      <c r="H24" s="198">
        <v>0</v>
      </c>
      <c r="I24" s="198">
        <v>0</v>
      </c>
      <c r="J24" s="198">
        <v>0</v>
      </c>
      <c r="K24" s="198">
        <v>0</v>
      </c>
      <c r="L24" s="198">
        <v>0</v>
      </c>
      <c r="M24" s="198">
        <v>0</v>
      </c>
    </row>
    <row r="25" spans="2:13" ht="30" customHeight="1" x14ac:dyDescent="0.35">
      <c r="B25" s="233" t="s">
        <v>108</v>
      </c>
      <c r="C25" s="198">
        <v>0</v>
      </c>
      <c r="D25" s="198">
        <v>0</v>
      </c>
      <c r="E25" s="198">
        <v>0</v>
      </c>
      <c r="F25" s="198">
        <v>0</v>
      </c>
      <c r="G25" s="198">
        <v>0</v>
      </c>
      <c r="H25" s="198">
        <v>0</v>
      </c>
      <c r="I25" s="198">
        <v>0</v>
      </c>
      <c r="J25" s="198">
        <v>0</v>
      </c>
      <c r="K25" s="198">
        <v>0</v>
      </c>
      <c r="L25" s="198">
        <v>0</v>
      </c>
      <c r="M25" s="198">
        <v>0</v>
      </c>
    </row>
    <row r="26" spans="2:13" ht="30" customHeight="1" x14ac:dyDescent="0.35">
      <c r="B26" s="233" t="s">
        <v>109</v>
      </c>
      <c r="C26" s="198">
        <v>0</v>
      </c>
      <c r="D26" s="198">
        <v>0</v>
      </c>
      <c r="E26" s="198">
        <v>0</v>
      </c>
      <c r="F26" s="198">
        <v>0</v>
      </c>
      <c r="G26" s="198">
        <v>0</v>
      </c>
      <c r="H26" s="198">
        <v>0</v>
      </c>
      <c r="I26" s="198">
        <v>0</v>
      </c>
      <c r="J26" s="198">
        <v>0</v>
      </c>
      <c r="K26" s="198">
        <v>0</v>
      </c>
      <c r="L26" s="198">
        <v>0</v>
      </c>
      <c r="M26" s="198">
        <v>0</v>
      </c>
    </row>
    <row r="27" spans="2:13" ht="30" customHeight="1" x14ac:dyDescent="0.35">
      <c r="B27" s="233" t="s">
        <v>110</v>
      </c>
      <c r="C27" s="198">
        <v>33579</v>
      </c>
      <c r="D27" s="198">
        <v>0</v>
      </c>
      <c r="E27" s="198">
        <v>485770</v>
      </c>
      <c r="F27" s="198">
        <v>141935</v>
      </c>
      <c r="G27" s="198">
        <v>0</v>
      </c>
      <c r="H27" s="198">
        <v>7368</v>
      </c>
      <c r="I27" s="198">
        <v>1041337</v>
      </c>
      <c r="J27" s="198">
        <v>53150</v>
      </c>
      <c r="K27" s="198">
        <v>0</v>
      </c>
      <c r="L27" s="198">
        <v>0</v>
      </c>
      <c r="M27" s="198">
        <v>213079</v>
      </c>
    </row>
    <row r="28" spans="2:13" ht="30" customHeight="1" x14ac:dyDescent="0.35">
      <c r="B28" s="233" t="s">
        <v>111</v>
      </c>
      <c r="C28" s="198">
        <v>0</v>
      </c>
      <c r="D28" s="198">
        <v>0</v>
      </c>
      <c r="E28" s="198">
        <v>391436</v>
      </c>
      <c r="F28" s="198">
        <v>7612</v>
      </c>
      <c r="G28" s="198">
        <v>0</v>
      </c>
      <c r="H28" s="198">
        <v>0</v>
      </c>
      <c r="I28" s="198">
        <v>5338</v>
      </c>
      <c r="J28" s="198">
        <v>0</v>
      </c>
      <c r="K28" s="198">
        <v>0</v>
      </c>
      <c r="L28" s="198">
        <v>0</v>
      </c>
      <c r="M28" s="198">
        <v>703814</v>
      </c>
    </row>
    <row r="29" spans="2:13" ht="30" customHeight="1" x14ac:dyDescent="0.35">
      <c r="B29" s="233" t="s">
        <v>112</v>
      </c>
      <c r="C29" s="198">
        <v>0</v>
      </c>
      <c r="D29" s="198">
        <v>0</v>
      </c>
      <c r="E29" s="198">
        <v>0</v>
      </c>
      <c r="F29" s="198">
        <v>0</v>
      </c>
      <c r="G29" s="198">
        <v>0</v>
      </c>
      <c r="H29" s="198">
        <v>0</v>
      </c>
      <c r="I29" s="198">
        <v>0</v>
      </c>
      <c r="J29" s="198">
        <v>0</v>
      </c>
      <c r="K29" s="198">
        <v>0</v>
      </c>
      <c r="L29" s="198">
        <v>0</v>
      </c>
      <c r="M29" s="198">
        <v>402</v>
      </c>
    </row>
    <row r="30" spans="2:13" ht="30" customHeight="1" x14ac:dyDescent="0.35">
      <c r="B30" s="233" t="s">
        <v>113</v>
      </c>
      <c r="C30" s="198">
        <v>0</v>
      </c>
      <c r="D30" s="198">
        <v>0</v>
      </c>
      <c r="E30" s="198">
        <v>0</v>
      </c>
      <c r="F30" s="198">
        <v>0</v>
      </c>
      <c r="G30" s="198">
        <v>0</v>
      </c>
      <c r="H30" s="198">
        <v>0</v>
      </c>
      <c r="I30" s="198">
        <v>0</v>
      </c>
      <c r="J30" s="198">
        <v>0</v>
      </c>
      <c r="K30" s="198">
        <v>0</v>
      </c>
      <c r="L30" s="198">
        <v>0</v>
      </c>
      <c r="M30" s="198">
        <v>0</v>
      </c>
    </row>
    <row r="31" spans="2:13" ht="30" customHeight="1" x14ac:dyDescent="0.35">
      <c r="B31" s="233" t="s">
        <v>114</v>
      </c>
      <c r="C31" s="198">
        <v>0</v>
      </c>
      <c r="D31" s="198">
        <v>7247</v>
      </c>
      <c r="E31" s="198">
        <v>225402</v>
      </c>
      <c r="F31" s="198">
        <v>113481</v>
      </c>
      <c r="G31" s="198">
        <v>204</v>
      </c>
      <c r="H31" s="198">
        <v>50875</v>
      </c>
      <c r="I31" s="198">
        <v>0</v>
      </c>
      <c r="J31" s="198">
        <v>71358</v>
      </c>
      <c r="K31" s="198">
        <v>0</v>
      </c>
      <c r="L31" s="198">
        <v>0</v>
      </c>
      <c r="M31" s="198">
        <v>0</v>
      </c>
    </row>
    <row r="32" spans="2:13" ht="30" customHeight="1" x14ac:dyDescent="0.35">
      <c r="B32" s="233" t="s">
        <v>115</v>
      </c>
      <c r="C32" s="198">
        <v>8338</v>
      </c>
      <c r="D32" s="198">
        <v>0</v>
      </c>
      <c r="E32" s="198">
        <v>0</v>
      </c>
      <c r="F32" s="198">
        <v>0</v>
      </c>
      <c r="G32" s="198">
        <v>0</v>
      </c>
      <c r="H32" s="198">
        <v>188144</v>
      </c>
      <c r="I32" s="198">
        <v>0</v>
      </c>
      <c r="J32" s="198">
        <v>2733</v>
      </c>
      <c r="K32" s="198">
        <v>0</v>
      </c>
      <c r="L32" s="198">
        <v>0</v>
      </c>
      <c r="M32" s="198">
        <v>31655</v>
      </c>
    </row>
    <row r="33" spans="2:13" ht="30" customHeight="1" x14ac:dyDescent="0.35">
      <c r="B33" s="233" t="s">
        <v>116</v>
      </c>
      <c r="C33" s="198">
        <v>170869</v>
      </c>
      <c r="D33" s="198">
        <v>1105063</v>
      </c>
      <c r="E33" s="198">
        <v>1052451</v>
      </c>
      <c r="F33" s="198">
        <v>977162</v>
      </c>
      <c r="G33" s="198">
        <v>215241</v>
      </c>
      <c r="H33" s="198">
        <v>1041287</v>
      </c>
      <c r="I33" s="198">
        <v>417087</v>
      </c>
      <c r="J33" s="198">
        <v>316827</v>
      </c>
      <c r="K33" s="198">
        <v>0</v>
      </c>
      <c r="L33" s="198">
        <v>83437</v>
      </c>
      <c r="M33" s="198">
        <v>598306</v>
      </c>
    </row>
    <row r="34" spans="2:13" ht="30" customHeight="1" x14ac:dyDescent="0.35">
      <c r="B34" s="233" t="s">
        <v>117</v>
      </c>
      <c r="C34" s="198">
        <v>71270</v>
      </c>
      <c r="D34" s="198">
        <v>-28401</v>
      </c>
      <c r="E34" s="198">
        <v>5641</v>
      </c>
      <c r="F34" s="198">
        <v>144750</v>
      </c>
      <c r="G34" s="198">
        <v>31695</v>
      </c>
      <c r="H34" s="198">
        <v>197398</v>
      </c>
      <c r="I34" s="198">
        <v>224578</v>
      </c>
      <c r="J34" s="198">
        <v>93447</v>
      </c>
      <c r="K34" s="198">
        <v>0</v>
      </c>
      <c r="L34" s="198">
        <v>255503</v>
      </c>
      <c r="M34" s="198">
        <v>403398</v>
      </c>
    </row>
    <row r="35" spans="2:13" ht="30" customHeight="1" x14ac:dyDescent="0.35">
      <c r="B35" s="233" t="s">
        <v>118</v>
      </c>
      <c r="C35" s="198">
        <v>385785</v>
      </c>
      <c r="D35" s="198">
        <v>857462</v>
      </c>
      <c r="E35" s="198">
        <v>3808486</v>
      </c>
      <c r="F35" s="198">
        <v>1852034</v>
      </c>
      <c r="G35" s="198">
        <v>587816</v>
      </c>
      <c r="H35" s="198">
        <v>926024</v>
      </c>
      <c r="I35" s="198">
        <v>745031</v>
      </c>
      <c r="J35" s="198">
        <v>614643</v>
      </c>
      <c r="K35" s="198">
        <v>0</v>
      </c>
      <c r="L35" s="198">
        <v>1500070</v>
      </c>
      <c r="M35" s="198">
        <v>1771753</v>
      </c>
    </row>
    <row r="36" spans="2:13" ht="30" customHeight="1" x14ac:dyDescent="0.35">
      <c r="B36" s="233" t="s">
        <v>119</v>
      </c>
      <c r="C36" s="198">
        <v>0</v>
      </c>
      <c r="D36" s="198">
        <v>0</v>
      </c>
      <c r="E36" s="198">
        <v>45582</v>
      </c>
      <c r="F36" s="198">
        <v>0</v>
      </c>
      <c r="G36" s="198">
        <v>68749</v>
      </c>
      <c r="H36" s="198">
        <v>64329</v>
      </c>
      <c r="I36" s="198">
        <v>90140</v>
      </c>
      <c r="J36" s="198">
        <v>47218</v>
      </c>
      <c r="K36" s="198">
        <v>0</v>
      </c>
      <c r="L36" s="198">
        <v>329612</v>
      </c>
      <c r="M36" s="198">
        <v>353930</v>
      </c>
    </row>
    <row r="37" spans="2:13" ht="30" customHeight="1" x14ac:dyDescent="0.35">
      <c r="B37" s="233" t="s">
        <v>120</v>
      </c>
      <c r="C37" s="198">
        <v>220352</v>
      </c>
      <c r="D37" s="198">
        <v>264219</v>
      </c>
      <c r="E37" s="198">
        <v>135983</v>
      </c>
      <c r="F37" s="198">
        <v>420577</v>
      </c>
      <c r="G37" s="198">
        <v>48535</v>
      </c>
      <c r="H37" s="198">
        <v>611318</v>
      </c>
      <c r="I37" s="198">
        <v>392960</v>
      </c>
      <c r="J37" s="198">
        <v>0</v>
      </c>
      <c r="K37" s="198">
        <v>0</v>
      </c>
      <c r="L37" s="198">
        <v>797180</v>
      </c>
      <c r="M37" s="198">
        <v>86639</v>
      </c>
    </row>
    <row r="38" spans="2:13" ht="30" customHeight="1" x14ac:dyDescent="0.35">
      <c r="B38" s="233" t="s">
        <v>121</v>
      </c>
      <c r="C38" s="198">
        <v>60117</v>
      </c>
      <c r="D38" s="198">
        <v>158488</v>
      </c>
      <c r="E38" s="198">
        <v>758888</v>
      </c>
      <c r="F38" s="198">
        <v>351671</v>
      </c>
      <c r="G38" s="198">
        <v>68580</v>
      </c>
      <c r="H38" s="198">
        <v>118151</v>
      </c>
      <c r="I38" s="198">
        <v>300928</v>
      </c>
      <c r="J38" s="198">
        <v>82740</v>
      </c>
      <c r="K38" s="198">
        <v>0</v>
      </c>
      <c r="L38" s="198">
        <v>163022</v>
      </c>
      <c r="M38" s="198">
        <v>404495</v>
      </c>
    </row>
    <row r="39" spans="2:13" ht="30" customHeight="1" thickBot="1" x14ac:dyDescent="0.4">
      <c r="B39" s="222" t="s">
        <v>122</v>
      </c>
      <c r="C39" s="222">
        <v>3226290</v>
      </c>
      <c r="D39" s="222">
        <v>4985484</v>
      </c>
      <c r="E39" s="222">
        <v>15818292</v>
      </c>
      <c r="F39" s="222">
        <v>6667680</v>
      </c>
      <c r="G39" s="222">
        <v>2141426</v>
      </c>
      <c r="H39" s="222">
        <v>9175019</v>
      </c>
      <c r="I39" s="222">
        <v>11739265</v>
      </c>
      <c r="J39" s="222">
        <v>2153368</v>
      </c>
      <c r="K39" s="222">
        <v>0</v>
      </c>
      <c r="L39" s="222">
        <v>5707570</v>
      </c>
      <c r="M39" s="222">
        <v>9617036</v>
      </c>
    </row>
    <row r="40" spans="2:13" ht="16" thickTop="1" x14ac:dyDescent="0.35">
      <c r="B40" s="308" t="s">
        <v>230</v>
      </c>
      <c r="C40" s="308"/>
      <c r="D40" s="308"/>
      <c r="E40" s="308"/>
      <c r="F40" s="308"/>
      <c r="G40" s="308"/>
      <c r="H40" s="308"/>
      <c r="I40" s="308"/>
      <c r="J40" s="308"/>
      <c r="K40" s="308"/>
      <c r="L40" s="309" t="s">
        <v>132</v>
      </c>
      <c r="M40" s="309"/>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11"/>
      <c r="K42" s="15"/>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password="E931"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M44"/>
  <sheetViews>
    <sheetView showGridLines="0" topLeftCell="D29" zoomScale="80" zoomScaleNormal="80" workbookViewId="0">
      <selection activeCell="B3" sqref="B3:M40"/>
    </sheetView>
  </sheetViews>
  <sheetFormatPr defaultColWidth="9.453125" defaultRowHeight="14" x14ac:dyDescent="0.3"/>
  <cols>
    <col min="1" max="1" width="16.54296875" style="2" customWidth="1"/>
    <col min="2" max="2" width="37.453125" style="2" customWidth="1"/>
    <col min="3" max="13" width="19.54296875" style="2" customWidth="1"/>
    <col min="14" max="16384" width="9.453125" style="2"/>
  </cols>
  <sheetData>
    <row r="1" spans="2:13" ht="9" customHeight="1" x14ac:dyDescent="0.3"/>
    <row r="2" spans="2:13" ht="20.25" customHeight="1" x14ac:dyDescent="0.3"/>
    <row r="3" spans="2:13" ht="17.25" customHeight="1" x14ac:dyDescent="0.35">
      <c r="B3" s="322" t="s">
        <v>123</v>
      </c>
      <c r="C3" s="322"/>
      <c r="D3" s="322"/>
      <c r="E3" s="322"/>
      <c r="F3" s="322"/>
      <c r="G3" s="322"/>
      <c r="H3" s="322"/>
      <c r="I3" s="322"/>
      <c r="J3" s="322"/>
      <c r="K3" s="322"/>
      <c r="L3" s="322"/>
      <c r="M3" s="322"/>
    </row>
    <row r="4" spans="2:13" ht="23.25" customHeight="1" x14ac:dyDescent="0.35">
      <c r="B4" s="310" t="s">
        <v>320</v>
      </c>
      <c r="C4" s="311"/>
      <c r="D4" s="311"/>
      <c r="E4" s="311"/>
      <c r="F4" s="311"/>
      <c r="G4" s="311"/>
      <c r="H4" s="311"/>
      <c r="I4" s="311"/>
      <c r="J4" s="311"/>
      <c r="K4" s="311"/>
      <c r="L4" s="311"/>
      <c r="M4" s="312"/>
    </row>
    <row r="5" spans="2:13" ht="57" customHeight="1" x14ac:dyDescent="0.3">
      <c r="B5" s="230" t="s">
        <v>0</v>
      </c>
      <c r="C5" s="231" t="s">
        <v>33</v>
      </c>
      <c r="D5" s="231" t="s">
        <v>238</v>
      </c>
      <c r="E5" s="231" t="s">
        <v>48</v>
      </c>
      <c r="F5" s="231" t="s">
        <v>35</v>
      </c>
      <c r="G5" s="231" t="s">
        <v>239</v>
      </c>
      <c r="H5" s="231" t="s">
        <v>192</v>
      </c>
      <c r="I5" s="231" t="s">
        <v>193</v>
      </c>
      <c r="J5" s="231" t="s">
        <v>37</v>
      </c>
      <c r="K5" s="231" t="s">
        <v>240</v>
      </c>
      <c r="L5" s="231" t="s">
        <v>241</v>
      </c>
      <c r="M5" s="231" t="s">
        <v>242</v>
      </c>
    </row>
    <row r="6" spans="2:13" ht="30.75" customHeight="1" x14ac:dyDescent="0.35">
      <c r="B6" s="233" t="s">
        <v>89</v>
      </c>
      <c r="C6" s="198">
        <v>600000</v>
      </c>
      <c r="D6" s="198">
        <v>810721</v>
      </c>
      <c r="E6" s="198">
        <v>6499491</v>
      </c>
      <c r="F6" s="198">
        <v>605000</v>
      </c>
      <c r="G6" s="198">
        <v>1500000</v>
      </c>
      <c r="H6" s="198">
        <v>453960</v>
      </c>
      <c r="I6" s="198">
        <v>300000</v>
      </c>
      <c r="J6" s="198">
        <v>693000</v>
      </c>
      <c r="K6" s="198">
        <v>655964</v>
      </c>
      <c r="L6" s="198">
        <v>700000</v>
      </c>
      <c r="M6" s="198">
        <v>410000</v>
      </c>
    </row>
    <row r="7" spans="2:13" ht="30.75" customHeight="1" x14ac:dyDescent="0.35">
      <c r="B7" s="233" t="s">
        <v>90</v>
      </c>
      <c r="C7" s="198">
        <v>1198</v>
      </c>
      <c r="D7" s="198">
        <v>0</v>
      </c>
      <c r="E7" s="198">
        <v>0</v>
      </c>
      <c r="F7" s="198">
        <v>0</v>
      </c>
      <c r="G7" s="198">
        <v>0</v>
      </c>
      <c r="H7" s="198">
        <v>583040</v>
      </c>
      <c r="I7" s="198">
        <v>0</v>
      </c>
      <c r="J7" s="198">
        <v>0</v>
      </c>
      <c r="K7" s="198">
        <v>5712</v>
      </c>
      <c r="L7" s="198">
        <v>0</v>
      </c>
      <c r="M7" s="198">
        <v>1701894</v>
      </c>
    </row>
    <row r="8" spans="2:13" ht="30.75" customHeight="1" x14ac:dyDescent="0.35">
      <c r="B8" s="233" t="s">
        <v>91</v>
      </c>
      <c r="C8" s="198">
        <v>600535</v>
      </c>
      <c r="D8" s="198">
        <v>-36097</v>
      </c>
      <c r="E8" s="198">
        <v>20468</v>
      </c>
      <c r="F8" s="198">
        <v>0</v>
      </c>
      <c r="G8" s="198">
        <v>541374</v>
      </c>
      <c r="H8" s="198">
        <v>0</v>
      </c>
      <c r="I8" s="198">
        <v>25602</v>
      </c>
      <c r="J8" s="198">
        <v>34399</v>
      </c>
      <c r="K8" s="198">
        <v>0</v>
      </c>
      <c r="L8" s="198">
        <v>0</v>
      </c>
      <c r="M8" s="198">
        <v>325</v>
      </c>
    </row>
    <row r="9" spans="2:13" ht="30.75" customHeight="1" x14ac:dyDescent="0.35">
      <c r="B9" s="232" t="s">
        <v>92</v>
      </c>
      <c r="C9" s="198">
        <v>0</v>
      </c>
      <c r="D9" s="198">
        <v>0</v>
      </c>
      <c r="E9" s="198">
        <v>0</v>
      </c>
      <c r="F9" s="198">
        <v>0</v>
      </c>
      <c r="G9" s="198">
        <v>0</v>
      </c>
      <c r="H9" s="198">
        <v>0</v>
      </c>
      <c r="I9" s="198">
        <v>0</v>
      </c>
      <c r="J9" s="198">
        <v>0</v>
      </c>
      <c r="K9" s="198">
        <v>0</v>
      </c>
      <c r="L9" s="198">
        <v>0</v>
      </c>
      <c r="M9" s="198">
        <v>0</v>
      </c>
    </row>
    <row r="10" spans="2:13" ht="30.75" customHeight="1" x14ac:dyDescent="0.35">
      <c r="B10" s="233" t="s">
        <v>93</v>
      </c>
      <c r="C10" s="198">
        <v>1718546</v>
      </c>
      <c r="D10" s="198">
        <v>-1253360</v>
      </c>
      <c r="E10" s="198">
        <v>20884468</v>
      </c>
      <c r="F10" s="198">
        <v>497202</v>
      </c>
      <c r="G10" s="198">
        <v>1196481</v>
      </c>
      <c r="H10" s="198">
        <v>69240</v>
      </c>
      <c r="I10" s="198">
        <v>331854</v>
      </c>
      <c r="J10" s="198">
        <v>661076</v>
      </c>
      <c r="K10" s="198">
        <v>139193</v>
      </c>
      <c r="L10" s="198">
        <v>-19208</v>
      </c>
      <c r="M10" s="198">
        <v>-2413268</v>
      </c>
    </row>
    <row r="11" spans="2:13" ht="30.75" customHeight="1" x14ac:dyDescent="0.35">
      <c r="B11" s="233" t="s">
        <v>94</v>
      </c>
      <c r="C11" s="198">
        <v>454209</v>
      </c>
      <c r="D11" s="198">
        <v>1499217</v>
      </c>
      <c r="E11" s="198">
        <v>274033</v>
      </c>
      <c r="F11" s="198">
        <v>0</v>
      </c>
      <c r="G11" s="198">
        <v>0</v>
      </c>
      <c r="H11" s="198">
        <v>0</v>
      </c>
      <c r="I11" s="198">
        <v>0</v>
      </c>
      <c r="J11" s="198">
        <v>0</v>
      </c>
      <c r="K11" s="198">
        <v>0</v>
      </c>
      <c r="L11" s="198">
        <v>0</v>
      </c>
      <c r="M11" s="198">
        <v>0</v>
      </c>
    </row>
    <row r="12" spans="2:13" ht="30.75" customHeight="1" x14ac:dyDescent="0.35">
      <c r="B12" s="217" t="s">
        <v>95</v>
      </c>
      <c r="C12" s="217">
        <v>3374488</v>
      </c>
      <c r="D12" s="217">
        <v>1020482</v>
      </c>
      <c r="E12" s="217">
        <v>27678460</v>
      </c>
      <c r="F12" s="217">
        <v>1102202</v>
      </c>
      <c r="G12" s="217">
        <v>3237855</v>
      </c>
      <c r="H12" s="217">
        <v>1106240</v>
      </c>
      <c r="I12" s="217">
        <v>657455</v>
      </c>
      <c r="J12" s="217">
        <v>1388475</v>
      </c>
      <c r="K12" s="217">
        <v>800869</v>
      </c>
      <c r="L12" s="217">
        <v>680792</v>
      </c>
      <c r="M12" s="217">
        <v>-301049</v>
      </c>
    </row>
    <row r="13" spans="2:13" ht="30.75" customHeight="1" x14ac:dyDescent="0.35">
      <c r="B13" s="233" t="s">
        <v>96</v>
      </c>
      <c r="C13" s="198">
        <v>3923179</v>
      </c>
      <c r="D13" s="198">
        <v>1610156</v>
      </c>
      <c r="E13" s="198">
        <v>11357757</v>
      </c>
      <c r="F13" s="198">
        <v>3366762</v>
      </c>
      <c r="G13" s="198">
        <v>3017408</v>
      </c>
      <c r="H13" s="198">
        <v>1320438</v>
      </c>
      <c r="I13" s="198">
        <v>431443</v>
      </c>
      <c r="J13" s="198">
        <v>2292074</v>
      </c>
      <c r="K13" s="198">
        <v>1400385</v>
      </c>
      <c r="L13" s="198">
        <v>893672</v>
      </c>
      <c r="M13" s="198">
        <v>1721265</v>
      </c>
    </row>
    <row r="14" spans="2:13" ht="30.75" customHeight="1" x14ac:dyDescent="0.35">
      <c r="B14" s="233" t="s">
        <v>97</v>
      </c>
      <c r="C14" s="198">
        <v>0</v>
      </c>
      <c r="D14" s="198">
        <v>0</v>
      </c>
      <c r="E14" s="198">
        <v>0</v>
      </c>
      <c r="F14" s="198">
        <v>0</v>
      </c>
      <c r="G14" s="198">
        <v>0</v>
      </c>
      <c r="H14" s="198">
        <v>0</v>
      </c>
      <c r="I14" s="198">
        <v>0</v>
      </c>
      <c r="J14" s="198">
        <v>0</v>
      </c>
      <c r="K14" s="198">
        <v>0</v>
      </c>
      <c r="L14" s="198">
        <v>0</v>
      </c>
      <c r="M14" s="198">
        <v>0</v>
      </c>
    </row>
    <row r="15" spans="2:13" ht="30.75" customHeight="1" x14ac:dyDescent="0.35">
      <c r="B15" s="233" t="s">
        <v>98</v>
      </c>
      <c r="C15" s="198">
        <v>333755</v>
      </c>
      <c r="D15" s="198">
        <v>0</v>
      </c>
      <c r="E15" s="198">
        <v>0</v>
      </c>
      <c r="F15" s="198">
        <v>0</v>
      </c>
      <c r="G15" s="198">
        <v>0</v>
      </c>
      <c r="H15" s="198">
        <v>0</v>
      </c>
      <c r="I15" s="198">
        <v>1215361</v>
      </c>
      <c r="J15" s="198">
        <v>0</v>
      </c>
      <c r="K15" s="198">
        <v>0</v>
      </c>
      <c r="L15" s="198">
        <v>0</v>
      </c>
      <c r="M15" s="198">
        <v>0</v>
      </c>
    </row>
    <row r="16" spans="2:13" ht="30.75" customHeight="1" x14ac:dyDescent="0.35">
      <c r="B16" s="233" t="s">
        <v>99</v>
      </c>
      <c r="C16" s="198">
        <v>1065526</v>
      </c>
      <c r="D16" s="198">
        <v>626592</v>
      </c>
      <c r="E16" s="198">
        <v>602399</v>
      </c>
      <c r="F16" s="198">
        <v>313100</v>
      </c>
      <c r="G16" s="198">
        <v>1025821</v>
      </c>
      <c r="H16" s="198">
        <v>333090</v>
      </c>
      <c r="I16" s="198">
        <v>285687</v>
      </c>
      <c r="J16" s="198">
        <v>406594</v>
      </c>
      <c r="K16" s="198">
        <v>381710</v>
      </c>
      <c r="L16" s="198">
        <v>109439</v>
      </c>
      <c r="M16" s="198">
        <v>3258063</v>
      </c>
    </row>
    <row r="17" spans="2:13" ht="30.75" customHeight="1" x14ac:dyDescent="0.35">
      <c r="B17" s="220" t="s">
        <v>100</v>
      </c>
      <c r="C17" s="220">
        <v>8696947</v>
      </c>
      <c r="D17" s="220">
        <v>3257230</v>
      </c>
      <c r="E17" s="220">
        <v>39638616</v>
      </c>
      <c r="F17" s="220">
        <v>4782064</v>
      </c>
      <c r="G17" s="220">
        <v>7281083</v>
      </c>
      <c r="H17" s="220">
        <v>2759768</v>
      </c>
      <c r="I17" s="220">
        <v>2589946</v>
      </c>
      <c r="J17" s="220">
        <v>4087142</v>
      </c>
      <c r="K17" s="220">
        <v>2582964</v>
      </c>
      <c r="L17" s="220">
        <v>1683903</v>
      </c>
      <c r="M17" s="220">
        <v>4678278</v>
      </c>
    </row>
    <row r="18" spans="2:13" ht="30.75" customHeight="1" x14ac:dyDescent="0.35">
      <c r="B18" s="234" t="s">
        <v>101</v>
      </c>
      <c r="C18" s="198">
        <v>790777</v>
      </c>
      <c r="D18" s="198">
        <v>103253</v>
      </c>
      <c r="E18" s="198">
        <v>0</v>
      </c>
      <c r="F18" s="198">
        <v>0</v>
      </c>
      <c r="G18" s="198">
        <v>261137</v>
      </c>
      <c r="H18" s="198">
        <v>92500</v>
      </c>
      <c r="I18" s="198">
        <v>0</v>
      </c>
      <c r="J18" s="198">
        <v>0</v>
      </c>
      <c r="K18" s="198">
        <v>54668</v>
      </c>
      <c r="L18" s="198">
        <v>0</v>
      </c>
      <c r="M18" s="198">
        <v>0</v>
      </c>
    </row>
    <row r="19" spans="2:13" ht="30.75" customHeight="1" x14ac:dyDescent="0.35">
      <c r="B19" s="233" t="s">
        <v>102</v>
      </c>
      <c r="C19" s="198">
        <v>1273498</v>
      </c>
      <c r="D19" s="198">
        <v>989500</v>
      </c>
      <c r="E19" s="198">
        <v>10467850</v>
      </c>
      <c r="F19" s="198">
        <v>653000</v>
      </c>
      <c r="G19" s="198">
        <v>426088</v>
      </c>
      <c r="H19" s="198">
        <v>124000</v>
      </c>
      <c r="I19" s="198">
        <v>0</v>
      </c>
      <c r="J19" s="198">
        <v>410000</v>
      </c>
      <c r="K19" s="198">
        <v>787474</v>
      </c>
      <c r="L19" s="198">
        <v>385806</v>
      </c>
      <c r="M19" s="198">
        <v>0</v>
      </c>
    </row>
    <row r="20" spans="2:13" ht="30.75" customHeight="1" x14ac:dyDescent="0.35">
      <c r="B20" s="233" t="s">
        <v>103</v>
      </c>
      <c r="C20" s="198">
        <v>65031</v>
      </c>
      <c r="D20" s="198">
        <v>11973</v>
      </c>
      <c r="E20" s="198">
        <v>51771</v>
      </c>
      <c r="F20" s="198">
        <v>34152</v>
      </c>
      <c r="G20" s="198">
        <v>92203</v>
      </c>
      <c r="H20" s="198">
        <v>14855</v>
      </c>
      <c r="I20" s="198">
        <v>6528</v>
      </c>
      <c r="J20" s="198">
        <v>62200</v>
      </c>
      <c r="K20" s="198">
        <v>30436</v>
      </c>
      <c r="L20" s="198">
        <v>8885</v>
      </c>
      <c r="M20" s="198">
        <v>57139</v>
      </c>
    </row>
    <row r="21" spans="2:13" ht="30.75" customHeight="1" x14ac:dyDescent="0.35">
      <c r="B21" s="233" t="s">
        <v>104</v>
      </c>
      <c r="C21" s="198">
        <v>3323542</v>
      </c>
      <c r="D21" s="198">
        <v>153666</v>
      </c>
      <c r="E21" s="198">
        <v>14011434</v>
      </c>
      <c r="F21" s="198">
        <v>1408890</v>
      </c>
      <c r="G21" s="198">
        <v>2319675</v>
      </c>
      <c r="H21" s="198">
        <v>617312</v>
      </c>
      <c r="I21" s="198">
        <v>472881</v>
      </c>
      <c r="J21" s="198">
        <v>1926530</v>
      </c>
      <c r="K21" s="198">
        <v>241200</v>
      </c>
      <c r="L21" s="198">
        <v>289050</v>
      </c>
      <c r="M21" s="198">
        <v>560716</v>
      </c>
    </row>
    <row r="22" spans="2:13" ht="30.75" customHeight="1" x14ac:dyDescent="0.35">
      <c r="B22" s="233" t="s">
        <v>105</v>
      </c>
      <c r="C22" s="198">
        <v>0</v>
      </c>
      <c r="D22" s="198">
        <v>0</v>
      </c>
      <c r="E22" s="198">
        <v>0</v>
      </c>
      <c r="F22" s="198">
        <v>51414</v>
      </c>
      <c r="G22" s="198">
        <v>0</v>
      </c>
      <c r="H22" s="198">
        <v>0</v>
      </c>
      <c r="I22" s="198">
        <v>0</v>
      </c>
      <c r="J22" s="198">
        <v>0</v>
      </c>
      <c r="K22" s="198">
        <v>0</v>
      </c>
      <c r="L22" s="198">
        <v>0</v>
      </c>
      <c r="M22" s="198">
        <v>0</v>
      </c>
    </row>
    <row r="23" spans="2:13" ht="30.75" customHeight="1" x14ac:dyDescent="0.35">
      <c r="B23" s="233" t="s">
        <v>106</v>
      </c>
      <c r="C23" s="198">
        <v>105612</v>
      </c>
      <c r="D23" s="198">
        <v>184000</v>
      </c>
      <c r="E23" s="198">
        <v>8230481</v>
      </c>
      <c r="F23" s="198">
        <v>0</v>
      </c>
      <c r="G23" s="198">
        <v>779165</v>
      </c>
      <c r="H23" s="198">
        <v>13217</v>
      </c>
      <c r="I23" s="198">
        <v>1458468</v>
      </c>
      <c r="J23" s="198">
        <v>0</v>
      </c>
      <c r="K23" s="198">
        <v>0</v>
      </c>
      <c r="L23" s="198">
        <v>0</v>
      </c>
      <c r="M23" s="198">
        <v>0</v>
      </c>
    </row>
    <row r="24" spans="2:13" ht="30.75" customHeight="1" x14ac:dyDescent="0.35">
      <c r="B24" s="233" t="s">
        <v>107</v>
      </c>
      <c r="C24" s="198">
        <v>52545</v>
      </c>
      <c r="D24" s="198">
        <v>0</v>
      </c>
      <c r="E24" s="198">
        <v>45281</v>
      </c>
      <c r="F24" s="198">
        <v>0</v>
      </c>
      <c r="G24" s="198">
        <v>0</v>
      </c>
      <c r="H24" s="198">
        <v>0</v>
      </c>
      <c r="I24" s="198">
        <v>0</v>
      </c>
      <c r="J24" s="198">
        <v>0</v>
      </c>
      <c r="K24" s="198">
        <v>0</v>
      </c>
      <c r="L24" s="198">
        <v>0</v>
      </c>
      <c r="M24" s="198">
        <v>0</v>
      </c>
    </row>
    <row r="25" spans="2:13" ht="30.75" customHeight="1" x14ac:dyDescent="0.35">
      <c r="B25" s="233" t="s">
        <v>108</v>
      </c>
      <c r="C25" s="198">
        <v>0</v>
      </c>
      <c r="D25" s="198">
        <v>0</v>
      </c>
      <c r="E25" s="198">
        <v>0</v>
      </c>
      <c r="F25" s="198">
        <v>0</v>
      </c>
      <c r="G25" s="198">
        <v>0</v>
      </c>
      <c r="H25" s="198">
        <v>0</v>
      </c>
      <c r="I25" s="198">
        <v>0</v>
      </c>
      <c r="J25" s="198">
        <v>0</v>
      </c>
      <c r="K25" s="198">
        <v>0</v>
      </c>
      <c r="L25" s="198">
        <v>0</v>
      </c>
      <c r="M25" s="198">
        <v>0</v>
      </c>
    </row>
    <row r="26" spans="2:13" ht="30.75" customHeight="1" x14ac:dyDescent="0.35">
      <c r="B26" s="233" t="s">
        <v>109</v>
      </c>
      <c r="C26" s="198">
        <v>0</v>
      </c>
      <c r="D26" s="198">
        <v>0</v>
      </c>
      <c r="E26" s="198">
        <v>0</v>
      </c>
      <c r="F26" s="198">
        <v>0</v>
      </c>
      <c r="G26" s="198">
        <v>0</v>
      </c>
      <c r="H26" s="198">
        <v>0</v>
      </c>
      <c r="I26" s="198">
        <v>0</v>
      </c>
      <c r="J26" s="198">
        <v>0</v>
      </c>
      <c r="K26" s="198">
        <v>0</v>
      </c>
      <c r="L26" s="198">
        <v>0</v>
      </c>
      <c r="M26" s="198">
        <v>0</v>
      </c>
    </row>
    <row r="27" spans="2:13" ht="30.75" customHeight="1" x14ac:dyDescent="0.35">
      <c r="B27" s="233" t="s">
        <v>110</v>
      </c>
      <c r="C27" s="198">
        <v>31025</v>
      </c>
      <c r="D27" s="198">
        <v>10676</v>
      </c>
      <c r="E27" s="198">
        <v>982403</v>
      </c>
      <c r="F27" s="198">
        <v>10619</v>
      </c>
      <c r="G27" s="198">
        <v>138889</v>
      </c>
      <c r="H27" s="198">
        <v>0</v>
      </c>
      <c r="I27" s="198">
        <v>79895</v>
      </c>
      <c r="J27" s="198">
        <v>328378</v>
      </c>
      <c r="K27" s="198">
        <v>27199</v>
      </c>
      <c r="L27" s="198">
        <v>0</v>
      </c>
      <c r="M27" s="198">
        <v>0</v>
      </c>
    </row>
    <row r="28" spans="2:13" ht="30.75" customHeight="1" x14ac:dyDescent="0.35">
      <c r="B28" s="233" t="s">
        <v>111</v>
      </c>
      <c r="C28" s="198">
        <v>861931</v>
      </c>
      <c r="D28" s="198">
        <v>465642</v>
      </c>
      <c r="E28" s="198">
        <v>214480</v>
      </c>
      <c r="F28" s="198">
        <v>513455</v>
      </c>
      <c r="G28" s="198">
        <v>753944</v>
      </c>
      <c r="H28" s="198">
        <v>9742</v>
      </c>
      <c r="I28" s="198">
        <v>0</v>
      </c>
      <c r="J28" s="198">
        <v>0</v>
      </c>
      <c r="K28" s="198">
        <v>0</v>
      </c>
      <c r="L28" s="198">
        <v>0</v>
      </c>
      <c r="M28" s="198">
        <v>0</v>
      </c>
    </row>
    <row r="29" spans="2:13" ht="30.75" customHeight="1" x14ac:dyDescent="0.35">
      <c r="B29" s="233" t="s">
        <v>112</v>
      </c>
      <c r="C29" s="198">
        <v>0</v>
      </c>
      <c r="D29" s="198">
        <v>0</v>
      </c>
      <c r="E29" s="198">
        <v>81</v>
      </c>
      <c r="F29" s="198">
        <v>0</v>
      </c>
      <c r="G29" s="198">
        <v>0</v>
      </c>
      <c r="H29" s="198">
        <v>0</v>
      </c>
      <c r="I29" s="198">
        <v>0</v>
      </c>
      <c r="J29" s="198">
        <v>0</v>
      </c>
      <c r="K29" s="198">
        <v>0</v>
      </c>
      <c r="L29" s="198">
        <v>0</v>
      </c>
      <c r="M29" s="198">
        <v>0</v>
      </c>
    </row>
    <row r="30" spans="2:13" ht="30.75" customHeight="1" x14ac:dyDescent="0.35">
      <c r="B30" s="233" t="s">
        <v>113</v>
      </c>
      <c r="C30" s="198">
        <v>0</v>
      </c>
      <c r="D30" s="198">
        <v>0</v>
      </c>
      <c r="E30" s="198">
        <v>0</v>
      </c>
      <c r="F30" s="198">
        <v>0</v>
      </c>
      <c r="G30" s="198">
        <v>0</v>
      </c>
      <c r="H30" s="198">
        <v>0</v>
      </c>
      <c r="I30" s="198">
        <v>0</v>
      </c>
      <c r="J30" s="198">
        <v>0</v>
      </c>
      <c r="K30" s="198">
        <v>0</v>
      </c>
      <c r="L30" s="198">
        <v>0</v>
      </c>
      <c r="M30" s="198">
        <v>0</v>
      </c>
    </row>
    <row r="31" spans="2:13" ht="30.75" customHeight="1" x14ac:dyDescent="0.35">
      <c r="B31" s="233" t="s">
        <v>114</v>
      </c>
      <c r="C31" s="198">
        <v>17859</v>
      </c>
      <c r="D31" s="198">
        <v>0</v>
      </c>
      <c r="E31" s="198">
        <v>0</v>
      </c>
      <c r="F31" s="198">
        <v>0</v>
      </c>
      <c r="G31" s="198">
        <v>23267</v>
      </c>
      <c r="H31" s="198">
        <v>0</v>
      </c>
      <c r="I31" s="198">
        <v>112132</v>
      </c>
      <c r="J31" s="198">
        <v>0</v>
      </c>
      <c r="K31" s="198">
        <v>0</v>
      </c>
      <c r="L31" s="198">
        <v>0</v>
      </c>
      <c r="M31" s="198">
        <v>0</v>
      </c>
    </row>
    <row r="32" spans="2:13" ht="30.75" customHeight="1" x14ac:dyDescent="0.35">
      <c r="B32" s="233" t="s">
        <v>115</v>
      </c>
      <c r="C32" s="198">
        <v>0</v>
      </c>
      <c r="D32" s="198">
        <v>0</v>
      </c>
      <c r="E32" s="198">
        <v>737744</v>
      </c>
      <c r="F32" s="198">
        <v>0</v>
      </c>
      <c r="G32" s="198">
        <v>0</v>
      </c>
      <c r="H32" s="198">
        <v>20776</v>
      </c>
      <c r="I32" s="198">
        <v>0</v>
      </c>
      <c r="J32" s="198">
        <v>0</v>
      </c>
      <c r="K32" s="198">
        <v>0</v>
      </c>
      <c r="L32" s="198">
        <v>0</v>
      </c>
      <c r="M32" s="198">
        <v>0</v>
      </c>
    </row>
    <row r="33" spans="2:13" ht="30.75" customHeight="1" x14ac:dyDescent="0.35">
      <c r="B33" s="233" t="s">
        <v>116</v>
      </c>
      <c r="C33" s="198">
        <v>445702</v>
      </c>
      <c r="D33" s="198">
        <v>31206</v>
      </c>
      <c r="E33" s="198">
        <v>1033932</v>
      </c>
      <c r="F33" s="198">
        <v>331566</v>
      </c>
      <c r="G33" s="198">
        <v>1168068</v>
      </c>
      <c r="H33" s="198">
        <v>1461701</v>
      </c>
      <c r="I33" s="198">
        <v>33985</v>
      </c>
      <c r="J33" s="198">
        <v>155001</v>
      </c>
      <c r="K33" s="198">
        <v>58172</v>
      </c>
      <c r="L33" s="198">
        <v>376374</v>
      </c>
      <c r="M33" s="198">
        <v>816800</v>
      </c>
    </row>
    <row r="34" spans="2:13" ht="30.75" customHeight="1" x14ac:dyDescent="0.35">
      <c r="B34" s="233" t="s">
        <v>117</v>
      </c>
      <c r="C34" s="198">
        <v>139481</v>
      </c>
      <c r="D34" s="198">
        <v>15579</v>
      </c>
      <c r="E34" s="198">
        <v>99578</v>
      </c>
      <c r="F34" s="198">
        <v>139386</v>
      </c>
      <c r="G34" s="198">
        <v>391638</v>
      </c>
      <c r="H34" s="198">
        <v>19057</v>
      </c>
      <c r="I34" s="198">
        <v>52898</v>
      </c>
      <c r="J34" s="198">
        <v>26059</v>
      </c>
      <c r="K34" s="198">
        <v>6576</v>
      </c>
      <c r="L34" s="198">
        <v>14534</v>
      </c>
      <c r="M34" s="198">
        <v>141456</v>
      </c>
    </row>
    <row r="35" spans="2:13" ht="30.75" customHeight="1" x14ac:dyDescent="0.35">
      <c r="B35" s="233" t="s">
        <v>118</v>
      </c>
      <c r="C35" s="198">
        <v>624870</v>
      </c>
      <c r="D35" s="198">
        <v>783636</v>
      </c>
      <c r="E35" s="198">
        <v>1832144</v>
      </c>
      <c r="F35" s="198">
        <v>742238</v>
      </c>
      <c r="G35" s="198">
        <v>767315</v>
      </c>
      <c r="H35" s="198">
        <v>90009</v>
      </c>
      <c r="I35" s="198">
        <v>236024</v>
      </c>
      <c r="J35" s="198">
        <v>662610</v>
      </c>
      <c r="K35" s="198">
        <v>945339</v>
      </c>
      <c r="L35" s="198">
        <v>428520</v>
      </c>
      <c r="M35" s="198">
        <v>477123</v>
      </c>
    </row>
    <row r="36" spans="2:13" ht="30.75" customHeight="1" x14ac:dyDescent="0.35">
      <c r="B36" s="233" t="s">
        <v>119</v>
      </c>
      <c r="C36" s="198">
        <v>0</v>
      </c>
      <c r="D36" s="198">
        <v>71523</v>
      </c>
      <c r="E36" s="198">
        <v>691120</v>
      </c>
      <c r="F36" s="198">
        <v>517456</v>
      </c>
      <c r="G36" s="198">
        <v>0</v>
      </c>
      <c r="H36" s="198">
        <v>160454</v>
      </c>
      <c r="I36" s="198">
        <v>23677</v>
      </c>
      <c r="J36" s="198">
        <v>40029</v>
      </c>
      <c r="K36" s="198">
        <v>222683</v>
      </c>
      <c r="L36" s="198">
        <v>31973</v>
      </c>
      <c r="M36" s="198">
        <v>1431534</v>
      </c>
    </row>
    <row r="37" spans="2:13" ht="30.75" customHeight="1" x14ac:dyDescent="0.35">
      <c r="B37" s="233" t="s">
        <v>120</v>
      </c>
      <c r="C37" s="198">
        <v>822933</v>
      </c>
      <c r="D37" s="198">
        <v>335252</v>
      </c>
      <c r="E37" s="198">
        <v>672081</v>
      </c>
      <c r="F37" s="198">
        <v>165666</v>
      </c>
      <c r="G37" s="198">
        <v>145686</v>
      </c>
      <c r="H37" s="198">
        <v>39741</v>
      </c>
      <c r="I37" s="198">
        <v>68078</v>
      </c>
      <c r="J37" s="198">
        <v>326695</v>
      </c>
      <c r="K37" s="198">
        <v>134280</v>
      </c>
      <c r="L37" s="198">
        <v>54749</v>
      </c>
      <c r="M37" s="198">
        <v>858975</v>
      </c>
    </row>
    <row r="38" spans="2:13" ht="30.75" customHeight="1" x14ac:dyDescent="0.35">
      <c r="B38" s="233" t="s">
        <v>121</v>
      </c>
      <c r="C38" s="198">
        <v>142140</v>
      </c>
      <c r="D38" s="198">
        <v>101324</v>
      </c>
      <c r="E38" s="198">
        <v>568236</v>
      </c>
      <c r="F38" s="198">
        <v>214222</v>
      </c>
      <c r="G38" s="198">
        <v>14008</v>
      </c>
      <c r="H38" s="198">
        <v>96405</v>
      </c>
      <c r="I38" s="198">
        <v>45381</v>
      </c>
      <c r="J38" s="198">
        <v>149641</v>
      </c>
      <c r="K38" s="198">
        <v>74938</v>
      </c>
      <c r="L38" s="198">
        <v>94012</v>
      </c>
      <c r="M38" s="198">
        <v>334536</v>
      </c>
    </row>
    <row r="39" spans="2:13" ht="30.75" customHeight="1" thickBot="1" x14ac:dyDescent="0.4">
      <c r="B39" s="222" t="s">
        <v>122</v>
      </c>
      <c r="C39" s="222">
        <v>8696947</v>
      </c>
      <c r="D39" s="222">
        <v>3257230</v>
      </c>
      <c r="E39" s="222">
        <v>39638616</v>
      </c>
      <c r="F39" s="222">
        <v>4782064</v>
      </c>
      <c r="G39" s="222">
        <v>7281083</v>
      </c>
      <c r="H39" s="222">
        <v>2759768</v>
      </c>
      <c r="I39" s="222">
        <v>2589946</v>
      </c>
      <c r="J39" s="222">
        <v>4087142</v>
      </c>
      <c r="K39" s="222">
        <v>2582964</v>
      </c>
      <c r="L39" s="222">
        <v>1683903</v>
      </c>
      <c r="M39" s="222">
        <v>4678278</v>
      </c>
    </row>
    <row r="40" spans="2:13" ht="16" thickTop="1" x14ac:dyDescent="0.35">
      <c r="B40" s="308" t="s">
        <v>230</v>
      </c>
      <c r="C40" s="308"/>
      <c r="D40" s="308"/>
      <c r="E40" s="308"/>
      <c r="F40" s="308"/>
      <c r="G40" s="308"/>
      <c r="H40" s="308"/>
      <c r="I40" s="308"/>
      <c r="J40" s="308"/>
      <c r="K40" s="309" t="s">
        <v>132</v>
      </c>
      <c r="L40" s="309"/>
      <c r="M40" s="309"/>
    </row>
    <row r="41" spans="2:13" x14ac:dyDescent="0.3">
      <c r="C41" s="15"/>
      <c r="D41" s="15"/>
      <c r="E41" s="15"/>
      <c r="F41" s="15"/>
      <c r="G41" s="15"/>
      <c r="H41" s="15"/>
      <c r="I41" s="15"/>
      <c r="J41" s="15"/>
      <c r="K41" s="15"/>
      <c r="L41" s="15"/>
      <c r="M41" s="15"/>
    </row>
    <row r="42" spans="2:13" x14ac:dyDescent="0.3">
      <c r="C42" s="15"/>
      <c r="D42" s="15"/>
      <c r="E42" s="15"/>
      <c r="F42" s="15"/>
      <c r="G42" s="15"/>
      <c r="H42" s="15"/>
      <c r="I42" s="111"/>
      <c r="J42" s="15"/>
      <c r="K42" s="15"/>
      <c r="L42" s="15"/>
      <c r="M42" s="15"/>
    </row>
    <row r="44" spans="2:13" x14ac:dyDescent="0.3">
      <c r="C44" s="15"/>
      <c r="D44" s="15"/>
      <c r="E44" s="15"/>
      <c r="F44" s="15"/>
      <c r="G44" s="15"/>
      <c r="H44" s="15"/>
      <c r="I44" s="15"/>
      <c r="J44" s="15"/>
      <c r="K44" s="15"/>
      <c r="L44" s="15"/>
      <c r="M44" s="15"/>
    </row>
  </sheetData>
  <sheetProtection password="E931"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R44"/>
  <sheetViews>
    <sheetView showGridLines="0" topLeftCell="A29" zoomScale="80" zoomScaleNormal="80" workbookViewId="0">
      <selection activeCell="F31" sqref="F31"/>
    </sheetView>
  </sheetViews>
  <sheetFormatPr defaultColWidth="9.453125" defaultRowHeight="14.5" x14ac:dyDescent="0.35"/>
  <cols>
    <col min="1" max="1" width="18.453125" style="2" customWidth="1"/>
    <col min="2" max="2" width="37.453125" style="2" customWidth="1"/>
    <col min="3" max="12" width="21.453125" style="2" customWidth="1"/>
    <col min="13" max="13" width="23.453125" style="2" customWidth="1"/>
    <col min="14" max="14" width="6.453125" customWidth="1"/>
    <col min="15" max="15" width="15.54296875" style="2" hidden="1" customWidth="1"/>
    <col min="16" max="16" width="17.453125" style="2" hidden="1" customWidth="1"/>
    <col min="17" max="17" width="18.453125" style="2" hidden="1" customWidth="1"/>
    <col min="18" max="18" width="27.453125" style="2" hidden="1" customWidth="1"/>
    <col min="19" max="19" width="9.453125" style="2" customWidth="1"/>
    <col min="20" max="20" width="5" style="2" customWidth="1"/>
    <col min="21" max="16384" width="9.453125" style="2"/>
  </cols>
  <sheetData>
    <row r="3" spans="2:18" x14ac:dyDescent="0.35">
      <c r="B3" s="323" t="s">
        <v>123</v>
      </c>
      <c r="C3" s="323"/>
      <c r="D3" s="323"/>
      <c r="E3" s="323"/>
      <c r="F3" s="323"/>
      <c r="G3" s="323"/>
      <c r="H3" s="323"/>
      <c r="I3" s="323"/>
      <c r="J3" s="323"/>
      <c r="K3" s="323"/>
      <c r="L3" s="323"/>
      <c r="M3" s="323"/>
    </row>
    <row r="4" spans="2:18" ht="21.75" customHeight="1" x14ac:dyDescent="0.35">
      <c r="B4" s="268" t="s">
        <v>321</v>
      </c>
      <c r="C4" s="268"/>
      <c r="D4" s="268"/>
      <c r="E4" s="268"/>
      <c r="F4" s="268"/>
      <c r="G4" s="268"/>
      <c r="H4" s="268"/>
      <c r="I4" s="268"/>
      <c r="J4" s="268"/>
      <c r="K4" s="268"/>
      <c r="L4" s="268"/>
      <c r="M4" s="268"/>
    </row>
    <row r="5" spans="2:18" ht="57" customHeight="1" x14ac:dyDescent="0.35">
      <c r="B5" s="172" t="s">
        <v>0</v>
      </c>
      <c r="C5" s="171" t="s">
        <v>85</v>
      </c>
      <c r="D5" s="171" t="s">
        <v>212</v>
      </c>
      <c r="E5" s="171" t="s">
        <v>243</v>
      </c>
      <c r="F5" s="171" t="s">
        <v>39</v>
      </c>
      <c r="G5" s="171" t="s">
        <v>244</v>
      </c>
      <c r="H5" s="171" t="s">
        <v>245</v>
      </c>
      <c r="I5" s="171" t="s">
        <v>42</v>
      </c>
      <c r="J5" s="171" t="s">
        <v>246</v>
      </c>
      <c r="K5" s="171" t="s">
        <v>251</v>
      </c>
      <c r="L5" s="171" t="s">
        <v>247</v>
      </c>
      <c r="M5" s="171" t="s">
        <v>45</v>
      </c>
      <c r="O5" s="112" t="s">
        <v>160</v>
      </c>
      <c r="P5" s="112" t="s">
        <v>159</v>
      </c>
    </row>
    <row r="6" spans="2:18" ht="32.25" customHeight="1" x14ac:dyDescent="0.35">
      <c r="B6" s="106" t="s">
        <v>89</v>
      </c>
      <c r="C6" s="8">
        <v>402000</v>
      </c>
      <c r="D6" s="8">
        <v>1028998</v>
      </c>
      <c r="E6" s="8">
        <v>0</v>
      </c>
      <c r="F6" s="8">
        <v>600000</v>
      </c>
      <c r="G6" s="8">
        <v>600000</v>
      </c>
      <c r="H6" s="8">
        <v>497024</v>
      </c>
      <c r="I6" s="8">
        <v>500000</v>
      </c>
      <c r="J6" s="8">
        <v>1000000</v>
      </c>
      <c r="K6" s="8">
        <v>1102550</v>
      </c>
      <c r="L6" s="8">
        <v>887500</v>
      </c>
      <c r="M6" s="8">
        <v>43278855</v>
      </c>
      <c r="O6" s="78">
        <f>'APPENDIX 21 i'!J6+'APPENDIX 21 i'!M6+'APPENDIX 21 ii'!G6+'APPENDIX 21 iii'!E6+'APPENDIX  21 iv'!K6</f>
        <v>10602041</v>
      </c>
      <c r="P6" s="16">
        <f>M6-O6</f>
        <v>32676814</v>
      </c>
      <c r="Q6" s="115"/>
    </row>
    <row r="7" spans="2:18" ht="32.25" customHeight="1" x14ac:dyDescent="0.35">
      <c r="B7" s="106" t="s">
        <v>90</v>
      </c>
      <c r="C7" s="8">
        <v>0</v>
      </c>
      <c r="D7" s="8">
        <v>100361</v>
      </c>
      <c r="E7" s="8">
        <v>0</v>
      </c>
      <c r="F7" s="8">
        <v>0</v>
      </c>
      <c r="G7" s="8">
        <v>0</v>
      </c>
      <c r="H7" s="8">
        <v>0</v>
      </c>
      <c r="I7" s="8">
        <v>0</v>
      </c>
      <c r="J7" s="8">
        <v>0</v>
      </c>
      <c r="K7" s="8">
        <v>0</v>
      </c>
      <c r="L7" s="8">
        <v>0</v>
      </c>
      <c r="M7" s="8">
        <v>3575738</v>
      </c>
      <c r="O7" s="78">
        <f>'APPENDIX 21 i'!J7+'APPENDIX 21 i'!M7+'APPENDIX 21 ii'!G7+'APPENDIX 21 iii'!E7+'APPENDIX  21 iv'!K7</f>
        <v>10871</v>
      </c>
      <c r="P7" s="16">
        <f t="shared" ref="P7:P39" si="0">M7-O7</f>
        <v>3564867</v>
      </c>
      <c r="Q7" s="115"/>
      <c r="R7" s="3"/>
    </row>
    <row r="8" spans="2:18" ht="32.25" customHeight="1" x14ac:dyDescent="0.35">
      <c r="B8" s="106" t="s">
        <v>91</v>
      </c>
      <c r="C8" s="8">
        <v>-17619</v>
      </c>
      <c r="D8" s="8">
        <v>0</v>
      </c>
      <c r="E8" s="8">
        <v>0</v>
      </c>
      <c r="F8" s="8">
        <v>180462</v>
      </c>
      <c r="G8" s="8">
        <v>0</v>
      </c>
      <c r="H8" s="8">
        <v>0</v>
      </c>
      <c r="I8" s="8">
        <v>180041</v>
      </c>
      <c r="J8" s="8">
        <v>0</v>
      </c>
      <c r="K8" s="8">
        <v>0</v>
      </c>
      <c r="L8" s="8">
        <v>0</v>
      </c>
      <c r="M8" s="8">
        <v>3262293</v>
      </c>
      <c r="O8" s="78">
        <f>'APPENDIX 21 i'!J8+'APPENDIX 21 i'!M8+'APPENDIX 21 ii'!G8+'APPENDIX 21 iii'!E8+'APPENDIX  21 iv'!K8</f>
        <v>264793</v>
      </c>
      <c r="P8" s="16">
        <f t="shared" si="0"/>
        <v>2997500</v>
      </c>
      <c r="Q8" s="115"/>
    </row>
    <row r="9" spans="2:18" ht="32.25" customHeight="1" x14ac:dyDescent="0.35">
      <c r="B9" s="106" t="s">
        <v>92</v>
      </c>
      <c r="C9" s="8">
        <v>0</v>
      </c>
      <c r="D9" s="8">
        <v>0</v>
      </c>
      <c r="E9" s="8">
        <v>0</v>
      </c>
      <c r="F9" s="8">
        <v>0</v>
      </c>
      <c r="G9" s="8">
        <v>2750</v>
      </c>
      <c r="H9" s="8">
        <v>0</v>
      </c>
      <c r="I9" s="8">
        <v>0</v>
      </c>
      <c r="J9" s="8">
        <v>0</v>
      </c>
      <c r="K9" s="8">
        <v>0</v>
      </c>
      <c r="L9" s="8">
        <v>0</v>
      </c>
      <c r="M9" s="8">
        <v>2750</v>
      </c>
      <c r="O9" s="78">
        <f>'APPENDIX 21 i'!J9+'APPENDIX 21 i'!M9+'APPENDIX 21 ii'!G9+'APPENDIX 21 iii'!E9+'APPENDIX  21 iv'!K9</f>
        <v>0</v>
      </c>
      <c r="P9" s="16">
        <f t="shared" si="0"/>
        <v>2750</v>
      </c>
      <c r="Q9" s="115"/>
    </row>
    <row r="10" spans="2:18" ht="32.25" customHeight="1" x14ac:dyDescent="0.35">
      <c r="B10" s="106" t="s">
        <v>93</v>
      </c>
      <c r="C10" s="8">
        <v>304004</v>
      </c>
      <c r="D10" s="8">
        <v>83353</v>
      </c>
      <c r="E10" s="8">
        <v>0</v>
      </c>
      <c r="F10" s="8">
        <v>1297088</v>
      </c>
      <c r="G10" s="8">
        <v>187508</v>
      </c>
      <c r="H10" s="8">
        <v>133756</v>
      </c>
      <c r="I10" s="8">
        <v>1125551</v>
      </c>
      <c r="J10" s="8">
        <v>5095698</v>
      </c>
      <c r="K10" s="8">
        <v>101621</v>
      </c>
      <c r="L10" s="8">
        <v>-85968</v>
      </c>
      <c r="M10" s="8">
        <v>55901588</v>
      </c>
      <c r="O10" s="78">
        <f>'APPENDIX 21 i'!J10+'APPENDIX 21 i'!M10+'APPENDIX 21 ii'!G10+'APPENDIX 21 iii'!E10+'APPENDIX  21 iv'!K10</f>
        <v>25345988</v>
      </c>
      <c r="P10" s="16">
        <f t="shared" si="0"/>
        <v>30555600</v>
      </c>
      <c r="Q10" s="115"/>
    </row>
    <row r="11" spans="2:18" ht="32.25" customHeight="1" x14ac:dyDescent="0.35">
      <c r="B11" s="106" t="s">
        <v>94</v>
      </c>
      <c r="C11" s="8">
        <v>0</v>
      </c>
      <c r="D11" s="8">
        <v>0</v>
      </c>
      <c r="E11" s="8">
        <v>0</v>
      </c>
      <c r="F11" s="8">
        <v>12860</v>
      </c>
      <c r="G11" s="8">
        <v>-6093</v>
      </c>
      <c r="H11" s="8">
        <v>0</v>
      </c>
      <c r="I11" s="8">
        <v>25000</v>
      </c>
      <c r="J11" s="8">
        <v>0</v>
      </c>
      <c r="K11" s="8">
        <v>0</v>
      </c>
      <c r="L11" s="8">
        <v>220000</v>
      </c>
      <c r="M11" s="8">
        <v>3079773</v>
      </c>
      <c r="O11" s="78">
        <f>'APPENDIX 21 i'!J11+'APPENDIX 21 i'!M11+'APPENDIX 21 ii'!G11+'APPENDIX 21 iii'!E11+'APPENDIX  21 iv'!K11</f>
        <v>274821</v>
      </c>
      <c r="P11" s="16">
        <f t="shared" si="0"/>
        <v>2804952</v>
      </c>
      <c r="Q11" s="115"/>
    </row>
    <row r="12" spans="2:18" ht="32.25" customHeight="1" x14ac:dyDescent="0.35">
      <c r="B12" s="108" t="s">
        <v>95</v>
      </c>
      <c r="C12" s="217">
        <v>688386</v>
      </c>
      <c r="D12" s="217">
        <v>1212712</v>
      </c>
      <c r="E12" s="217">
        <v>0</v>
      </c>
      <c r="F12" s="217">
        <v>2090409</v>
      </c>
      <c r="G12" s="217">
        <v>784164</v>
      </c>
      <c r="H12" s="217">
        <v>630781</v>
      </c>
      <c r="I12" s="217">
        <v>1830592</v>
      </c>
      <c r="J12" s="217">
        <v>6095698</v>
      </c>
      <c r="K12" s="217">
        <v>1204171</v>
      </c>
      <c r="L12" s="217">
        <v>1021532</v>
      </c>
      <c r="M12" s="217">
        <v>109100996</v>
      </c>
      <c r="O12" s="78">
        <f>'APPENDIX 21 i'!J12+'APPENDIX 21 i'!M12+'APPENDIX 21 ii'!G12+'APPENDIX 21 iii'!E12+'APPENDIX  21 iv'!K12</f>
        <v>36498516</v>
      </c>
      <c r="P12" s="16">
        <f t="shared" si="0"/>
        <v>72602480</v>
      </c>
      <c r="Q12" s="115"/>
    </row>
    <row r="13" spans="2:18" ht="32.25" customHeight="1" x14ac:dyDescent="0.35">
      <c r="B13" s="106" t="s">
        <v>96</v>
      </c>
      <c r="C13" s="8">
        <v>1358139</v>
      </c>
      <c r="D13" s="8">
        <v>2419129</v>
      </c>
      <c r="E13" s="8">
        <v>0</v>
      </c>
      <c r="F13" s="8">
        <v>870992</v>
      </c>
      <c r="G13" s="8">
        <v>1486920</v>
      </c>
      <c r="H13" s="8">
        <v>1510506</v>
      </c>
      <c r="I13" s="8">
        <v>1916858</v>
      </c>
      <c r="J13" s="8">
        <v>8249199</v>
      </c>
      <c r="K13" s="8">
        <v>561696</v>
      </c>
      <c r="L13" s="8">
        <v>2116470</v>
      </c>
      <c r="M13" s="8">
        <v>125853452</v>
      </c>
      <c r="O13" s="78">
        <f>'APPENDIX 21 i'!J13+'APPENDIX 21 i'!M13+'APPENDIX 21 ii'!G13+'APPENDIX 21 iii'!E13+'APPENDIX  21 iv'!K13</f>
        <v>17300893</v>
      </c>
      <c r="P13" s="16">
        <f t="shared" si="0"/>
        <v>108552559</v>
      </c>
      <c r="Q13" s="115"/>
    </row>
    <row r="14" spans="2:18" ht="32.25" customHeight="1" x14ac:dyDescent="0.35">
      <c r="B14" s="106" t="s">
        <v>97</v>
      </c>
      <c r="C14" s="8">
        <v>0</v>
      </c>
      <c r="D14" s="8">
        <v>0</v>
      </c>
      <c r="E14" s="8">
        <v>0</v>
      </c>
      <c r="F14" s="8">
        <v>0</v>
      </c>
      <c r="G14" s="8">
        <v>0</v>
      </c>
      <c r="H14" s="8">
        <v>0</v>
      </c>
      <c r="I14" s="8">
        <v>0</v>
      </c>
      <c r="J14" s="8">
        <v>0</v>
      </c>
      <c r="K14" s="8">
        <v>0</v>
      </c>
      <c r="L14" s="8">
        <v>0</v>
      </c>
      <c r="M14" s="8">
        <v>0</v>
      </c>
      <c r="O14" s="78">
        <f>'APPENDIX 21 i'!J14+'APPENDIX 21 i'!M14+'APPENDIX 21 ii'!G14+'APPENDIX 21 iii'!E14+'APPENDIX  21 iv'!K14</f>
        <v>0</v>
      </c>
      <c r="P14" s="16">
        <f t="shared" si="0"/>
        <v>0</v>
      </c>
      <c r="Q14" s="115"/>
    </row>
    <row r="15" spans="2:18" ht="32.25" customHeight="1" x14ac:dyDescent="0.35">
      <c r="B15" s="106" t="s">
        <v>98</v>
      </c>
      <c r="C15" s="8">
        <v>109511</v>
      </c>
      <c r="D15" s="8">
        <v>0</v>
      </c>
      <c r="E15" s="8">
        <v>0</v>
      </c>
      <c r="F15" s="8">
        <v>64639</v>
      </c>
      <c r="G15" s="8">
        <v>267372</v>
      </c>
      <c r="H15" s="8">
        <v>0</v>
      </c>
      <c r="I15" s="8">
        <v>0</v>
      </c>
      <c r="J15" s="8">
        <v>0</v>
      </c>
      <c r="K15" s="8">
        <v>0</v>
      </c>
      <c r="L15" s="8">
        <v>0</v>
      </c>
      <c r="M15" s="8">
        <v>2369179</v>
      </c>
      <c r="O15" s="78">
        <f>'APPENDIX 21 i'!J15+'APPENDIX 21 i'!M15+'APPENDIX 21 ii'!G15+'APPENDIX 21 iii'!E15+'APPENDIX  21 iv'!K15</f>
        <v>113775</v>
      </c>
      <c r="P15" s="16">
        <f t="shared" si="0"/>
        <v>2255404</v>
      </c>
      <c r="Q15" s="115"/>
    </row>
    <row r="16" spans="2:18" ht="32.25" customHeight="1" x14ac:dyDescent="0.35">
      <c r="B16" s="106" t="s">
        <v>99</v>
      </c>
      <c r="C16" s="8">
        <v>227060</v>
      </c>
      <c r="D16" s="8">
        <v>346323</v>
      </c>
      <c r="E16" s="8">
        <v>0</v>
      </c>
      <c r="F16" s="8">
        <v>226190</v>
      </c>
      <c r="G16" s="8">
        <v>750762</v>
      </c>
      <c r="H16" s="8">
        <v>103950</v>
      </c>
      <c r="I16" s="8">
        <v>409289</v>
      </c>
      <c r="J16" s="8">
        <v>2737190</v>
      </c>
      <c r="K16" s="8">
        <v>227009</v>
      </c>
      <c r="L16" s="8">
        <v>307989</v>
      </c>
      <c r="M16" s="8">
        <v>33342835</v>
      </c>
      <c r="O16" s="78">
        <f>'APPENDIX 21 i'!J16+'APPENDIX 21 i'!M16+'APPENDIX 21 ii'!G16+'APPENDIX 21 iii'!E16+'APPENDIX  21 iv'!K16</f>
        <v>2497643</v>
      </c>
      <c r="P16" s="16">
        <f t="shared" si="0"/>
        <v>30845192</v>
      </c>
      <c r="Q16" s="115"/>
    </row>
    <row r="17" spans="2:17" ht="32.25" customHeight="1" x14ac:dyDescent="0.35">
      <c r="B17" s="174" t="s">
        <v>100</v>
      </c>
      <c r="C17" s="220">
        <v>2383097</v>
      </c>
      <c r="D17" s="220">
        <v>3978164</v>
      </c>
      <c r="E17" s="220">
        <v>0</v>
      </c>
      <c r="F17" s="220">
        <v>3252230</v>
      </c>
      <c r="G17" s="220">
        <v>3289219</v>
      </c>
      <c r="H17" s="220">
        <v>2245237</v>
      </c>
      <c r="I17" s="220">
        <v>4156739</v>
      </c>
      <c r="J17" s="220">
        <v>17082086</v>
      </c>
      <c r="K17" s="220">
        <v>1992876</v>
      </c>
      <c r="L17" s="220">
        <v>3445991</v>
      </c>
      <c r="M17" s="220">
        <v>270666461</v>
      </c>
      <c r="O17" s="78">
        <f>'APPENDIX 21 i'!J17+'APPENDIX 21 i'!M17+'APPENDIX 21 ii'!G17+'APPENDIX 21 iii'!E17+'APPENDIX  21 iv'!K17</f>
        <v>56410826</v>
      </c>
      <c r="P17" s="16">
        <f t="shared" si="0"/>
        <v>214255635</v>
      </c>
      <c r="Q17" s="115"/>
    </row>
    <row r="18" spans="2:17" ht="32.25" customHeight="1" x14ac:dyDescent="0.35">
      <c r="B18" s="109" t="s">
        <v>101</v>
      </c>
      <c r="C18" s="8">
        <v>0</v>
      </c>
      <c r="D18" s="8">
        <v>0</v>
      </c>
      <c r="E18" s="8">
        <v>0</v>
      </c>
      <c r="F18" s="8">
        <v>308849</v>
      </c>
      <c r="G18" s="8">
        <v>0</v>
      </c>
      <c r="H18" s="8">
        <v>0</v>
      </c>
      <c r="I18" s="8">
        <v>240660</v>
      </c>
      <c r="J18" s="8">
        <v>0</v>
      </c>
      <c r="K18" s="8">
        <v>0</v>
      </c>
      <c r="L18" s="8">
        <v>0</v>
      </c>
      <c r="M18" s="8">
        <v>5482262</v>
      </c>
      <c r="O18" s="78">
        <f>'APPENDIX 21 i'!J18+'APPENDIX 21 i'!M18+'APPENDIX 21 ii'!G18+'APPENDIX 21 iii'!E18+'APPENDIX  21 iv'!K18</f>
        <v>458017</v>
      </c>
      <c r="P18" s="16">
        <f t="shared" si="0"/>
        <v>5024245</v>
      </c>
      <c r="Q18" s="115" t="s">
        <v>101</v>
      </c>
    </row>
    <row r="19" spans="2:17" ht="32.25" customHeight="1" x14ac:dyDescent="0.35">
      <c r="B19" s="106" t="s">
        <v>102</v>
      </c>
      <c r="C19" s="8">
        <v>0</v>
      </c>
      <c r="D19" s="8">
        <v>70000</v>
      </c>
      <c r="E19" s="8">
        <v>0</v>
      </c>
      <c r="F19" s="8">
        <v>0</v>
      </c>
      <c r="G19" s="8">
        <v>1300000</v>
      </c>
      <c r="H19" s="8">
        <v>753226</v>
      </c>
      <c r="I19" s="8">
        <v>1718205</v>
      </c>
      <c r="J19" s="8">
        <v>3482700</v>
      </c>
      <c r="K19" s="8">
        <v>0</v>
      </c>
      <c r="L19" s="8">
        <v>892200</v>
      </c>
      <c r="M19" s="8">
        <v>38484453</v>
      </c>
      <c r="O19" s="78">
        <f>'APPENDIX 21 i'!J19+'APPENDIX 21 i'!M19+'APPENDIX 21 ii'!G19+'APPENDIX 21 iii'!E19+'APPENDIX  21 iv'!K19</f>
        <v>11208850</v>
      </c>
      <c r="P19" s="16">
        <f t="shared" si="0"/>
        <v>27275603</v>
      </c>
      <c r="Q19" s="115" t="s">
        <v>102</v>
      </c>
    </row>
    <row r="20" spans="2:17" ht="32.25" customHeight="1" x14ac:dyDescent="0.35">
      <c r="B20" s="106" t="s">
        <v>103</v>
      </c>
      <c r="C20" s="8">
        <v>2905</v>
      </c>
      <c r="D20" s="8">
        <v>71558</v>
      </c>
      <c r="E20" s="8">
        <v>0</v>
      </c>
      <c r="F20" s="8">
        <v>25220</v>
      </c>
      <c r="G20" s="8">
        <v>47390</v>
      </c>
      <c r="H20" s="8">
        <v>62183</v>
      </c>
      <c r="I20" s="8">
        <v>12258</v>
      </c>
      <c r="J20" s="8">
        <v>122968</v>
      </c>
      <c r="K20" s="8">
        <v>8032</v>
      </c>
      <c r="L20" s="8">
        <v>69023</v>
      </c>
      <c r="M20" s="8">
        <v>2006086</v>
      </c>
      <c r="O20" s="78">
        <f>'APPENDIX 21 i'!J20+'APPENDIX 21 i'!M20+'APPENDIX 21 ii'!G20+'APPENDIX 21 iii'!E20+'APPENDIX  21 iv'!K20</f>
        <v>76757</v>
      </c>
      <c r="P20" s="16">
        <f t="shared" si="0"/>
        <v>1929329</v>
      </c>
      <c r="Q20" s="115" t="s">
        <v>103</v>
      </c>
    </row>
    <row r="21" spans="2:17" ht="32.25" customHeight="1" x14ac:dyDescent="0.35">
      <c r="B21" s="106" t="s">
        <v>104</v>
      </c>
      <c r="C21" s="8">
        <v>715647</v>
      </c>
      <c r="D21" s="8">
        <v>1541603</v>
      </c>
      <c r="E21" s="8">
        <v>0</v>
      </c>
      <c r="F21" s="8">
        <v>1956998</v>
      </c>
      <c r="G21" s="8">
        <v>332032</v>
      </c>
      <c r="H21" s="8">
        <v>112595</v>
      </c>
      <c r="I21" s="8">
        <v>255050</v>
      </c>
      <c r="J21" s="8">
        <v>5728255</v>
      </c>
      <c r="K21" s="8">
        <v>281169</v>
      </c>
      <c r="L21" s="8">
        <v>149700</v>
      </c>
      <c r="M21" s="8">
        <v>95685816</v>
      </c>
      <c r="O21" s="78">
        <f>'APPENDIX 21 i'!J21+'APPENDIX 21 i'!M21+'APPENDIX 21 ii'!G21+'APPENDIX 21 iii'!E21+'APPENDIX  21 iv'!K21</f>
        <v>19767050</v>
      </c>
      <c r="P21" s="16">
        <f t="shared" si="0"/>
        <v>75918766</v>
      </c>
      <c r="Q21" s="115" t="s">
        <v>104</v>
      </c>
    </row>
    <row r="22" spans="2:17" ht="32.25" customHeight="1" x14ac:dyDescent="0.35">
      <c r="B22" s="106" t="s">
        <v>105</v>
      </c>
      <c r="C22" s="8">
        <v>0</v>
      </c>
      <c r="D22" s="8">
        <v>0</v>
      </c>
      <c r="E22" s="8">
        <v>0</v>
      </c>
      <c r="F22" s="8">
        <v>0</v>
      </c>
      <c r="G22" s="8">
        <v>0</v>
      </c>
      <c r="H22" s="8">
        <v>0</v>
      </c>
      <c r="I22" s="8">
        <v>0</v>
      </c>
      <c r="J22" s="8">
        <v>0</v>
      </c>
      <c r="K22" s="8">
        <v>0</v>
      </c>
      <c r="L22" s="8">
        <v>43453</v>
      </c>
      <c r="M22" s="8">
        <v>989516</v>
      </c>
      <c r="O22" s="78">
        <f>'APPENDIX 21 i'!J22+'APPENDIX 21 i'!M22+'APPENDIX 21 ii'!G22+'APPENDIX 21 iii'!E22+'APPENDIX  21 iv'!K22</f>
        <v>0</v>
      </c>
      <c r="P22" s="16">
        <f t="shared" si="0"/>
        <v>989516</v>
      </c>
      <c r="Q22" s="115" t="s">
        <v>105</v>
      </c>
    </row>
    <row r="23" spans="2:17" ht="32.25" customHeight="1" x14ac:dyDescent="0.35">
      <c r="B23" s="106" t="s">
        <v>106</v>
      </c>
      <c r="C23" s="8">
        <v>0</v>
      </c>
      <c r="D23" s="8">
        <v>0</v>
      </c>
      <c r="E23" s="8">
        <v>0</v>
      </c>
      <c r="F23" s="8">
        <v>0</v>
      </c>
      <c r="G23" s="8">
        <v>0</v>
      </c>
      <c r="H23" s="8">
        <v>0</v>
      </c>
      <c r="I23" s="8">
        <v>615600</v>
      </c>
      <c r="J23" s="8">
        <v>0</v>
      </c>
      <c r="K23" s="8">
        <v>0</v>
      </c>
      <c r="L23" s="8">
        <v>245251</v>
      </c>
      <c r="M23" s="8">
        <v>14857647</v>
      </c>
      <c r="O23" s="78">
        <f>'APPENDIX 21 i'!J23+'APPENDIX 21 i'!M23+'APPENDIX 21 ii'!G23+'APPENDIX 21 iii'!E23+'APPENDIX  21 iv'!K23</f>
        <v>8230481</v>
      </c>
      <c r="P23" s="16">
        <f t="shared" si="0"/>
        <v>6627166</v>
      </c>
      <c r="Q23" s="115" t="s">
        <v>106</v>
      </c>
    </row>
    <row r="24" spans="2:17" ht="32.25" customHeight="1" x14ac:dyDescent="0.35">
      <c r="B24" s="106" t="s">
        <v>107</v>
      </c>
      <c r="C24" s="8">
        <v>0</v>
      </c>
      <c r="D24" s="8">
        <v>0</v>
      </c>
      <c r="E24" s="8">
        <v>0</v>
      </c>
      <c r="F24" s="8">
        <v>0</v>
      </c>
      <c r="G24" s="8">
        <v>0</v>
      </c>
      <c r="H24" s="8">
        <v>0</v>
      </c>
      <c r="I24" s="8">
        <v>0</v>
      </c>
      <c r="J24" s="8">
        <v>0</v>
      </c>
      <c r="K24" s="8">
        <v>0</v>
      </c>
      <c r="L24" s="8">
        <v>0</v>
      </c>
      <c r="M24" s="8">
        <v>118154</v>
      </c>
      <c r="O24" s="78">
        <f>'APPENDIX 21 i'!J24+'APPENDIX 21 i'!M24+'APPENDIX 21 ii'!G24+'APPENDIX 21 iii'!E24+'APPENDIX  21 iv'!K24</f>
        <v>65609</v>
      </c>
      <c r="P24" s="16">
        <f t="shared" si="0"/>
        <v>52545</v>
      </c>
      <c r="Q24" s="115" t="s">
        <v>107</v>
      </c>
    </row>
    <row r="25" spans="2:17" ht="32.25" customHeight="1" x14ac:dyDescent="0.35">
      <c r="B25" s="106" t="s">
        <v>108</v>
      </c>
      <c r="C25" s="8">
        <v>0</v>
      </c>
      <c r="D25" s="8">
        <v>0</v>
      </c>
      <c r="E25" s="8">
        <v>0</v>
      </c>
      <c r="F25" s="8">
        <v>0</v>
      </c>
      <c r="G25" s="8">
        <v>0</v>
      </c>
      <c r="H25" s="8">
        <v>0</v>
      </c>
      <c r="I25" s="8">
        <v>0</v>
      </c>
      <c r="J25" s="8">
        <v>0</v>
      </c>
      <c r="K25" s="8">
        <v>0</v>
      </c>
      <c r="L25" s="8">
        <v>0</v>
      </c>
      <c r="M25" s="8">
        <v>26154</v>
      </c>
      <c r="O25" s="78">
        <f>'APPENDIX 21 i'!J25+'APPENDIX 21 i'!M25+'APPENDIX 21 ii'!G25+'APPENDIX 21 iii'!E25+'APPENDIX  21 iv'!K25</f>
        <v>0</v>
      </c>
      <c r="P25" s="16">
        <f t="shared" si="0"/>
        <v>26154</v>
      </c>
      <c r="Q25" s="115" t="s">
        <v>108</v>
      </c>
    </row>
    <row r="26" spans="2:17" ht="32.25" customHeight="1" x14ac:dyDescent="0.35">
      <c r="B26" s="106" t="s">
        <v>109</v>
      </c>
      <c r="C26" s="8">
        <v>0</v>
      </c>
      <c r="D26" s="8">
        <v>0</v>
      </c>
      <c r="E26" s="8">
        <v>0</v>
      </c>
      <c r="F26" s="8">
        <v>0</v>
      </c>
      <c r="G26" s="8">
        <v>0</v>
      </c>
      <c r="H26" s="8">
        <v>0</v>
      </c>
      <c r="I26" s="8">
        <v>0</v>
      </c>
      <c r="J26" s="8">
        <v>0</v>
      </c>
      <c r="K26" s="8">
        <v>0</v>
      </c>
      <c r="L26" s="8">
        <v>0</v>
      </c>
      <c r="M26" s="8">
        <v>0</v>
      </c>
      <c r="O26" s="78">
        <f>'APPENDIX 21 i'!J26+'APPENDIX 21 i'!M26+'APPENDIX 21 ii'!G26+'APPENDIX 21 iii'!E26+'APPENDIX  21 iv'!K26</f>
        <v>0</v>
      </c>
      <c r="P26" s="16">
        <f t="shared" si="0"/>
        <v>0</v>
      </c>
      <c r="Q26" s="115" t="s">
        <v>109</v>
      </c>
    </row>
    <row r="27" spans="2:17" ht="32.25" customHeight="1" x14ac:dyDescent="0.35">
      <c r="B27" s="106" t="s">
        <v>110</v>
      </c>
      <c r="C27" s="8">
        <v>19109</v>
      </c>
      <c r="D27" s="8">
        <v>522</v>
      </c>
      <c r="E27" s="8">
        <v>0</v>
      </c>
      <c r="F27" s="8">
        <v>195215</v>
      </c>
      <c r="G27" s="8">
        <v>11497</v>
      </c>
      <c r="H27" s="8">
        <v>0</v>
      </c>
      <c r="I27" s="8">
        <v>4828</v>
      </c>
      <c r="J27" s="8">
        <v>1200175</v>
      </c>
      <c r="K27" s="8">
        <v>0</v>
      </c>
      <c r="L27" s="8">
        <v>0</v>
      </c>
      <c r="M27" s="8">
        <v>6542635</v>
      </c>
      <c r="O27" s="78">
        <f>'APPENDIX 21 i'!J27+'APPENDIX 21 i'!M27+'APPENDIX 21 ii'!G27+'APPENDIX 21 iii'!E27+'APPENDIX  21 iv'!K27</f>
        <v>1021523</v>
      </c>
      <c r="P27" s="16">
        <f t="shared" si="0"/>
        <v>5521112</v>
      </c>
      <c r="Q27" s="115" t="s">
        <v>110</v>
      </c>
    </row>
    <row r="28" spans="2:17" ht="32.25" customHeight="1" x14ac:dyDescent="0.35">
      <c r="B28" s="106" t="s">
        <v>248</v>
      </c>
      <c r="C28" s="8">
        <v>0</v>
      </c>
      <c r="D28" s="8">
        <v>0</v>
      </c>
      <c r="E28" s="8">
        <v>0</v>
      </c>
      <c r="F28" s="8">
        <v>7023</v>
      </c>
      <c r="G28" s="8">
        <v>37128</v>
      </c>
      <c r="H28" s="8">
        <v>59</v>
      </c>
      <c r="I28" s="8">
        <v>28632</v>
      </c>
      <c r="J28" s="8">
        <v>101354</v>
      </c>
      <c r="K28" s="8">
        <v>0</v>
      </c>
      <c r="L28" s="8">
        <v>0</v>
      </c>
      <c r="M28" s="8">
        <v>4260899</v>
      </c>
      <c r="O28" s="78">
        <f>'APPENDIX 21 i'!J28+'APPENDIX 21 i'!M28+'APPENDIX 21 ii'!G28+'APPENDIX 21 iii'!E28+'APPENDIX  21 iv'!K28</f>
        <v>309480</v>
      </c>
      <c r="P28" s="16">
        <f t="shared" si="0"/>
        <v>3951419</v>
      </c>
      <c r="Q28" s="115" t="s">
        <v>248</v>
      </c>
    </row>
    <row r="29" spans="2:17" ht="32.25" customHeight="1" x14ac:dyDescent="0.35">
      <c r="B29" s="106" t="s">
        <v>112</v>
      </c>
      <c r="C29" s="8">
        <v>0</v>
      </c>
      <c r="D29" s="8">
        <v>0</v>
      </c>
      <c r="E29" s="8">
        <v>0</v>
      </c>
      <c r="F29" s="8">
        <v>0</v>
      </c>
      <c r="G29" s="8">
        <v>0</v>
      </c>
      <c r="H29" s="8">
        <v>0</v>
      </c>
      <c r="I29" s="8">
        <v>0</v>
      </c>
      <c r="J29" s="8">
        <v>0</v>
      </c>
      <c r="K29" s="8">
        <v>0</v>
      </c>
      <c r="L29" s="8">
        <v>0</v>
      </c>
      <c r="M29" s="8">
        <v>483</v>
      </c>
      <c r="O29" s="78">
        <f>'APPENDIX 21 i'!J29+'APPENDIX 21 i'!M29+'APPENDIX 21 ii'!G29+'APPENDIX 21 iii'!E29+'APPENDIX  21 iv'!K29</f>
        <v>81</v>
      </c>
      <c r="P29" s="16">
        <f t="shared" si="0"/>
        <v>402</v>
      </c>
      <c r="Q29" s="115" t="s">
        <v>112</v>
      </c>
    </row>
    <row r="30" spans="2:17" ht="32.25" customHeight="1" x14ac:dyDescent="0.35">
      <c r="B30" s="106" t="s">
        <v>113</v>
      </c>
      <c r="C30" s="8">
        <v>0</v>
      </c>
      <c r="D30" s="8">
        <v>0</v>
      </c>
      <c r="E30" s="8">
        <v>0</v>
      </c>
      <c r="F30" s="8">
        <v>0</v>
      </c>
      <c r="G30" s="8">
        <v>0</v>
      </c>
      <c r="H30" s="8">
        <v>0</v>
      </c>
      <c r="I30" s="8">
        <v>0</v>
      </c>
      <c r="J30" s="8">
        <v>0</v>
      </c>
      <c r="K30" s="8">
        <v>0</v>
      </c>
      <c r="L30" s="8">
        <v>0</v>
      </c>
      <c r="M30" s="8">
        <v>0</v>
      </c>
      <c r="O30" s="78">
        <f>'APPENDIX 21 i'!J30+'APPENDIX 21 i'!M30+'APPENDIX 21 ii'!G30+'APPENDIX 21 iii'!E30+'APPENDIX  21 iv'!K30</f>
        <v>0</v>
      </c>
      <c r="P30" s="16">
        <f t="shared" si="0"/>
        <v>0</v>
      </c>
      <c r="Q30" s="115" t="s">
        <v>113</v>
      </c>
    </row>
    <row r="31" spans="2:17" ht="32.25" customHeight="1" x14ac:dyDescent="0.35">
      <c r="B31" s="106" t="s">
        <v>114</v>
      </c>
      <c r="C31" s="8">
        <v>106519</v>
      </c>
      <c r="D31" s="8">
        <v>218</v>
      </c>
      <c r="E31" s="8">
        <v>0</v>
      </c>
      <c r="F31" s="8">
        <v>1776</v>
      </c>
      <c r="G31" s="8">
        <v>44336</v>
      </c>
      <c r="H31" s="8">
        <v>0</v>
      </c>
      <c r="I31" s="8">
        <v>573118</v>
      </c>
      <c r="J31" s="8">
        <v>81131</v>
      </c>
      <c r="K31" s="8">
        <v>2300</v>
      </c>
      <c r="L31" s="8">
        <v>20635</v>
      </c>
      <c r="M31" s="8">
        <v>2239040</v>
      </c>
      <c r="O31" s="78">
        <f>'APPENDIX 21 i'!J31+'APPENDIX 21 i'!M31+'APPENDIX 21 ii'!G31+'APPENDIX 21 iii'!E31+'APPENDIX  21 iv'!K31</f>
        <v>15631</v>
      </c>
      <c r="P31" s="16">
        <f t="shared" si="0"/>
        <v>2223409</v>
      </c>
      <c r="Q31" s="115" t="s">
        <v>114</v>
      </c>
    </row>
    <row r="32" spans="2:17" ht="32.25" customHeight="1" x14ac:dyDescent="0.35">
      <c r="B32" s="106" t="s">
        <v>115</v>
      </c>
      <c r="C32" s="8">
        <v>0</v>
      </c>
      <c r="D32" s="8">
        <v>0</v>
      </c>
      <c r="E32" s="8">
        <v>0</v>
      </c>
      <c r="F32" s="8">
        <v>61198</v>
      </c>
      <c r="G32" s="8">
        <v>0</v>
      </c>
      <c r="H32" s="8">
        <v>0</v>
      </c>
      <c r="I32" s="8">
        <v>0</v>
      </c>
      <c r="J32" s="8">
        <v>244756</v>
      </c>
      <c r="K32" s="8">
        <v>0</v>
      </c>
      <c r="L32" s="8">
        <v>0</v>
      </c>
      <c r="M32" s="8">
        <v>1452470</v>
      </c>
      <c r="O32" s="78">
        <f>'APPENDIX 21 i'!J32+'APPENDIX 21 i'!M32+'APPENDIX 21 ii'!G32+'APPENDIX 21 iii'!E32+'APPENDIX  21 iv'!K32</f>
        <v>779008</v>
      </c>
      <c r="P32" s="16">
        <f t="shared" si="0"/>
        <v>673462</v>
      </c>
      <c r="Q32" s="115" t="s">
        <v>115</v>
      </c>
    </row>
    <row r="33" spans="2:17" ht="32.25" customHeight="1" x14ac:dyDescent="0.35">
      <c r="B33" s="106" t="s">
        <v>116</v>
      </c>
      <c r="C33" s="8">
        <v>432409</v>
      </c>
      <c r="D33" s="8">
        <v>261470</v>
      </c>
      <c r="E33" s="8">
        <v>0</v>
      </c>
      <c r="F33" s="8">
        <v>333889</v>
      </c>
      <c r="G33" s="8">
        <v>3655</v>
      </c>
      <c r="H33" s="8">
        <v>144980</v>
      </c>
      <c r="I33" s="8">
        <v>0</v>
      </c>
      <c r="J33" s="8">
        <v>2047021</v>
      </c>
      <c r="K33" s="8">
        <v>1093731</v>
      </c>
      <c r="L33" s="8">
        <v>214108</v>
      </c>
      <c r="M33" s="8">
        <v>25792495</v>
      </c>
      <c r="O33" s="78">
        <f>'APPENDIX 21 i'!J33+'APPENDIX 21 i'!M33+'APPENDIX 21 ii'!G33+'APPENDIX 21 iii'!E33+'APPENDIX  21 iv'!K33</f>
        <v>4375615</v>
      </c>
      <c r="P33" s="16">
        <f t="shared" si="0"/>
        <v>21416880</v>
      </c>
      <c r="Q33" s="115" t="s">
        <v>116</v>
      </c>
    </row>
    <row r="34" spans="2:17" ht="32.25" customHeight="1" x14ac:dyDescent="0.35">
      <c r="B34" s="106" t="s">
        <v>117</v>
      </c>
      <c r="C34" s="8">
        <v>62570</v>
      </c>
      <c r="D34" s="8">
        <v>640905</v>
      </c>
      <c r="E34" s="8">
        <v>0</v>
      </c>
      <c r="F34" s="8">
        <v>40985</v>
      </c>
      <c r="G34" s="8">
        <v>38184</v>
      </c>
      <c r="H34" s="8">
        <v>2670</v>
      </c>
      <c r="I34" s="8">
        <v>1701</v>
      </c>
      <c r="J34" s="8">
        <v>675027</v>
      </c>
      <c r="K34" s="8">
        <v>29460</v>
      </c>
      <c r="L34" s="8">
        <v>99981</v>
      </c>
      <c r="M34" s="8">
        <v>5426309</v>
      </c>
      <c r="O34" s="78">
        <f>'APPENDIX 21 i'!J34+'APPENDIX 21 i'!M34+'APPENDIX 21 ii'!G34+'APPENDIX 21 iii'!E34+'APPENDIX  21 iv'!K34</f>
        <v>444508</v>
      </c>
      <c r="P34" s="16">
        <f t="shared" si="0"/>
        <v>4981801</v>
      </c>
      <c r="Q34" s="115" t="s">
        <v>117</v>
      </c>
    </row>
    <row r="35" spans="2:17" ht="32.25" customHeight="1" x14ac:dyDescent="0.35">
      <c r="B35" s="106" t="s">
        <v>118</v>
      </c>
      <c r="C35" s="8">
        <v>666683</v>
      </c>
      <c r="D35" s="8">
        <v>794462</v>
      </c>
      <c r="E35" s="8">
        <v>0</v>
      </c>
      <c r="F35" s="8">
        <v>179075</v>
      </c>
      <c r="G35" s="8">
        <v>512191</v>
      </c>
      <c r="H35" s="8">
        <v>904304</v>
      </c>
      <c r="I35" s="8">
        <v>575992</v>
      </c>
      <c r="J35" s="8">
        <v>1758030</v>
      </c>
      <c r="K35" s="8">
        <v>386229</v>
      </c>
      <c r="L35" s="8">
        <v>982405</v>
      </c>
      <c r="M35" s="8">
        <v>37809002</v>
      </c>
      <c r="O35" s="78">
        <f>'APPENDIX 21 i'!J35+'APPENDIX 21 i'!M35+'APPENDIX 21 ii'!G35+'APPENDIX 21 iii'!E35+'APPENDIX  21 iv'!K35</f>
        <v>4506027</v>
      </c>
      <c r="P35" s="16">
        <f t="shared" si="0"/>
        <v>33302975</v>
      </c>
      <c r="Q35" s="115" t="s">
        <v>118</v>
      </c>
    </row>
    <row r="36" spans="2:17" ht="32.25" customHeight="1" x14ac:dyDescent="0.35">
      <c r="B36" s="106" t="s">
        <v>119</v>
      </c>
      <c r="C36" s="8">
        <v>-19092</v>
      </c>
      <c r="D36" s="8">
        <v>2378</v>
      </c>
      <c r="E36" s="8">
        <v>0</v>
      </c>
      <c r="F36" s="8">
        <v>0</v>
      </c>
      <c r="G36" s="8">
        <v>430303</v>
      </c>
      <c r="H36" s="8">
        <v>0</v>
      </c>
      <c r="I36" s="8">
        <v>34692</v>
      </c>
      <c r="J36" s="8">
        <v>355858</v>
      </c>
      <c r="K36" s="8">
        <v>5846</v>
      </c>
      <c r="L36" s="8">
        <v>556336</v>
      </c>
      <c r="M36" s="8">
        <v>7418734</v>
      </c>
      <c r="O36" s="78">
        <f>'APPENDIX 21 i'!J36+'APPENDIX 21 i'!M36+'APPENDIX 21 ii'!G36+'APPENDIX 21 iii'!E36+'APPENDIX  21 iv'!K36</f>
        <v>1795195</v>
      </c>
      <c r="P36" s="16">
        <f t="shared" si="0"/>
        <v>5623539</v>
      </c>
      <c r="Q36" s="115" t="s">
        <v>119</v>
      </c>
    </row>
    <row r="37" spans="2:17" ht="32.25" customHeight="1" x14ac:dyDescent="0.35">
      <c r="B37" s="106" t="s">
        <v>120</v>
      </c>
      <c r="C37" s="8">
        <v>268008</v>
      </c>
      <c r="D37" s="8">
        <v>339175</v>
      </c>
      <c r="E37" s="8">
        <v>0</v>
      </c>
      <c r="F37" s="8">
        <v>28465</v>
      </c>
      <c r="G37" s="8">
        <v>454972</v>
      </c>
      <c r="H37" s="8">
        <v>192056</v>
      </c>
      <c r="I37" s="8">
        <v>63259</v>
      </c>
      <c r="J37" s="8">
        <v>837841</v>
      </c>
      <c r="K37" s="8">
        <v>40593</v>
      </c>
      <c r="L37" s="8">
        <v>108911</v>
      </c>
      <c r="M37" s="8">
        <v>13898906</v>
      </c>
      <c r="O37" s="78">
        <f>'APPENDIX 21 i'!J37+'APPENDIX 21 i'!M37+'APPENDIX 21 ii'!G37+'APPENDIX 21 iii'!E37+'APPENDIX  21 iv'!K37</f>
        <v>2130601</v>
      </c>
      <c r="P37" s="16">
        <f t="shared" si="0"/>
        <v>11768305</v>
      </c>
      <c r="Q37" s="115" t="s">
        <v>120</v>
      </c>
    </row>
    <row r="38" spans="2:17" ht="32.25" customHeight="1" x14ac:dyDescent="0.35">
      <c r="B38" s="106" t="s">
        <v>121</v>
      </c>
      <c r="C38" s="8">
        <v>128339</v>
      </c>
      <c r="D38" s="8">
        <v>255873</v>
      </c>
      <c r="E38" s="8">
        <v>0</v>
      </c>
      <c r="F38" s="8">
        <v>113536</v>
      </c>
      <c r="G38" s="8">
        <v>77530</v>
      </c>
      <c r="H38" s="8">
        <v>73163</v>
      </c>
      <c r="I38" s="8">
        <v>32745</v>
      </c>
      <c r="J38" s="8">
        <v>446971</v>
      </c>
      <c r="K38" s="8">
        <v>145517</v>
      </c>
      <c r="L38" s="8">
        <v>63986</v>
      </c>
      <c r="M38" s="8">
        <v>8175400</v>
      </c>
      <c r="O38" s="78">
        <f>'APPENDIX 21 i'!J38+'APPENDIX 21 i'!M38+'APPENDIX 21 ii'!G38+'APPENDIX 21 iii'!E38+'APPENDIX  21 iv'!K38</f>
        <v>1226393</v>
      </c>
      <c r="P38" s="16">
        <f t="shared" si="0"/>
        <v>6949007</v>
      </c>
      <c r="Q38" s="115" t="s">
        <v>121</v>
      </c>
    </row>
    <row r="39" spans="2:17" ht="25.5" customHeight="1" thickBot="1" x14ac:dyDescent="0.4">
      <c r="B39" s="110" t="s">
        <v>122</v>
      </c>
      <c r="C39" s="222">
        <v>2383097</v>
      </c>
      <c r="D39" s="222">
        <v>3978164</v>
      </c>
      <c r="E39" s="222">
        <v>0</v>
      </c>
      <c r="F39" s="222">
        <v>3252230</v>
      </c>
      <c r="G39" s="222">
        <v>3289219</v>
      </c>
      <c r="H39" s="222">
        <v>2245237</v>
      </c>
      <c r="I39" s="222">
        <v>4156739</v>
      </c>
      <c r="J39" s="222">
        <v>17082086</v>
      </c>
      <c r="K39" s="222">
        <v>1992876</v>
      </c>
      <c r="L39" s="222">
        <v>3445991</v>
      </c>
      <c r="M39" s="222">
        <v>270666461</v>
      </c>
      <c r="O39" s="78">
        <f>'APPENDIX 21 i'!J39+'APPENDIX 21 i'!M39+'APPENDIX 21 ii'!G39+'APPENDIX 21 iii'!E39+'APPENDIX  21 iv'!K39</f>
        <v>56410826</v>
      </c>
      <c r="P39" s="16">
        <f t="shared" si="0"/>
        <v>214255635</v>
      </c>
      <c r="Q39" s="115" t="s">
        <v>122</v>
      </c>
    </row>
    <row r="40" spans="2:17" ht="15" thickTop="1" x14ac:dyDescent="0.35">
      <c r="B40" s="272" t="s">
        <v>230</v>
      </c>
      <c r="C40" s="272"/>
      <c r="D40" s="272"/>
      <c r="E40" s="272"/>
      <c r="F40" s="272"/>
      <c r="G40" s="272"/>
      <c r="H40" s="272"/>
      <c r="I40" s="272"/>
      <c r="J40" s="272"/>
      <c r="K40" s="113"/>
      <c r="L40" s="319"/>
      <c r="M40" s="319"/>
    </row>
    <row r="41" spans="2:17" x14ac:dyDescent="0.35">
      <c r="C41" s="15"/>
      <c r="D41" s="15"/>
      <c r="E41" s="15"/>
      <c r="F41" s="15"/>
      <c r="G41" s="15"/>
      <c r="H41" s="15"/>
      <c r="I41" s="15"/>
      <c r="J41" s="15"/>
      <c r="K41" s="15"/>
      <c r="L41" s="15"/>
      <c r="M41" s="15"/>
    </row>
    <row r="42" spans="2:17" x14ac:dyDescent="0.35">
      <c r="C42" s="15"/>
      <c r="D42" s="15"/>
      <c r="E42" s="15"/>
      <c r="F42" s="15"/>
      <c r="G42" s="15"/>
      <c r="H42" s="15"/>
      <c r="I42" s="111"/>
      <c r="J42" s="15"/>
      <c r="K42" s="15"/>
      <c r="L42" s="15"/>
      <c r="M42" s="15"/>
    </row>
    <row r="43" spans="2:17" x14ac:dyDescent="0.35">
      <c r="C43" s="15"/>
      <c r="D43" s="15"/>
      <c r="E43" s="15"/>
      <c r="F43" s="15"/>
      <c r="G43" s="15"/>
      <c r="H43" s="15"/>
      <c r="I43" s="15"/>
      <c r="J43" s="15"/>
      <c r="K43" s="15"/>
      <c r="L43" s="15"/>
      <c r="M43" s="15"/>
    </row>
    <row r="44" spans="2:17" x14ac:dyDescent="0.35">
      <c r="C44" s="15"/>
      <c r="D44" s="15"/>
      <c r="E44" s="15"/>
      <c r="F44" s="15"/>
      <c r="G44" s="15"/>
      <c r="H44" s="15"/>
      <c r="I44" s="15"/>
      <c r="J44" s="15"/>
      <c r="K44" s="15"/>
      <c r="L44" s="15"/>
      <c r="M44" s="15"/>
    </row>
  </sheetData>
  <sheetProtection password="E931"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5"/>
  <sheetViews>
    <sheetView showGridLines="0" zoomScale="96" zoomScaleNormal="96" zoomScaleSheetLayoutView="70" workbookViewId="0">
      <selection activeCell="B3" sqref="B3:Q53"/>
    </sheetView>
  </sheetViews>
  <sheetFormatPr defaultColWidth="9.453125" defaultRowHeight="19.5" customHeight="1" x14ac:dyDescent="0.3"/>
  <cols>
    <col min="1" max="1" width="15.54296875" style="2" customWidth="1"/>
    <col min="2" max="2" width="46" style="2" customWidth="1"/>
    <col min="3" max="3" width="22.54296875" style="2" customWidth="1"/>
    <col min="4" max="4" width="15.453125" style="2" customWidth="1"/>
    <col min="5" max="5" width="13.453125" style="2" bestFit="1" customWidth="1"/>
    <col min="6" max="6" width="16.54296875" style="2" customWidth="1"/>
    <col min="7" max="7" width="20.453125" style="2" customWidth="1"/>
    <col min="8" max="8" width="16.54296875" style="2" customWidth="1"/>
    <col min="9" max="9" width="16" style="2" bestFit="1" customWidth="1"/>
    <col min="10" max="10" width="22.54296875" style="2" customWidth="1"/>
    <col min="11" max="11" width="16.54296875" style="2" customWidth="1"/>
    <col min="12" max="12" width="17.54296875" style="2" customWidth="1"/>
    <col min="13" max="13" width="17.453125" style="2" customWidth="1"/>
    <col min="14" max="14" width="18.453125" style="2" bestFit="1" customWidth="1"/>
    <col min="15" max="15" width="14" style="2" customWidth="1"/>
    <col min="16" max="16" width="15.453125" style="2" customWidth="1"/>
    <col min="17" max="17" width="20.453125" style="2" customWidth="1"/>
    <col min="18" max="16384" width="9.453125" style="2"/>
  </cols>
  <sheetData>
    <row r="3" spans="2:17" ht="20.25" customHeight="1" x14ac:dyDescent="0.35">
      <c r="B3" s="253" t="s">
        <v>286</v>
      </c>
      <c r="C3" s="254"/>
      <c r="D3" s="254"/>
      <c r="E3" s="254"/>
      <c r="F3" s="254"/>
      <c r="G3" s="254"/>
      <c r="H3" s="254"/>
      <c r="I3" s="254"/>
      <c r="J3" s="254"/>
      <c r="K3" s="254"/>
      <c r="L3" s="254"/>
      <c r="M3" s="254"/>
      <c r="N3" s="254"/>
      <c r="O3" s="254"/>
      <c r="P3" s="254"/>
      <c r="Q3" s="255"/>
    </row>
    <row r="4" spans="2:17" s="10" customFormat="1" ht="29" x14ac:dyDescent="0.35">
      <c r="B4" s="39" t="s">
        <v>0</v>
      </c>
      <c r="C4" s="40" t="s">
        <v>1</v>
      </c>
      <c r="D4" s="40" t="s">
        <v>2</v>
      </c>
      <c r="E4" s="40" t="s">
        <v>3</v>
      </c>
      <c r="F4" s="40" t="s">
        <v>4</v>
      </c>
      <c r="G4" s="40" t="s">
        <v>5</v>
      </c>
      <c r="H4" s="40" t="s">
        <v>6</v>
      </c>
      <c r="I4" s="40" t="s">
        <v>7</v>
      </c>
      <c r="J4" s="40" t="s">
        <v>8</v>
      </c>
      <c r="K4" s="41" t="s">
        <v>9</v>
      </c>
      <c r="L4" s="41" t="s">
        <v>10</v>
      </c>
      <c r="M4" s="41" t="s">
        <v>11</v>
      </c>
      <c r="N4" s="41" t="s">
        <v>12</v>
      </c>
      <c r="O4" s="41" t="s">
        <v>13</v>
      </c>
      <c r="P4" s="41" t="s">
        <v>14</v>
      </c>
      <c r="Q4" s="41" t="s">
        <v>153</v>
      </c>
    </row>
    <row r="5" spans="2:17" ht="24.75" customHeight="1" x14ac:dyDescent="0.35">
      <c r="B5" s="260" t="s">
        <v>16</v>
      </c>
      <c r="C5" s="261"/>
      <c r="D5" s="261"/>
      <c r="E5" s="261"/>
      <c r="F5" s="261"/>
      <c r="G5" s="261"/>
      <c r="H5" s="261"/>
      <c r="I5" s="261"/>
      <c r="J5" s="261"/>
      <c r="K5" s="261"/>
      <c r="L5" s="261"/>
      <c r="M5" s="261"/>
      <c r="N5" s="261"/>
      <c r="O5" s="261"/>
      <c r="P5" s="261"/>
      <c r="Q5" s="262"/>
    </row>
    <row r="6" spans="2:17" ht="24.75" customHeight="1" x14ac:dyDescent="0.3">
      <c r="B6" s="7" t="s">
        <v>17</v>
      </c>
      <c r="C6" s="8">
        <v>168920</v>
      </c>
      <c r="D6" s="8">
        <v>0</v>
      </c>
      <c r="E6" s="8">
        <v>0</v>
      </c>
      <c r="F6" s="8">
        <v>168920</v>
      </c>
      <c r="G6" s="8">
        <v>0</v>
      </c>
      <c r="H6" s="8">
        <v>0</v>
      </c>
      <c r="I6" s="8">
        <v>0</v>
      </c>
      <c r="J6" s="8">
        <v>168920</v>
      </c>
      <c r="K6" s="8">
        <v>10976</v>
      </c>
      <c r="L6" s="8">
        <v>157944</v>
      </c>
      <c r="M6" s="8">
        <v>145557</v>
      </c>
      <c r="N6" s="8">
        <v>0</v>
      </c>
      <c r="O6" s="8">
        <v>0</v>
      </c>
      <c r="P6" s="8">
        <v>0</v>
      </c>
      <c r="Q6" s="9">
        <v>303501</v>
      </c>
    </row>
    <row r="7" spans="2:17" ht="24.75" customHeight="1" x14ac:dyDescent="0.3">
      <c r="B7" s="7" t="s">
        <v>18</v>
      </c>
      <c r="C7" s="8">
        <v>0</v>
      </c>
      <c r="D7" s="8">
        <v>26061</v>
      </c>
      <c r="E7" s="8">
        <v>0</v>
      </c>
      <c r="F7" s="8">
        <v>26061</v>
      </c>
      <c r="G7" s="8">
        <v>68575</v>
      </c>
      <c r="H7" s="8">
        <v>0</v>
      </c>
      <c r="I7" s="8">
        <v>68575</v>
      </c>
      <c r="J7" s="8">
        <v>-42515</v>
      </c>
      <c r="K7" s="8">
        <v>0</v>
      </c>
      <c r="L7" s="8">
        <v>-42515</v>
      </c>
      <c r="M7" s="8">
        <v>0</v>
      </c>
      <c r="N7" s="8">
        <v>0</v>
      </c>
      <c r="O7" s="8">
        <v>0</v>
      </c>
      <c r="P7" s="8">
        <v>0</v>
      </c>
      <c r="Q7" s="9">
        <v>-42515</v>
      </c>
    </row>
    <row r="8" spans="2:17" ht="24.75" customHeight="1" x14ac:dyDescent="0.3">
      <c r="B8" s="7" t="s">
        <v>19</v>
      </c>
      <c r="C8" s="8">
        <v>338715</v>
      </c>
      <c r="D8" s="8">
        <v>136305</v>
      </c>
      <c r="E8" s="8">
        <v>6</v>
      </c>
      <c r="F8" s="8">
        <v>475026</v>
      </c>
      <c r="G8" s="8">
        <v>0</v>
      </c>
      <c r="H8" s="8">
        <v>0</v>
      </c>
      <c r="I8" s="8">
        <v>0</v>
      </c>
      <c r="J8" s="8">
        <v>475026</v>
      </c>
      <c r="K8" s="8">
        <v>142508</v>
      </c>
      <c r="L8" s="8">
        <v>332518</v>
      </c>
      <c r="M8" s="8">
        <v>1414830</v>
      </c>
      <c r="N8" s="8">
        <v>0</v>
      </c>
      <c r="O8" s="8">
        <v>0</v>
      </c>
      <c r="P8" s="8">
        <v>0</v>
      </c>
      <c r="Q8" s="9">
        <v>1747349</v>
      </c>
    </row>
    <row r="9" spans="2:17" ht="24.75" customHeight="1" x14ac:dyDescent="0.3">
      <c r="B9" s="7" t="s">
        <v>142</v>
      </c>
      <c r="C9" s="8">
        <v>0</v>
      </c>
      <c r="D9" s="8">
        <v>0</v>
      </c>
      <c r="E9" s="8">
        <v>0</v>
      </c>
      <c r="F9" s="8">
        <v>0</v>
      </c>
      <c r="G9" s="8">
        <v>53132</v>
      </c>
      <c r="H9" s="8">
        <v>0</v>
      </c>
      <c r="I9" s="8">
        <v>53132</v>
      </c>
      <c r="J9" s="8">
        <v>-53132</v>
      </c>
      <c r="K9" s="8">
        <v>17881</v>
      </c>
      <c r="L9" s="8">
        <v>-71013</v>
      </c>
      <c r="M9" s="8">
        <v>-638830</v>
      </c>
      <c r="N9" s="8">
        <v>0</v>
      </c>
      <c r="O9" s="8">
        <v>0</v>
      </c>
      <c r="P9" s="8">
        <v>0</v>
      </c>
      <c r="Q9" s="9">
        <v>-709843</v>
      </c>
    </row>
    <row r="10" spans="2:17" ht="24.75" customHeight="1" x14ac:dyDescent="0.3">
      <c r="B10" s="7" t="s">
        <v>20</v>
      </c>
      <c r="C10" s="8">
        <v>0</v>
      </c>
      <c r="D10" s="8">
        <v>520668</v>
      </c>
      <c r="E10" s="8">
        <v>0</v>
      </c>
      <c r="F10" s="8">
        <v>520668</v>
      </c>
      <c r="G10" s="8">
        <v>142281</v>
      </c>
      <c r="H10" s="8">
        <v>95736</v>
      </c>
      <c r="I10" s="8">
        <v>297347</v>
      </c>
      <c r="J10" s="8">
        <v>223320</v>
      </c>
      <c r="K10" s="8">
        <v>-52182</v>
      </c>
      <c r="L10" s="8">
        <v>275502</v>
      </c>
      <c r="M10" s="8">
        <v>3397460</v>
      </c>
      <c r="N10" s="8">
        <v>0</v>
      </c>
      <c r="O10" s="8">
        <v>0</v>
      </c>
      <c r="P10" s="8">
        <v>850000</v>
      </c>
      <c r="Q10" s="9">
        <v>2822962</v>
      </c>
    </row>
    <row r="11" spans="2:17" ht="24.75" customHeight="1" x14ac:dyDescent="0.3">
      <c r="B11" s="7" t="s">
        <v>137</v>
      </c>
      <c r="C11" s="8">
        <v>0</v>
      </c>
      <c r="D11" s="8">
        <v>0</v>
      </c>
      <c r="E11" s="8">
        <v>0</v>
      </c>
      <c r="F11" s="8">
        <v>0</v>
      </c>
      <c r="G11" s="8">
        <v>417635</v>
      </c>
      <c r="H11" s="8">
        <v>0</v>
      </c>
      <c r="I11" s="8">
        <v>417635</v>
      </c>
      <c r="J11" s="8">
        <v>-417635</v>
      </c>
      <c r="K11" s="8">
        <v>-80533</v>
      </c>
      <c r="L11" s="8">
        <v>-337103</v>
      </c>
      <c r="M11" s="8">
        <v>411190</v>
      </c>
      <c r="N11" s="8">
        <v>0</v>
      </c>
      <c r="O11" s="8">
        <v>0</v>
      </c>
      <c r="P11" s="8">
        <v>0</v>
      </c>
      <c r="Q11" s="9">
        <v>74088</v>
      </c>
    </row>
    <row r="12" spans="2:17" ht="24.75" customHeight="1" x14ac:dyDescent="0.3">
      <c r="B12" s="7" t="s">
        <v>21</v>
      </c>
      <c r="C12" s="8">
        <v>345137</v>
      </c>
      <c r="D12" s="8">
        <v>0</v>
      </c>
      <c r="E12" s="8">
        <v>0</v>
      </c>
      <c r="F12" s="8">
        <v>345137</v>
      </c>
      <c r="G12" s="8">
        <v>0</v>
      </c>
      <c r="H12" s="8">
        <v>0</v>
      </c>
      <c r="I12" s="8">
        <v>0</v>
      </c>
      <c r="J12" s="8">
        <v>345137</v>
      </c>
      <c r="K12" s="8">
        <v>0</v>
      </c>
      <c r="L12" s="8">
        <v>345137</v>
      </c>
      <c r="M12" s="8">
        <v>2635128</v>
      </c>
      <c r="N12" s="8">
        <v>0</v>
      </c>
      <c r="O12" s="8">
        <v>0</v>
      </c>
      <c r="P12" s="8">
        <v>947131</v>
      </c>
      <c r="Q12" s="9">
        <v>2033134</v>
      </c>
    </row>
    <row r="13" spans="2:17" ht="24.75" customHeight="1" x14ac:dyDescent="0.3">
      <c r="B13" s="7" t="s">
        <v>22</v>
      </c>
      <c r="C13" s="8">
        <v>0</v>
      </c>
      <c r="D13" s="8">
        <v>0</v>
      </c>
      <c r="E13" s="8">
        <v>0</v>
      </c>
      <c r="F13" s="8">
        <v>0</v>
      </c>
      <c r="G13" s="8">
        <v>8973</v>
      </c>
      <c r="H13" s="8">
        <v>0</v>
      </c>
      <c r="I13" s="8">
        <v>8973</v>
      </c>
      <c r="J13" s="8">
        <v>-8973</v>
      </c>
      <c r="K13" s="8">
        <v>0</v>
      </c>
      <c r="L13" s="8">
        <v>-8973</v>
      </c>
      <c r="M13" s="8">
        <v>233293</v>
      </c>
      <c r="N13" s="8">
        <v>0</v>
      </c>
      <c r="O13" s="8">
        <v>0</v>
      </c>
      <c r="P13" s="8">
        <v>0</v>
      </c>
      <c r="Q13" s="9">
        <v>224321</v>
      </c>
    </row>
    <row r="14" spans="2:17" ht="24.75" customHeight="1" x14ac:dyDescent="0.3">
      <c r="B14" s="7" t="s">
        <v>23</v>
      </c>
      <c r="C14" s="8">
        <v>101286</v>
      </c>
      <c r="D14" s="8">
        <v>46895</v>
      </c>
      <c r="E14" s="8">
        <v>71449</v>
      </c>
      <c r="F14" s="8">
        <v>219630</v>
      </c>
      <c r="G14" s="8">
        <v>0</v>
      </c>
      <c r="H14" s="8">
        <v>6560</v>
      </c>
      <c r="I14" s="8">
        <v>10228</v>
      </c>
      <c r="J14" s="8">
        <v>209401</v>
      </c>
      <c r="K14" s="8">
        <v>0</v>
      </c>
      <c r="L14" s="8">
        <v>209401</v>
      </c>
      <c r="M14" s="8">
        <v>-1255</v>
      </c>
      <c r="N14" s="8">
        <v>0</v>
      </c>
      <c r="O14" s="8">
        <v>0</v>
      </c>
      <c r="P14" s="8">
        <v>0</v>
      </c>
      <c r="Q14" s="9">
        <v>208147</v>
      </c>
    </row>
    <row r="15" spans="2:17" ht="24.75" customHeight="1" x14ac:dyDescent="0.3">
      <c r="B15" s="7" t="s">
        <v>24</v>
      </c>
      <c r="C15" s="8">
        <v>0</v>
      </c>
      <c r="D15" s="8">
        <v>110021</v>
      </c>
      <c r="E15" s="8">
        <v>0</v>
      </c>
      <c r="F15" s="8">
        <v>110021</v>
      </c>
      <c r="G15" s="8">
        <v>55978</v>
      </c>
      <c r="H15" s="8">
        <v>15114</v>
      </c>
      <c r="I15" s="8">
        <v>99548</v>
      </c>
      <c r="J15" s="8">
        <v>10473</v>
      </c>
      <c r="K15" s="8">
        <v>0</v>
      </c>
      <c r="L15" s="8">
        <v>10473</v>
      </c>
      <c r="M15" s="8">
        <v>419717</v>
      </c>
      <c r="N15" s="8">
        <v>0</v>
      </c>
      <c r="O15" s="8">
        <v>0</v>
      </c>
      <c r="P15" s="8">
        <v>0</v>
      </c>
      <c r="Q15" s="9">
        <v>430190</v>
      </c>
    </row>
    <row r="16" spans="2:17" ht="24.75" customHeight="1" x14ac:dyDescent="0.3">
      <c r="B16" s="7" t="s">
        <v>25</v>
      </c>
      <c r="C16" s="8">
        <v>0</v>
      </c>
      <c r="D16" s="8">
        <v>76722</v>
      </c>
      <c r="E16" s="8">
        <v>0</v>
      </c>
      <c r="F16" s="8">
        <v>76722</v>
      </c>
      <c r="G16" s="8">
        <v>45571</v>
      </c>
      <c r="H16" s="8">
        <v>0</v>
      </c>
      <c r="I16" s="8">
        <v>45571</v>
      </c>
      <c r="J16" s="8">
        <v>31151</v>
      </c>
      <c r="K16" s="8">
        <v>7910</v>
      </c>
      <c r="L16" s="8">
        <v>23241</v>
      </c>
      <c r="M16" s="8">
        <v>107398</v>
      </c>
      <c r="N16" s="8">
        <v>0</v>
      </c>
      <c r="O16" s="8">
        <v>0</v>
      </c>
      <c r="P16" s="8">
        <v>0</v>
      </c>
      <c r="Q16" s="9">
        <v>130639</v>
      </c>
    </row>
    <row r="17" spans="2:17" ht="24.75" customHeight="1" x14ac:dyDescent="0.3">
      <c r="B17" s="7" t="s">
        <v>26</v>
      </c>
      <c r="C17" s="8">
        <v>863920</v>
      </c>
      <c r="D17" s="8">
        <v>0</v>
      </c>
      <c r="E17" s="8">
        <v>1417</v>
      </c>
      <c r="F17" s="8">
        <v>865337</v>
      </c>
      <c r="G17" s="8">
        <v>0</v>
      </c>
      <c r="H17" s="8">
        <v>0</v>
      </c>
      <c r="I17" s="8">
        <v>0</v>
      </c>
      <c r="J17" s="8">
        <v>865337</v>
      </c>
      <c r="K17" s="8">
        <v>215980</v>
      </c>
      <c r="L17" s="8">
        <v>649357</v>
      </c>
      <c r="M17" s="8">
        <v>3227407</v>
      </c>
      <c r="N17" s="8">
        <v>0</v>
      </c>
      <c r="O17" s="8">
        <v>0</v>
      </c>
      <c r="P17" s="8">
        <v>437500</v>
      </c>
      <c r="Q17" s="9">
        <v>3439264</v>
      </c>
    </row>
    <row r="18" spans="2:17" ht="24.75" customHeight="1" x14ac:dyDescent="0.3">
      <c r="B18" s="7" t="s">
        <v>27</v>
      </c>
      <c r="C18" s="8">
        <v>58188</v>
      </c>
      <c r="D18" s="8">
        <v>0</v>
      </c>
      <c r="E18" s="8">
        <v>236</v>
      </c>
      <c r="F18" s="8">
        <v>58424</v>
      </c>
      <c r="G18" s="8">
        <v>0</v>
      </c>
      <c r="H18" s="8">
        <v>0</v>
      </c>
      <c r="I18" s="8">
        <v>0</v>
      </c>
      <c r="J18" s="8">
        <v>58424</v>
      </c>
      <c r="K18" s="8">
        <v>0</v>
      </c>
      <c r="L18" s="8">
        <v>58424</v>
      </c>
      <c r="M18" s="8">
        <v>1478822</v>
      </c>
      <c r="N18" s="8">
        <v>0</v>
      </c>
      <c r="O18" s="8">
        <v>0</v>
      </c>
      <c r="P18" s="8">
        <v>0</v>
      </c>
      <c r="Q18" s="9">
        <v>1537245</v>
      </c>
    </row>
    <row r="19" spans="2:17" ht="24.75" customHeight="1" x14ac:dyDescent="0.3">
      <c r="B19" s="7" t="s">
        <v>28</v>
      </c>
      <c r="C19" s="8">
        <v>368013</v>
      </c>
      <c r="D19" s="8">
        <v>0</v>
      </c>
      <c r="E19" s="8">
        <v>0</v>
      </c>
      <c r="F19" s="8">
        <v>368013</v>
      </c>
      <c r="G19" s="8">
        <v>0</v>
      </c>
      <c r="H19" s="8">
        <v>20328</v>
      </c>
      <c r="I19" s="8">
        <v>20328</v>
      </c>
      <c r="J19" s="8">
        <v>347685</v>
      </c>
      <c r="K19" s="8">
        <v>99090</v>
      </c>
      <c r="L19" s="8">
        <v>248595</v>
      </c>
      <c r="M19" s="8">
        <v>2941472</v>
      </c>
      <c r="N19" s="8">
        <v>0</v>
      </c>
      <c r="O19" s="8">
        <v>0</v>
      </c>
      <c r="P19" s="8">
        <v>0</v>
      </c>
      <c r="Q19" s="9">
        <v>3190067</v>
      </c>
    </row>
    <row r="20" spans="2:17" ht="24.75" customHeight="1" x14ac:dyDescent="0.3">
      <c r="B20" s="7" t="s">
        <v>29</v>
      </c>
      <c r="C20" s="8">
        <v>13967</v>
      </c>
      <c r="D20" s="8">
        <v>606197</v>
      </c>
      <c r="E20" s="8">
        <v>0</v>
      </c>
      <c r="F20" s="8">
        <v>620164</v>
      </c>
      <c r="G20" s="8">
        <v>0</v>
      </c>
      <c r="H20" s="8">
        <v>73697</v>
      </c>
      <c r="I20" s="8">
        <v>96197</v>
      </c>
      <c r="J20" s="8">
        <v>523967</v>
      </c>
      <c r="K20" s="8">
        <v>170289</v>
      </c>
      <c r="L20" s="8">
        <v>353678</v>
      </c>
      <c r="M20" s="8">
        <v>4292426</v>
      </c>
      <c r="N20" s="8">
        <v>0</v>
      </c>
      <c r="O20" s="8">
        <v>0</v>
      </c>
      <c r="P20" s="8">
        <v>0</v>
      </c>
      <c r="Q20" s="9">
        <v>4646104</v>
      </c>
    </row>
    <row r="21" spans="2:17" ht="24.75" customHeight="1" x14ac:dyDescent="0.3">
      <c r="B21" s="7" t="s">
        <v>30</v>
      </c>
      <c r="C21" s="8">
        <v>29831</v>
      </c>
      <c r="D21" s="8">
        <v>15308</v>
      </c>
      <c r="E21" s="8">
        <v>15421</v>
      </c>
      <c r="F21" s="8">
        <v>60559</v>
      </c>
      <c r="G21" s="8">
        <v>0</v>
      </c>
      <c r="H21" s="8">
        <v>3495</v>
      </c>
      <c r="I21" s="8">
        <v>5934</v>
      </c>
      <c r="J21" s="8">
        <v>54625</v>
      </c>
      <c r="K21" s="8">
        <v>16387</v>
      </c>
      <c r="L21" s="8">
        <v>38237</v>
      </c>
      <c r="M21" s="8">
        <v>39966</v>
      </c>
      <c r="N21" s="8">
        <v>0</v>
      </c>
      <c r="O21" s="8">
        <v>0</v>
      </c>
      <c r="P21" s="8">
        <v>0</v>
      </c>
      <c r="Q21" s="9">
        <v>78203</v>
      </c>
    </row>
    <row r="22" spans="2:17" ht="24.75" customHeight="1" x14ac:dyDescent="0.3">
      <c r="B22" s="7" t="s">
        <v>31</v>
      </c>
      <c r="C22" s="8">
        <v>0</v>
      </c>
      <c r="D22" s="8">
        <v>0</v>
      </c>
      <c r="E22" s="8">
        <v>0</v>
      </c>
      <c r="F22" s="8">
        <v>0</v>
      </c>
      <c r="G22" s="8">
        <v>0</v>
      </c>
      <c r="H22" s="8">
        <v>0</v>
      </c>
      <c r="I22" s="8">
        <v>0</v>
      </c>
      <c r="J22" s="8">
        <v>0</v>
      </c>
      <c r="K22" s="8">
        <v>0</v>
      </c>
      <c r="L22" s="8">
        <v>0</v>
      </c>
      <c r="M22" s="8">
        <v>0</v>
      </c>
      <c r="N22" s="8">
        <v>0</v>
      </c>
      <c r="O22" s="8">
        <v>0</v>
      </c>
      <c r="P22" s="8">
        <v>0</v>
      </c>
      <c r="Q22" s="9">
        <v>0</v>
      </c>
    </row>
    <row r="23" spans="2:17" ht="24.75" customHeight="1" x14ac:dyDescent="0.3">
      <c r="B23" s="7" t="s">
        <v>258</v>
      </c>
      <c r="C23" s="8">
        <v>223635</v>
      </c>
      <c r="D23" s="8">
        <v>0</v>
      </c>
      <c r="E23" s="8">
        <v>0</v>
      </c>
      <c r="F23" s="8">
        <v>223635</v>
      </c>
      <c r="G23" s="8">
        <v>0</v>
      </c>
      <c r="H23" s="8">
        <v>0</v>
      </c>
      <c r="I23" s="8">
        <v>0</v>
      </c>
      <c r="J23" s="8">
        <v>223635</v>
      </c>
      <c r="K23" s="8">
        <v>0</v>
      </c>
      <c r="L23" s="8">
        <v>223635</v>
      </c>
      <c r="M23" s="8">
        <v>-101354</v>
      </c>
      <c r="N23" s="8">
        <v>0</v>
      </c>
      <c r="O23" s="8">
        <v>0</v>
      </c>
      <c r="P23" s="8">
        <v>0</v>
      </c>
      <c r="Q23" s="9">
        <v>122281</v>
      </c>
    </row>
    <row r="24" spans="2:17" ht="24.75" customHeight="1" x14ac:dyDescent="0.3">
      <c r="B24" s="7" t="s">
        <v>259</v>
      </c>
      <c r="C24" s="8">
        <v>656717</v>
      </c>
      <c r="D24" s="8">
        <v>0</v>
      </c>
      <c r="E24" s="8">
        <v>0</v>
      </c>
      <c r="F24" s="8">
        <v>656717</v>
      </c>
      <c r="G24" s="8">
        <v>0</v>
      </c>
      <c r="H24" s="8">
        <v>0</v>
      </c>
      <c r="I24" s="8">
        <v>0</v>
      </c>
      <c r="J24" s="8">
        <v>656717</v>
      </c>
      <c r="K24" s="8">
        <v>191925</v>
      </c>
      <c r="L24" s="8">
        <v>464792</v>
      </c>
      <c r="M24" s="8">
        <v>568067</v>
      </c>
      <c r="N24" s="8">
        <v>0</v>
      </c>
      <c r="O24" s="8">
        <v>0</v>
      </c>
      <c r="P24" s="8">
        <v>0</v>
      </c>
      <c r="Q24" s="9">
        <v>1032859</v>
      </c>
    </row>
    <row r="25" spans="2:17" ht="24.75" customHeight="1" x14ac:dyDescent="0.3">
      <c r="B25" s="7" t="s">
        <v>33</v>
      </c>
      <c r="C25" s="8">
        <v>160195</v>
      </c>
      <c r="D25" s="8">
        <v>0</v>
      </c>
      <c r="E25" s="8">
        <v>782</v>
      </c>
      <c r="F25" s="8">
        <v>160977</v>
      </c>
      <c r="G25" s="8">
        <v>0</v>
      </c>
      <c r="H25" s="8">
        <v>3375</v>
      </c>
      <c r="I25" s="8">
        <v>7502</v>
      </c>
      <c r="J25" s="8">
        <v>153475</v>
      </c>
      <c r="K25" s="8">
        <v>46043</v>
      </c>
      <c r="L25" s="8">
        <v>107433</v>
      </c>
      <c r="M25" s="8">
        <v>1611113</v>
      </c>
      <c r="N25" s="8">
        <v>0</v>
      </c>
      <c r="O25" s="8">
        <v>0</v>
      </c>
      <c r="P25" s="8">
        <v>0</v>
      </c>
      <c r="Q25" s="9">
        <v>1718546</v>
      </c>
    </row>
    <row r="26" spans="2:17" ht="24.75" customHeight="1" x14ac:dyDescent="0.3">
      <c r="B26" s="7" t="s">
        <v>34</v>
      </c>
      <c r="C26" s="8">
        <v>107821</v>
      </c>
      <c r="D26" s="8">
        <v>15026</v>
      </c>
      <c r="E26" s="8">
        <v>0</v>
      </c>
      <c r="F26" s="8">
        <v>122847</v>
      </c>
      <c r="G26" s="8">
        <v>0</v>
      </c>
      <c r="H26" s="8">
        <v>122233</v>
      </c>
      <c r="I26" s="8">
        <v>122233</v>
      </c>
      <c r="J26" s="8">
        <v>615</v>
      </c>
      <c r="K26" s="8">
        <v>0</v>
      </c>
      <c r="L26" s="8">
        <v>615</v>
      </c>
      <c r="M26" s="8">
        <v>-1253974</v>
      </c>
      <c r="N26" s="8">
        <v>0</v>
      </c>
      <c r="O26" s="8">
        <v>0</v>
      </c>
      <c r="P26" s="8">
        <v>0</v>
      </c>
      <c r="Q26" s="9">
        <v>-1253360</v>
      </c>
    </row>
    <row r="27" spans="2:17" ht="24.75" customHeight="1" x14ac:dyDescent="0.3">
      <c r="B27" s="7" t="s">
        <v>35</v>
      </c>
      <c r="C27" s="8">
        <v>0</v>
      </c>
      <c r="D27" s="8">
        <v>0</v>
      </c>
      <c r="E27" s="8">
        <v>0</v>
      </c>
      <c r="F27" s="8">
        <v>0</v>
      </c>
      <c r="G27" s="8">
        <v>100848</v>
      </c>
      <c r="H27" s="8">
        <v>0</v>
      </c>
      <c r="I27" s="8">
        <v>100848</v>
      </c>
      <c r="J27" s="8">
        <v>-100848</v>
      </c>
      <c r="K27" s="8">
        <v>0</v>
      </c>
      <c r="L27" s="8">
        <v>-100848</v>
      </c>
      <c r="M27" s="8">
        <v>598050</v>
      </c>
      <c r="N27" s="8">
        <v>0</v>
      </c>
      <c r="O27" s="8">
        <v>0</v>
      </c>
      <c r="P27" s="8">
        <v>0</v>
      </c>
      <c r="Q27" s="9">
        <v>497202</v>
      </c>
    </row>
    <row r="28" spans="2:17" ht="27" customHeight="1" x14ac:dyDescent="0.3">
      <c r="B28" s="7" t="s">
        <v>36</v>
      </c>
      <c r="C28" s="8">
        <v>107436</v>
      </c>
      <c r="D28" s="8">
        <v>224621</v>
      </c>
      <c r="E28" s="8">
        <v>1661</v>
      </c>
      <c r="F28" s="8">
        <v>333718</v>
      </c>
      <c r="G28" s="8">
        <v>0</v>
      </c>
      <c r="H28" s="8">
        <v>26229</v>
      </c>
      <c r="I28" s="8">
        <v>43627</v>
      </c>
      <c r="J28" s="8">
        <v>290090</v>
      </c>
      <c r="K28" s="8">
        <v>87027</v>
      </c>
      <c r="L28" s="8">
        <v>203063</v>
      </c>
      <c r="M28" s="8">
        <v>1193418</v>
      </c>
      <c r="N28" s="8">
        <v>0</v>
      </c>
      <c r="O28" s="8">
        <v>0</v>
      </c>
      <c r="P28" s="8">
        <v>200000</v>
      </c>
      <c r="Q28" s="9">
        <v>1196481</v>
      </c>
    </row>
    <row r="29" spans="2:17" ht="27" customHeight="1" x14ac:dyDescent="0.3">
      <c r="B29" s="7" t="s">
        <v>249</v>
      </c>
      <c r="C29" s="8">
        <v>0</v>
      </c>
      <c r="D29" s="8">
        <v>195896</v>
      </c>
      <c r="E29" s="8">
        <v>0</v>
      </c>
      <c r="F29" s="8">
        <v>195896</v>
      </c>
      <c r="G29" s="8">
        <v>52954</v>
      </c>
      <c r="H29" s="8">
        <v>0</v>
      </c>
      <c r="I29" s="8">
        <v>52954</v>
      </c>
      <c r="J29" s="8">
        <v>142942</v>
      </c>
      <c r="K29" s="8">
        <v>0</v>
      </c>
      <c r="L29" s="8">
        <v>142942</v>
      </c>
      <c r="M29" s="8">
        <v>-73702</v>
      </c>
      <c r="N29" s="8">
        <v>0</v>
      </c>
      <c r="O29" s="8">
        <v>0</v>
      </c>
      <c r="P29" s="8">
        <v>0</v>
      </c>
      <c r="Q29" s="9">
        <v>69240</v>
      </c>
    </row>
    <row r="30" spans="2:17" ht="27" customHeight="1" x14ac:dyDescent="0.3">
      <c r="B30" s="7" t="s">
        <v>193</v>
      </c>
      <c r="C30" s="8">
        <v>-26221</v>
      </c>
      <c r="D30" s="8">
        <v>0</v>
      </c>
      <c r="E30" s="8">
        <v>0</v>
      </c>
      <c r="F30" s="8">
        <v>-26221</v>
      </c>
      <c r="G30" s="8">
        <v>0</v>
      </c>
      <c r="H30" s="8">
        <v>0</v>
      </c>
      <c r="I30" s="8">
        <v>0</v>
      </c>
      <c r="J30" s="8">
        <v>-26221</v>
      </c>
      <c r="K30" s="8">
        <v>0</v>
      </c>
      <c r="L30" s="8">
        <v>-26221</v>
      </c>
      <c r="M30" s="8">
        <v>358075</v>
      </c>
      <c r="N30" s="8">
        <v>0</v>
      </c>
      <c r="O30" s="8">
        <v>0</v>
      </c>
      <c r="P30" s="8">
        <v>0</v>
      </c>
      <c r="Q30" s="9">
        <v>331855</v>
      </c>
    </row>
    <row r="31" spans="2:17" ht="27" customHeight="1" x14ac:dyDescent="0.3">
      <c r="B31" s="7" t="s">
        <v>37</v>
      </c>
      <c r="C31" s="8">
        <v>0</v>
      </c>
      <c r="D31" s="8">
        <v>0</v>
      </c>
      <c r="E31" s="8">
        <v>114</v>
      </c>
      <c r="F31" s="8">
        <v>114</v>
      </c>
      <c r="G31" s="8">
        <v>-32774</v>
      </c>
      <c r="H31" s="8">
        <v>46243</v>
      </c>
      <c r="I31" s="8">
        <v>15245</v>
      </c>
      <c r="J31" s="8">
        <v>-15131</v>
      </c>
      <c r="K31" s="8">
        <v>-26730</v>
      </c>
      <c r="L31" s="8">
        <v>11599</v>
      </c>
      <c r="M31" s="8">
        <v>649477</v>
      </c>
      <c r="N31" s="8">
        <v>0</v>
      </c>
      <c r="O31" s="8">
        <v>0</v>
      </c>
      <c r="P31" s="8">
        <v>0</v>
      </c>
      <c r="Q31" s="9">
        <v>661076</v>
      </c>
    </row>
    <row r="32" spans="2:17" ht="24.75" customHeight="1" x14ac:dyDescent="0.3">
      <c r="B32" s="5" t="s">
        <v>139</v>
      </c>
      <c r="C32" s="8">
        <v>0</v>
      </c>
      <c r="D32" s="8">
        <v>0</v>
      </c>
      <c r="E32" s="8">
        <v>0</v>
      </c>
      <c r="F32" s="8">
        <v>0</v>
      </c>
      <c r="G32" s="8">
        <v>11352</v>
      </c>
      <c r="H32" s="8">
        <v>0</v>
      </c>
      <c r="I32" s="8">
        <v>11352</v>
      </c>
      <c r="J32" s="8">
        <v>-11352</v>
      </c>
      <c r="K32" s="8">
        <v>0</v>
      </c>
      <c r="L32" s="8">
        <v>-11352</v>
      </c>
      <c r="M32" s="8">
        <v>240601</v>
      </c>
      <c r="N32" s="8">
        <v>90056</v>
      </c>
      <c r="O32" s="8">
        <v>0</v>
      </c>
      <c r="P32" s="8">
        <v>0</v>
      </c>
      <c r="Q32" s="9">
        <v>139193</v>
      </c>
    </row>
    <row r="33" spans="2:17" ht="24.75" customHeight="1" x14ac:dyDescent="0.3">
      <c r="B33" s="7" t="s">
        <v>151</v>
      </c>
      <c r="C33" s="8">
        <v>0</v>
      </c>
      <c r="D33" s="8">
        <v>29795</v>
      </c>
      <c r="E33" s="8">
        <v>0</v>
      </c>
      <c r="F33" s="8">
        <v>29795</v>
      </c>
      <c r="G33" s="8">
        <v>56476</v>
      </c>
      <c r="H33" s="8">
        <v>0</v>
      </c>
      <c r="I33" s="8">
        <v>56476</v>
      </c>
      <c r="J33" s="8">
        <v>-26681</v>
      </c>
      <c r="K33" s="8">
        <v>0</v>
      </c>
      <c r="L33" s="8">
        <v>-26681</v>
      </c>
      <c r="M33" s="8">
        <v>7472</v>
      </c>
      <c r="N33" s="8">
        <v>0</v>
      </c>
      <c r="O33" s="8">
        <v>0</v>
      </c>
      <c r="P33" s="8">
        <v>0</v>
      </c>
      <c r="Q33" s="9">
        <v>-19208</v>
      </c>
    </row>
    <row r="34" spans="2:17" ht="24.75" customHeight="1" x14ac:dyDescent="0.3">
      <c r="B34" s="7" t="s">
        <v>140</v>
      </c>
      <c r="C34" s="8">
        <v>0</v>
      </c>
      <c r="D34" s="8">
        <v>0</v>
      </c>
      <c r="E34" s="8">
        <v>0</v>
      </c>
      <c r="F34" s="8">
        <v>0</v>
      </c>
      <c r="G34" s="8">
        <v>278842</v>
      </c>
      <c r="H34" s="8">
        <v>0</v>
      </c>
      <c r="I34" s="8">
        <v>278842</v>
      </c>
      <c r="J34" s="8">
        <v>-278842</v>
      </c>
      <c r="K34" s="8">
        <v>-80020</v>
      </c>
      <c r="L34" s="8">
        <v>-198823</v>
      </c>
      <c r="M34" s="8">
        <v>-2214445</v>
      </c>
      <c r="N34" s="8">
        <v>0</v>
      </c>
      <c r="O34" s="8">
        <v>0</v>
      </c>
      <c r="P34" s="8">
        <v>0</v>
      </c>
      <c r="Q34" s="9">
        <v>-2413268</v>
      </c>
    </row>
    <row r="35" spans="2:17" ht="24.75" customHeight="1" x14ac:dyDescent="0.3">
      <c r="B35" s="7" t="s">
        <v>141</v>
      </c>
      <c r="C35" s="8">
        <v>0</v>
      </c>
      <c r="D35" s="8">
        <v>0</v>
      </c>
      <c r="E35" s="8">
        <v>0</v>
      </c>
      <c r="F35" s="8">
        <v>0</v>
      </c>
      <c r="G35" s="8">
        <v>75614</v>
      </c>
      <c r="H35" s="8">
        <v>0</v>
      </c>
      <c r="I35" s="8">
        <v>75614</v>
      </c>
      <c r="J35" s="8">
        <v>-75614</v>
      </c>
      <c r="K35" s="8">
        <v>0</v>
      </c>
      <c r="L35" s="8">
        <v>-75614</v>
      </c>
      <c r="M35" s="8">
        <v>379619</v>
      </c>
      <c r="N35" s="8">
        <v>0</v>
      </c>
      <c r="O35" s="8">
        <v>0</v>
      </c>
      <c r="P35" s="8">
        <v>0</v>
      </c>
      <c r="Q35" s="9">
        <v>304004</v>
      </c>
    </row>
    <row r="36" spans="2:17" ht="24.75" customHeight="1" x14ac:dyDescent="0.3">
      <c r="B36" s="7" t="s">
        <v>152</v>
      </c>
      <c r="C36" s="8">
        <v>43490</v>
      </c>
      <c r="D36" s="8">
        <v>0</v>
      </c>
      <c r="E36" s="8">
        <v>0</v>
      </c>
      <c r="F36" s="8">
        <v>43490</v>
      </c>
      <c r="G36" s="8">
        <v>0</v>
      </c>
      <c r="H36" s="8">
        <v>0</v>
      </c>
      <c r="I36" s="8">
        <v>0</v>
      </c>
      <c r="J36" s="8">
        <v>43490</v>
      </c>
      <c r="K36" s="8">
        <v>13047</v>
      </c>
      <c r="L36" s="8">
        <v>30443</v>
      </c>
      <c r="M36" s="8">
        <v>0</v>
      </c>
      <c r="N36" s="8">
        <v>0</v>
      </c>
      <c r="O36" s="8">
        <v>0</v>
      </c>
      <c r="P36" s="8">
        <v>0</v>
      </c>
      <c r="Q36" s="9">
        <v>30443</v>
      </c>
    </row>
    <row r="37" spans="2:17" ht="24.75" customHeight="1" x14ac:dyDescent="0.3">
      <c r="B37" s="7" t="s">
        <v>38</v>
      </c>
      <c r="C37" s="8">
        <v>0</v>
      </c>
      <c r="D37" s="8">
        <v>0</v>
      </c>
      <c r="E37" s="8">
        <v>0</v>
      </c>
      <c r="F37" s="8">
        <v>0</v>
      </c>
      <c r="G37" s="8">
        <v>0</v>
      </c>
      <c r="H37" s="8">
        <v>0</v>
      </c>
      <c r="I37" s="8">
        <v>0</v>
      </c>
      <c r="J37" s="8">
        <v>0</v>
      </c>
      <c r="K37" s="8">
        <v>0</v>
      </c>
      <c r="L37" s="8">
        <v>0</v>
      </c>
      <c r="M37" s="8">
        <v>0</v>
      </c>
      <c r="N37" s="8">
        <v>0</v>
      </c>
      <c r="O37" s="8">
        <v>0</v>
      </c>
      <c r="P37" s="8">
        <v>0</v>
      </c>
      <c r="Q37" s="9">
        <v>0</v>
      </c>
    </row>
    <row r="38" spans="2:17" ht="24.75" customHeight="1" x14ac:dyDescent="0.3">
      <c r="B38" s="7" t="s">
        <v>39</v>
      </c>
      <c r="C38" s="8">
        <v>43514</v>
      </c>
      <c r="D38" s="8">
        <v>128709</v>
      </c>
      <c r="E38" s="8">
        <v>8144</v>
      </c>
      <c r="F38" s="8">
        <v>180366</v>
      </c>
      <c r="G38" s="8">
        <v>0</v>
      </c>
      <c r="H38" s="8">
        <v>1933</v>
      </c>
      <c r="I38" s="8">
        <v>4816</v>
      </c>
      <c r="J38" s="8">
        <v>175550</v>
      </c>
      <c r="K38" s="8">
        <v>50504</v>
      </c>
      <c r="L38" s="8">
        <v>125046</v>
      </c>
      <c r="M38" s="8">
        <v>1170412</v>
      </c>
      <c r="N38" s="8">
        <v>-1629</v>
      </c>
      <c r="O38" s="8">
        <v>0</v>
      </c>
      <c r="P38" s="8">
        <v>0</v>
      </c>
      <c r="Q38" s="9">
        <v>1297088</v>
      </c>
    </row>
    <row r="39" spans="2:17" ht="24.75" customHeight="1" x14ac:dyDescent="0.3">
      <c r="B39" s="7" t="s">
        <v>40</v>
      </c>
      <c r="C39" s="8">
        <v>0</v>
      </c>
      <c r="D39" s="8">
        <v>0</v>
      </c>
      <c r="E39" s="8">
        <v>0</v>
      </c>
      <c r="F39" s="8">
        <v>0</v>
      </c>
      <c r="G39" s="8">
        <v>95434</v>
      </c>
      <c r="H39" s="8">
        <v>0</v>
      </c>
      <c r="I39" s="8">
        <v>95434</v>
      </c>
      <c r="J39" s="8">
        <v>-95434</v>
      </c>
      <c r="K39" s="8">
        <v>0</v>
      </c>
      <c r="L39" s="8">
        <v>-95434</v>
      </c>
      <c r="M39" s="8">
        <v>282942</v>
      </c>
      <c r="N39" s="8">
        <v>0</v>
      </c>
      <c r="O39" s="8">
        <v>0</v>
      </c>
      <c r="P39" s="8">
        <v>0</v>
      </c>
      <c r="Q39" s="9">
        <v>187508</v>
      </c>
    </row>
    <row r="40" spans="2:17" ht="24.75" customHeight="1" x14ac:dyDescent="0.3">
      <c r="B40" s="7" t="s">
        <v>41</v>
      </c>
      <c r="C40" s="8">
        <v>0</v>
      </c>
      <c r="D40" s="8">
        <v>16405</v>
      </c>
      <c r="E40" s="8">
        <v>0</v>
      </c>
      <c r="F40" s="8">
        <v>16405</v>
      </c>
      <c r="G40" s="8">
        <v>119537</v>
      </c>
      <c r="H40" s="8">
        <v>17900</v>
      </c>
      <c r="I40" s="8">
        <v>145335</v>
      </c>
      <c r="J40" s="8">
        <v>-128930</v>
      </c>
      <c r="K40" s="8">
        <v>2902</v>
      </c>
      <c r="L40" s="8">
        <v>-131831</v>
      </c>
      <c r="M40" s="8">
        <v>265588</v>
      </c>
      <c r="N40" s="8">
        <v>0</v>
      </c>
      <c r="O40" s="8">
        <v>0</v>
      </c>
      <c r="P40" s="8">
        <v>0</v>
      </c>
      <c r="Q40" s="9">
        <v>133756</v>
      </c>
    </row>
    <row r="41" spans="2:17" ht="24.75" customHeight="1" x14ac:dyDescent="0.3">
      <c r="B41" s="7" t="s">
        <v>42</v>
      </c>
      <c r="C41" s="8">
        <v>95208</v>
      </c>
      <c r="D41" s="8">
        <v>19334</v>
      </c>
      <c r="E41" s="8">
        <v>0</v>
      </c>
      <c r="F41" s="8">
        <v>114542</v>
      </c>
      <c r="G41" s="8">
        <v>0</v>
      </c>
      <c r="H41" s="8">
        <v>28570</v>
      </c>
      <c r="I41" s="8">
        <v>28570</v>
      </c>
      <c r="J41" s="8">
        <v>85972</v>
      </c>
      <c r="K41" s="8">
        <v>0</v>
      </c>
      <c r="L41" s="8">
        <v>85972</v>
      </c>
      <c r="M41" s="8">
        <v>1039579</v>
      </c>
      <c r="N41" s="8">
        <v>0</v>
      </c>
      <c r="O41" s="8">
        <v>0</v>
      </c>
      <c r="P41" s="8">
        <v>0</v>
      </c>
      <c r="Q41" s="9">
        <v>1125551</v>
      </c>
    </row>
    <row r="42" spans="2:17" ht="24.75" customHeight="1" x14ac:dyDescent="0.3">
      <c r="B42" s="7" t="s">
        <v>43</v>
      </c>
      <c r="C42" s="8">
        <v>0</v>
      </c>
      <c r="D42" s="8">
        <v>702348</v>
      </c>
      <c r="E42" s="8">
        <v>454</v>
      </c>
      <c r="F42" s="8">
        <v>702803</v>
      </c>
      <c r="G42" s="8">
        <v>117301</v>
      </c>
      <c r="H42" s="8">
        <v>0</v>
      </c>
      <c r="I42" s="8">
        <v>117301</v>
      </c>
      <c r="J42" s="8">
        <v>585501</v>
      </c>
      <c r="K42" s="8">
        <v>167995</v>
      </c>
      <c r="L42" s="8">
        <v>417506</v>
      </c>
      <c r="M42" s="8">
        <v>4678192</v>
      </c>
      <c r="N42" s="8">
        <v>0</v>
      </c>
      <c r="O42" s="8">
        <v>0</v>
      </c>
      <c r="P42" s="8">
        <v>0</v>
      </c>
      <c r="Q42" s="9">
        <v>5095698</v>
      </c>
    </row>
    <row r="43" spans="2:17" ht="24.75" customHeight="1" x14ac:dyDescent="0.3">
      <c r="B43" s="7" t="s">
        <v>44</v>
      </c>
      <c r="C43" s="8">
        <v>0</v>
      </c>
      <c r="D43" s="8">
        <v>0</v>
      </c>
      <c r="E43" s="8">
        <v>0</v>
      </c>
      <c r="F43" s="8">
        <v>0</v>
      </c>
      <c r="G43" s="8">
        <v>107483</v>
      </c>
      <c r="H43" s="8">
        <v>0</v>
      </c>
      <c r="I43" s="8">
        <v>107483</v>
      </c>
      <c r="J43" s="8">
        <v>-107483</v>
      </c>
      <c r="K43" s="8">
        <v>0</v>
      </c>
      <c r="L43" s="8">
        <v>-107483</v>
      </c>
      <c r="M43" s="8">
        <v>21515</v>
      </c>
      <c r="N43" s="8">
        <v>0</v>
      </c>
      <c r="O43" s="8">
        <v>0</v>
      </c>
      <c r="P43" s="8">
        <v>0</v>
      </c>
      <c r="Q43" s="9">
        <v>-85968</v>
      </c>
    </row>
    <row r="44" spans="2:17" customFormat="1" ht="24.75" customHeight="1" x14ac:dyDescent="0.35">
      <c r="B44" s="42" t="s">
        <v>45</v>
      </c>
      <c r="C44" s="43">
        <f t="shared" ref="C44:P44" si="0">SUM(C6:C43)</f>
        <v>3699772</v>
      </c>
      <c r="D44" s="43">
        <f t="shared" si="0"/>
        <v>2870311</v>
      </c>
      <c r="E44" s="43">
        <f t="shared" si="0"/>
        <v>99684</v>
      </c>
      <c r="F44" s="43">
        <f t="shared" si="0"/>
        <v>6669766</v>
      </c>
      <c r="G44" s="43">
        <f t="shared" si="0"/>
        <v>1775212</v>
      </c>
      <c r="H44" s="43">
        <f t="shared" si="0"/>
        <v>461413</v>
      </c>
      <c r="I44" s="43">
        <f t="shared" si="0"/>
        <v>2387100</v>
      </c>
      <c r="J44" s="43">
        <f t="shared" si="0"/>
        <v>4282662</v>
      </c>
      <c r="K44" s="43">
        <f t="shared" si="0"/>
        <v>1000999</v>
      </c>
      <c r="L44" s="43">
        <f t="shared" si="0"/>
        <v>3281662</v>
      </c>
      <c r="M44" s="43">
        <f t="shared" si="0"/>
        <v>29525226</v>
      </c>
      <c r="N44" s="43">
        <f t="shared" si="0"/>
        <v>88427</v>
      </c>
      <c r="O44" s="43">
        <f t="shared" si="0"/>
        <v>0</v>
      </c>
      <c r="P44" s="43">
        <f t="shared" si="0"/>
        <v>2434631</v>
      </c>
      <c r="Q44" s="43">
        <f>SUM(Q6:Q43)</f>
        <v>30283833</v>
      </c>
    </row>
    <row r="45" spans="2:17" customFormat="1" ht="24.75" customHeight="1" x14ac:dyDescent="0.35">
      <c r="B45" s="256" t="s">
        <v>46</v>
      </c>
      <c r="C45" s="257"/>
      <c r="D45" s="257"/>
      <c r="E45" s="257"/>
      <c r="F45" s="257"/>
      <c r="G45" s="257"/>
      <c r="H45" s="257"/>
      <c r="I45" s="257"/>
      <c r="J45" s="257"/>
      <c r="K45" s="257"/>
      <c r="L45" s="257"/>
      <c r="M45" s="257"/>
      <c r="N45" s="257"/>
      <c r="O45" s="257"/>
      <c r="P45" s="257"/>
      <c r="Q45" s="258"/>
    </row>
    <row r="46" spans="2:17" ht="24.75" customHeight="1" x14ac:dyDescent="0.3">
      <c r="B46" s="7" t="s">
        <v>47</v>
      </c>
      <c r="C46" s="8">
        <v>615935</v>
      </c>
      <c r="D46" s="8">
        <v>0</v>
      </c>
      <c r="E46" s="8">
        <v>0</v>
      </c>
      <c r="F46" s="8">
        <v>615935</v>
      </c>
      <c r="G46" s="8">
        <v>0</v>
      </c>
      <c r="H46" s="8">
        <v>0</v>
      </c>
      <c r="I46" s="8">
        <v>0</v>
      </c>
      <c r="J46" s="8">
        <v>615935</v>
      </c>
      <c r="K46" s="8">
        <v>184780</v>
      </c>
      <c r="L46" s="8">
        <v>431154</v>
      </c>
      <c r="M46" s="8">
        <v>523648</v>
      </c>
      <c r="N46" s="8">
        <v>0</v>
      </c>
      <c r="O46" s="8">
        <v>0</v>
      </c>
      <c r="P46" s="8">
        <v>0</v>
      </c>
      <c r="Q46" s="9">
        <v>954802</v>
      </c>
    </row>
    <row r="47" spans="2:17" ht="24.75" customHeight="1" x14ac:dyDescent="0.3">
      <c r="B47" s="7" t="s">
        <v>64</v>
      </c>
      <c r="C47" s="8">
        <v>30840</v>
      </c>
      <c r="D47" s="8">
        <v>255333</v>
      </c>
      <c r="E47" s="8">
        <v>17315</v>
      </c>
      <c r="F47" s="8">
        <v>303489</v>
      </c>
      <c r="G47" s="8">
        <v>0</v>
      </c>
      <c r="H47" s="8">
        <v>462</v>
      </c>
      <c r="I47" s="8">
        <v>25164</v>
      </c>
      <c r="J47" s="8">
        <v>278325</v>
      </c>
      <c r="K47" s="8">
        <v>83762</v>
      </c>
      <c r="L47" s="8">
        <v>194563</v>
      </c>
      <c r="M47" s="8">
        <v>2998910</v>
      </c>
      <c r="N47" s="8">
        <v>-788</v>
      </c>
      <c r="O47" s="8">
        <v>0</v>
      </c>
      <c r="P47" s="8">
        <v>100000</v>
      </c>
      <c r="Q47" s="9">
        <v>3094261</v>
      </c>
    </row>
    <row r="48" spans="2:17" ht="24.75" customHeight="1" x14ac:dyDescent="0.3">
      <c r="B48" s="7" t="s">
        <v>250</v>
      </c>
      <c r="C48" s="8">
        <v>63244</v>
      </c>
      <c r="D48" s="8">
        <v>0</v>
      </c>
      <c r="E48" s="8">
        <v>301</v>
      </c>
      <c r="F48" s="8">
        <v>63546</v>
      </c>
      <c r="G48" s="8">
        <v>0</v>
      </c>
      <c r="H48" s="8">
        <v>0</v>
      </c>
      <c r="I48" s="8">
        <v>0</v>
      </c>
      <c r="J48" s="8">
        <v>63546</v>
      </c>
      <c r="K48" s="8">
        <v>19064</v>
      </c>
      <c r="L48" s="8">
        <v>44482</v>
      </c>
      <c r="M48" s="8">
        <v>266354</v>
      </c>
      <c r="N48" s="8">
        <v>0</v>
      </c>
      <c r="O48" s="8">
        <v>0</v>
      </c>
      <c r="P48" s="8">
        <v>0</v>
      </c>
      <c r="Q48" s="9">
        <v>310836</v>
      </c>
    </row>
    <row r="49" spans="2:17" ht="24.75" customHeight="1" x14ac:dyDescent="0.3">
      <c r="B49" s="7" t="s">
        <v>48</v>
      </c>
      <c r="C49" s="8">
        <v>171069</v>
      </c>
      <c r="D49" s="8">
        <v>0</v>
      </c>
      <c r="E49" s="8">
        <v>31927</v>
      </c>
      <c r="F49" s="8">
        <v>202997</v>
      </c>
      <c r="G49" s="8">
        <v>0</v>
      </c>
      <c r="H49" s="8">
        <v>0</v>
      </c>
      <c r="I49" s="8">
        <v>0</v>
      </c>
      <c r="J49" s="8">
        <v>202997</v>
      </c>
      <c r="K49" s="8">
        <v>60898</v>
      </c>
      <c r="L49" s="8">
        <v>142099</v>
      </c>
      <c r="M49" s="8">
        <v>20742369</v>
      </c>
      <c r="N49" s="8">
        <v>0</v>
      </c>
      <c r="O49" s="8">
        <v>0</v>
      </c>
      <c r="P49" s="8">
        <v>0</v>
      </c>
      <c r="Q49" s="9">
        <v>20884468</v>
      </c>
    </row>
    <row r="50" spans="2:17" ht="24.75" customHeight="1" x14ac:dyDescent="0.3">
      <c r="B50" s="7" t="s">
        <v>251</v>
      </c>
      <c r="C50" s="8">
        <v>58278</v>
      </c>
      <c r="D50" s="8">
        <v>26663</v>
      </c>
      <c r="E50" s="8">
        <v>0</v>
      </c>
      <c r="F50" s="8">
        <v>84942</v>
      </c>
      <c r="G50" s="8">
        <v>0</v>
      </c>
      <c r="H50" s="8">
        <v>0</v>
      </c>
      <c r="I50" s="8">
        <v>0</v>
      </c>
      <c r="J50" s="8">
        <v>84942</v>
      </c>
      <c r="K50" s="8">
        <v>25482</v>
      </c>
      <c r="L50" s="8">
        <v>59459</v>
      </c>
      <c r="M50" s="8">
        <v>42162</v>
      </c>
      <c r="N50" s="8">
        <v>0</v>
      </c>
      <c r="O50" s="8">
        <v>0</v>
      </c>
      <c r="P50" s="8">
        <v>0</v>
      </c>
      <c r="Q50" s="9">
        <v>101621</v>
      </c>
    </row>
    <row r="51" spans="2:17" customFormat="1" ht="24.75" customHeight="1" x14ac:dyDescent="0.35">
      <c r="B51" s="42" t="s">
        <v>45</v>
      </c>
      <c r="C51" s="43">
        <f>SUM(C46:C50)</f>
        <v>939366</v>
      </c>
      <c r="D51" s="43">
        <f t="shared" ref="D51:Q51" si="1">SUM(D46:D50)</f>
        <v>281996</v>
      </c>
      <c r="E51" s="43">
        <f t="shared" si="1"/>
        <v>49543</v>
      </c>
      <c r="F51" s="43">
        <f t="shared" si="1"/>
        <v>1270909</v>
      </c>
      <c r="G51" s="43">
        <f t="shared" si="1"/>
        <v>0</v>
      </c>
      <c r="H51" s="43">
        <f t="shared" si="1"/>
        <v>462</v>
      </c>
      <c r="I51" s="43">
        <f t="shared" si="1"/>
        <v>25164</v>
      </c>
      <c r="J51" s="43">
        <f t="shared" si="1"/>
        <v>1245745</v>
      </c>
      <c r="K51" s="43">
        <f t="shared" si="1"/>
        <v>373986</v>
      </c>
      <c r="L51" s="43">
        <f t="shared" si="1"/>
        <v>871757</v>
      </c>
      <c r="M51" s="43">
        <f t="shared" si="1"/>
        <v>24573443</v>
      </c>
      <c r="N51" s="43">
        <f t="shared" si="1"/>
        <v>-788</v>
      </c>
      <c r="O51" s="43">
        <f t="shared" si="1"/>
        <v>0</v>
      </c>
      <c r="P51" s="43">
        <f t="shared" si="1"/>
        <v>100000</v>
      </c>
      <c r="Q51" s="43">
        <f t="shared" si="1"/>
        <v>25345988</v>
      </c>
    </row>
    <row r="52" spans="2:17" customFormat="1" ht="24.75" customHeight="1" x14ac:dyDescent="0.35">
      <c r="B52" s="42" t="s">
        <v>49</v>
      </c>
      <c r="C52" s="44">
        <f>C44+C51</f>
        <v>4639138</v>
      </c>
      <c r="D52" s="44">
        <f t="shared" ref="D52:Q52" si="2">D44+D51</f>
        <v>3152307</v>
      </c>
      <c r="E52" s="44">
        <f t="shared" si="2"/>
        <v>149227</v>
      </c>
      <c r="F52" s="44">
        <f t="shared" si="2"/>
        <v>7940675</v>
      </c>
      <c r="G52" s="44">
        <f t="shared" si="2"/>
        <v>1775212</v>
      </c>
      <c r="H52" s="44">
        <f t="shared" si="2"/>
        <v>461875</v>
      </c>
      <c r="I52" s="44">
        <f t="shared" si="2"/>
        <v>2412264</v>
      </c>
      <c r="J52" s="44">
        <f t="shared" si="2"/>
        <v>5528407</v>
      </c>
      <c r="K52" s="44">
        <f t="shared" si="2"/>
        <v>1374985</v>
      </c>
      <c r="L52" s="44">
        <f t="shared" si="2"/>
        <v>4153419</v>
      </c>
      <c r="M52" s="44">
        <f t="shared" si="2"/>
        <v>54098669</v>
      </c>
      <c r="N52" s="44">
        <f t="shared" si="2"/>
        <v>87639</v>
      </c>
      <c r="O52" s="44">
        <f t="shared" si="2"/>
        <v>0</v>
      </c>
      <c r="P52" s="44">
        <f t="shared" si="2"/>
        <v>2534631</v>
      </c>
      <c r="Q52" s="44">
        <f t="shared" si="2"/>
        <v>55629821</v>
      </c>
    </row>
    <row r="53" spans="2:17" ht="19.5" customHeight="1" x14ac:dyDescent="0.3">
      <c r="B53" s="259" t="s">
        <v>50</v>
      </c>
      <c r="C53" s="259"/>
      <c r="D53" s="259"/>
      <c r="E53" s="259"/>
      <c r="F53" s="259"/>
      <c r="G53" s="259"/>
      <c r="H53" s="259"/>
      <c r="I53" s="259"/>
      <c r="J53" s="259"/>
      <c r="K53" s="259"/>
      <c r="L53" s="259"/>
      <c r="M53" s="259"/>
      <c r="N53" s="259"/>
      <c r="O53" s="259"/>
      <c r="P53" s="259"/>
      <c r="Q53" s="259"/>
    </row>
    <row r="55" spans="2:17" ht="19.5" customHeight="1" x14ac:dyDescent="0.3">
      <c r="D55" s="3"/>
      <c r="L55" s="3"/>
    </row>
  </sheetData>
  <sheetProtection password="E931" sheet="1" objects="1" scenarios="1"/>
  <sortState ref="B6:Q42">
    <sortCondition ref="B6:B42"/>
  </sortState>
  <mergeCells count="4">
    <mergeCell ref="B3:Q3"/>
    <mergeCell ref="B45:Q45"/>
    <mergeCell ref="B53:Q53"/>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0"/>
  <sheetViews>
    <sheetView showGridLines="0" topLeftCell="A23" zoomScale="80" zoomScaleNormal="80" workbookViewId="0">
      <selection activeCell="B3" sqref="B3:Q37"/>
    </sheetView>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45" customFormat="1" ht="23.25" customHeight="1" x14ac:dyDescent="0.3">
      <c r="B3" s="266" t="s">
        <v>287</v>
      </c>
      <c r="C3" s="266"/>
      <c r="D3" s="266"/>
      <c r="E3" s="266"/>
      <c r="F3" s="266"/>
      <c r="G3" s="266"/>
      <c r="H3" s="266"/>
      <c r="I3" s="266"/>
      <c r="J3" s="266"/>
      <c r="K3" s="266"/>
      <c r="L3" s="266"/>
      <c r="M3" s="266"/>
      <c r="N3" s="266"/>
      <c r="O3" s="266"/>
      <c r="P3" s="266"/>
      <c r="Q3" s="266"/>
    </row>
    <row r="4" spans="2:17" s="45" customFormat="1" ht="29.25" customHeight="1" x14ac:dyDescent="0.3">
      <c r="B4" s="46" t="s">
        <v>0</v>
      </c>
      <c r="C4" s="47" t="s">
        <v>1</v>
      </c>
      <c r="D4" s="47" t="s">
        <v>2</v>
      </c>
      <c r="E4" s="47" t="s">
        <v>3</v>
      </c>
      <c r="F4" s="47" t="s">
        <v>4</v>
      </c>
      <c r="G4" s="48" t="s">
        <v>5</v>
      </c>
      <c r="H4" s="48" t="s">
        <v>6</v>
      </c>
      <c r="I4" s="48" t="s">
        <v>7</v>
      </c>
      <c r="J4" s="48" t="s">
        <v>8</v>
      </c>
      <c r="K4" s="49" t="s">
        <v>9</v>
      </c>
      <c r="L4" s="49" t="s">
        <v>10</v>
      </c>
      <c r="M4" s="49" t="s">
        <v>11</v>
      </c>
      <c r="N4" s="49" t="s">
        <v>12</v>
      </c>
      <c r="O4" s="49" t="s">
        <v>13</v>
      </c>
      <c r="P4" s="49" t="s">
        <v>14</v>
      </c>
      <c r="Q4" s="49" t="s">
        <v>15</v>
      </c>
    </row>
    <row r="5" spans="2:17" s="45" customFormat="1" ht="21.75" customHeight="1" x14ac:dyDescent="0.3">
      <c r="B5" s="263" t="s">
        <v>16</v>
      </c>
      <c r="C5" s="264"/>
      <c r="D5" s="264"/>
      <c r="E5" s="264"/>
      <c r="F5" s="264"/>
      <c r="G5" s="264"/>
      <c r="H5" s="264"/>
      <c r="I5" s="264"/>
      <c r="J5" s="264"/>
      <c r="K5" s="264"/>
      <c r="L5" s="264"/>
      <c r="M5" s="264"/>
      <c r="N5" s="264"/>
      <c r="O5" s="264"/>
      <c r="P5" s="264"/>
      <c r="Q5" s="265"/>
    </row>
    <row r="6" spans="2:17" ht="21.75" customHeight="1" x14ac:dyDescent="0.3">
      <c r="B6" s="7" t="s">
        <v>256</v>
      </c>
      <c r="C6" s="8">
        <v>0</v>
      </c>
      <c r="D6" s="8">
        <v>0</v>
      </c>
      <c r="E6" s="8">
        <v>0</v>
      </c>
      <c r="F6" s="8">
        <v>0</v>
      </c>
      <c r="G6" s="8">
        <v>0</v>
      </c>
      <c r="H6" s="8">
        <v>0</v>
      </c>
      <c r="I6" s="8">
        <v>0</v>
      </c>
      <c r="J6" s="8">
        <v>0</v>
      </c>
      <c r="K6" s="8">
        <v>0</v>
      </c>
      <c r="L6" s="8">
        <v>0</v>
      </c>
      <c r="M6" s="8">
        <v>0</v>
      </c>
      <c r="N6" s="8">
        <v>0</v>
      </c>
      <c r="O6" s="8">
        <v>0</v>
      </c>
      <c r="P6" s="8">
        <v>0</v>
      </c>
      <c r="Q6" s="9">
        <v>0</v>
      </c>
    </row>
    <row r="7" spans="2:17" ht="21.75" customHeight="1" x14ac:dyDescent="0.3">
      <c r="B7" s="7" t="s">
        <v>51</v>
      </c>
      <c r="C7" s="8">
        <v>-1972</v>
      </c>
      <c r="D7" s="8">
        <v>36543</v>
      </c>
      <c r="E7" s="8">
        <v>0</v>
      </c>
      <c r="F7" s="8">
        <v>34571</v>
      </c>
      <c r="G7" s="8">
        <v>0</v>
      </c>
      <c r="H7" s="8">
        <v>0</v>
      </c>
      <c r="I7" s="8">
        <v>2102</v>
      </c>
      <c r="J7" s="8">
        <v>32469</v>
      </c>
      <c r="K7" s="8">
        <v>0</v>
      </c>
      <c r="L7" s="8">
        <v>32469</v>
      </c>
      <c r="M7" s="8">
        <v>-101459</v>
      </c>
      <c r="N7" s="8">
        <v>0</v>
      </c>
      <c r="O7" s="8">
        <v>0</v>
      </c>
      <c r="P7" s="8">
        <v>0</v>
      </c>
      <c r="Q7" s="9">
        <v>-68990</v>
      </c>
    </row>
    <row r="8" spans="2:17" ht="21.75" customHeight="1" x14ac:dyDescent="0.3">
      <c r="B8" s="7" t="s">
        <v>148</v>
      </c>
      <c r="C8" s="8">
        <v>1050436</v>
      </c>
      <c r="D8" s="8">
        <v>0</v>
      </c>
      <c r="E8" s="8">
        <v>265200</v>
      </c>
      <c r="F8" s="8">
        <v>1315636</v>
      </c>
      <c r="G8" s="8">
        <v>0</v>
      </c>
      <c r="H8" s="8">
        <v>0</v>
      </c>
      <c r="I8" s="8">
        <v>0</v>
      </c>
      <c r="J8" s="8">
        <v>1315636</v>
      </c>
      <c r="K8" s="8">
        <v>315131</v>
      </c>
      <c r="L8" s="8">
        <v>1000505</v>
      </c>
      <c r="M8" s="8">
        <v>5754465</v>
      </c>
      <c r="N8" s="8">
        <v>0</v>
      </c>
      <c r="O8" s="8">
        <v>0</v>
      </c>
      <c r="P8" s="8">
        <v>0</v>
      </c>
      <c r="Q8" s="9">
        <v>6754970</v>
      </c>
    </row>
    <row r="9" spans="2:17" ht="21.75" customHeight="1" x14ac:dyDescent="0.3">
      <c r="B9" s="7" t="s">
        <v>52</v>
      </c>
      <c r="C9" s="8">
        <v>0</v>
      </c>
      <c r="D9" s="8">
        <v>0</v>
      </c>
      <c r="E9" s="8">
        <v>4415</v>
      </c>
      <c r="F9" s="8">
        <v>4415</v>
      </c>
      <c r="G9" s="8">
        <v>0</v>
      </c>
      <c r="H9" s="8">
        <v>0</v>
      </c>
      <c r="I9" s="8">
        <v>0</v>
      </c>
      <c r="J9" s="8">
        <v>4415</v>
      </c>
      <c r="K9" s="8">
        <v>0</v>
      </c>
      <c r="L9" s="8">
        <v>4415</v>
      </c>
      <c r="M9" s="8">
        <v>-31672</v>
      </c>
      <c r="N9" s="8">
        <v>0</v>
      </c>
      <c r="O9" s="8">
        <v>0</v>
      </c>
      <c r="P9" s="8">
        <v>0</v>
      </c>
      <c r="Q9" s="9">
        <v>-27257</v>
      </c>
    </row>
    <row r="10" spans="2:17" ht="21.75" customHeight="1" x14ac:dyDescent="0.3">
      <c r="B10" s="7" t="s">
        <v>53</v>
      </c>
      <c r="C10" s="8">
        <v>0</v>
      </c>
      <c r="D10" s="8">
        <v>0</v>
      </c>
      <c r="E10" s="8">
        <v>0</v>
      </c>
      <c r="F10" s="8">
        <v>0</v>
      </c>
      <c r="G10" s="8">
        <v>0</v>
      </c>
      <c r="H10" s="8">
        <v>0</v>
      </c>
      <c r="I10" s="8">
        <v>0</v>
      </c>
      <c r="J10" s="8">
        <v>0</v>
      </c>
      <c r="K10" s="8">
        <v>0</v>
      </c>
      <c r="L10" s="8">
        <v>0</v>
      </c>
      <c r="M10" s="8">
        <v>71861</v>
      </c>
      <c r="N10" s="8">
        <v>0</v>
      </c>
      <c r="O10" s="8">
        <v>0</v>
      </c>
      <c r="P10" s="8">
        <v>0</v>
      </c>
      <c r="Q10" s="9">
        <v>71861</v>
      </c>
    </row>
    <row r="11" spans="2:17" ht="21.75" customHeight="1" x14ac:dyDescent="0.3">
      <c r="B11" s="7" t="s">
        <v>22</v>
      </c>
      <c r="C11" s="8">
        <v>0</v>
      </c>
      <c r="D11" s="8">
        <v>0</v>
      </c>
      <c r="E11" s="8">
        <v>0</v>
      </c>
      <c r="F11" s="8">
        <v>0</v>
      </c>
      <c r="G11" s="8">
        <v>-27990</v>
      </c>
      <c r="H11" s="8">
        <v>0</v>
      </c>
      <c r="I11" s="8">
        <v>-27990</v>
      </c>
      <c r="J11" s="8">
        <v>27990</v>
      </c>
      <c r="K11" s="8">
        <v>0</v>
      </c>
      <c r="L11" s="8">
        <v>27990</v>
      </c>
      <c r="M11" s="8">
        <v>-176535</v>
      </c>
      <c r="N11" s="8">
        <v>0</v>
      </c>
      <c r="O11" s="8">
        <v>0</v>
      </c>
      <c r="P11" s="8">
        <v>0</v>
      </c>
      <c r="Q11" s="9">
        <v>-148545</v>
      </c>
    </row>
    <row r="12" spans="2:17" ht="21.75" customHeight="1" x14ac:dyDescent="0.3">
      <c r="B12" s="7" t="s">
        <v>55</v>
      </c>
      <c r="C12" s="8">
        <v>0</v>
      </c>
      <c r="D12" s="8">
        <v>0</v>
      </c>
      <c r="E12" s="8">
        <v>12789</v>
      </c>
      <c r="F12" s="8">
        <v>12789</v>
      </c>
      <c r="G12" s="8">
        <v>0</v>
      </c>
      <c r="H12" s="8">
        <v>0</v>
      </c>
      <c r="I12" s="8">
        <v>0</v>
      </c>
      <c r="J12" s="8">
        <v>12789</v>
      </c>
      <c r="K12" s="8">
        <v>3837</v>
      </c>
      <c r="L12" s="8">
        <v>8952</v>
      </c>
      <c r="M12" s="8">
        <v>98119</v>
      </c>
      <c r="N12" s="8">
        <v>0</v>
      </c>
      <c r="O12" s="8">
        <v>0</v>
      </c>
      <c r="P12" s="8">
        <v>0</v>
      </c>
      <c r="Q12" s="9">
        <v>107071</v>
      </c>
    </row>
    <row r="13" spans="2:17" ht="21.75" customHeight="1" x14ac:dyDescent="0.3">
      <c r="B13" s="7" t="s">
        <v>263</v>
      </c>
      <c r="C13" s="8">
        <v>18202</v>
      </c>
      <c r="D13" s="8">
        <v>0</v>
      </c>
      <c r="E13" s="8">
        <v>0</v>
      </c>
      <c r="F13" s="8">
        <v>18202</v>
      </c>
      <c r="G13" s="8">
        <v>0</v>
      </c>
      <c r="H13" s="8">
        <v>0</v>
      </c>
      <c r="I13" s="8">
        <v>0</v>
      </c>
      <c r="J13" s="8">
        <v>18202</v>
      </c>
      <c r="K13" s="8">
        <v>0</v>
      </c>
      <c r="L13" s="8">
        <v>18202</v>
      </c>
      <c r="M13" s="8">
        <v>0</v>
      </c>
      <c r="N13" s="8">
        <v>0</v>
      </c>
      <c r="O13" s="8">
        <v>0</v>
      </c>
      <c r="P13" s="8">
        <v>0</v>
      </c>
      <c r="Q13" s="9">
        <v>18202</v>
      </c>
    </row>
    <row r="14" spans="2:17" ht="21.75" customHeight="1" x14ac:dyDescent="0.3">
      <c r="B14" s="7" t="s">
        <v>56</v>
      </c>
      <c r="C14" s="8">
        <v>340000</v>
      </c>
      <c r="D14" s="8">
        <v>72531</v>
      </c>
      <c r="E14" s="8">
        <v>6376</v>
      </c>
      <c r="F14" s="8">
        <v>418907</v>
      </c>
      <c r="G14" s="8">
        <v>0</v>
      </c>
      <c r="H14" s="8">
        <v>24</v>
      </c>
      <c r="I14" s="8">
        <v>24</v>
      </c>
      <c r="J14" s="8">
        <v>418883</v>
      </c>
      <c r="K14" s="8">
        <v>114481</v>
      </c>
      <c r="L14" s="8">
        <v>304403</v>
      </c>
      <c r="M14" s="8">
        <v>2518264</v>
      </c>
      <c r="N14" s="8">
        <v>0</v>
      </c>
      <c r="O14" s="8">
        <v>0</v>
      </c>
      <c r="P14" s="8">
        <v>0</v>
      </c>
      <c r="Q14" s="9">
        <v>2822666</v>
      </c>
    </row>
    <row r="15" spans="2:17" ht="21.75" customHeight="1" x14ac:dyDescent="0.3">
      <c r="B15" s="7" t="s">
        <v>57</v>
      </c>
      <c r="C15" s="8">
        <v>635629</v>
      </c>
      <c r="D15" s="8">
        <v>151842</v>
      </c>
      <c r="E15" s="8">
        <v>0</v>
      </c>
      <c r="F15" s="8">
        <v>787472</v>
      </c>
      <c r="G15" s="8">
        <v>0</v>
      </c>
      <c r="H15" s="8">
        <v>0</v>
      </c>
      <c r="I15" s="8">
        <v>0</v>
      </c>
      <c r="J15" s="8">
        <v>787472</v>
      </c>
      <c r="K15" s="8">
        <v>190689</v>
      </c>
      <c r="L15" s="8">
        <v>596783</v>
      </c>
      <c r="M15" s="8">
        <v>5230690</v>
      </c>
      <c r="N15" s="8">
        <v>0</v>
      </c>
      <c r="O15" s="8">
        <v>0</v>
      </c>
      <c r="P15" s="8">
        <v>0</v>
      </c>
      <c r="Q15" s="9">
        <v>5827473</v>
      </c>
    </row>
    <row r="16" spans="2:17" ht="21.75" customHeight="1" x14ac:dyDescent="0.3">
      <c r="B16" s="7" t="s">
        <v>58</v>
      </c>
      <c r="C16" s="8">
        <v>25000</v>
      </c>
      <c r="D16" s="8">
        <v>0</v>
      </c>
      <c r="E16" s="8">
        <v>0</v>
      </c>
      <c r="F16" s="8">
        <v>25000</v>
      </c>
      <c r="G16" s="8">
        <v>0</v>
      </c>
      <c r="H16" s="8">
        <v>0</v>
      </c>
      <c r="I16" s="8">
        <v>0</v>
      </c>
      <c r="J16" s="8">
        <v>25000</v>
      </c>
      <c r="K16" s="8">
        <v>0</v>
      </c>
      <c r="L16" s="8">
        <v>25000</v>
      </c>
      <c r="M16" s="8">
        <v>40268</v>
      </c>
      <c r="N16" s="8">
        <v>0</v>
      </c>
      <c r="O16" s="8">
        <v>0</v>
      </c>
      <c r="P16" s="8">
        <v>50000</v>
      </c>
      <c r="Q16" s="9">
        <v>15268</v>
      </c>
    </row>
    <row r="17" spans="2:19" ht="21.75" customHeight="1" x14ac:dyDescent="0.3">
      <c r="B17" s="7" t="s">
        <v>131</v>
      </c>
      <c r="C17" s="8">
        <v>0</v>
      </c>
      <c r="D17" s="8">
        <v>14441</v>
      </c>
      <c r="E17" s="8">
        <v>0</v>
      </c>
      <c r="F17" s="8">
        <v>14441</v>
      </c>
      <c r="G17" s="8">
        <v>0</v>
      </c>
      <c r="H17" s="8">
        <v>0</v>
      </c>
      <c r="I17" s="8">
        <v>4173</v>
      </c>
      <c r="J17" s="8">
        <v>10267</v>
      </c>
      <c r="K17" s="8">
        <v>4067</v>
      </c>
      <c r="L17" s="8">
        <v>6201</v>
      </c>
      <c r="M17" s="8">
        <v>50532</v>
      </c>
      <c r="N17" s="8">
        <v>0</v>
      </c>
      <c r="O17" s="8">
        <v>0</v>
      </c>
      <c r="P17" s="8">
        <v>0</v>
      </c>
      <c r="Q17" s="9">
        <v>56732</v>
      </c>
    </row>
    <row r="18" spans="2:19" ht="21.75" customHeight="1" x14ac:dyDescent="0.3">
      <c r="B18" s="7" t="s">
        <v>253</v>
      </c>
      <c r="C18" s="8">
        <v>147156</v>
      </c>
      <c r="D18" s="8">
        <v>0</v>
      </c>
      <c r="E18" s="8">
        <v>0</v>
      </c>
      <c r="F18" s="8">
        <v>147156</v>
      </c>
      <c r="G18" s="8">
        <v>0</v>
      </c>
      <c r="H18" s="8">
        <v>0</v>
      </c>
      <c r="I18" s="8">
        <v>0</v>
      </c>
      <c r="J18" s="8">
        <v>147156</v>
      </c>
      <c r="K18" s="8">
        <v>15430</v>
      </c>
      <c r="L18" s="8">
        <v>131726</v>
      </c>
      <c r="M18" s="8">
        <v>0</v>
      </c>
      <c r="N18" s="8">
        <v>0</v>
      </c>
      <c r="O18" s="8">
        <v>0</v>
      </c>
      <c r="P18" s="8">
        <v>0</v>
      </c>
      <c r="Q18" s="9">
        <v>131726</v>
      </c>
    </row>
    <row r="19" spans="2:19" ht="21.75" customHeight="1" x14ac:dyDescent="0.3">
      <c r="B19" s="7" t="s">
        <v>136</v>
      </c>
      <c r="C19" s="8">
        <v>0</v>
      </c>
      <c r="D19" s="8">
        <v>0</v>
      </c>
      <c r="E19" s="8">
        <v>106619</v>
      </c>
      <c r="F19" s="8">
        <v>106619</v>
      </c>
      <c r="G19" s="8">
        <v>0</v>
      </c>
      <c r="H19" s="8">
        <v>0</v>
      </c>
      <c r="I19" s="8">
        <v>0</v>
      </c>
      <c r="J19" s="8">
        <v>106619</v>
      </c>
      <c r="K19" s="8">
        <v>41428</v>
      </c>
      <c r="L19" s="8">
        <v>65191</v>
      </c>
      <c r="M19" s="8">
        <v>-304170</v>
      </c>
      <c r="N19" s="8">
        <v>-65191</v>
      </c>
      <c r="O19" s="8">
        <v>0</v>
      </c>
      <c r="P19" s="8">
        <v>0</v>
      </c>
      <c r="Q19" s="9">
        <v>-173789</v>
      </c>
    </row>
    <row r="20" spans="2:19" ht="21.75" customHeight="1" x14ac:dyDescent="0.3">
      <c r="B20" s="7" t="s">
        <v>35</v>
      </c>
      <c r="C20" s="8">
        <v>0</v>
      </c>
      <c r="D20" s="8">
        <v>0</v>
      </c>
      <c r="E20" s="8">
        <v>0</v>
      </c>
      <c r="F20" s="8">
        <v>0</v>
      </c>
      <c r="G20" s="8">
        <v>0</v>
      </c>
      <c r="H20" s="8">
        <v>0</v>
      </c>
      <c r="I20" s="8">
        <v>0</v>
      </c>
      <c r="J20" s="8">
        <v>0</v>
      </c>
      <c r="K20" s="8">
        <v>0</v>
      </c>
      <c r="L20" s="8">
        <v>0</v>
      </c>
      <c r="M20" s="8">
        <v>62000</v>
      </c>
      <c r="N20" s="8">
        <v>0</v>
      </c>
      <c r="O20" s="8">
        <v>0</v>
      </c>
      <c r="P20" s="8">
        <v>0</v>
      </c>
      <c r="Q20" s="9">
        <v>62000</v>
      </c>
    </row>
    <row r="21" spans="2:19" ht="21.75" customHeight="1" x14ac:dyDescent="0.3">
      <c r="B21" s="50" t="s">
        <v>191</v>
      </c>
      <c r="C21" s="8">
        <v>-5666</v>
      </c>
      <c r="D21" s="8">
        <v>0</v>
      </c>
      <c r="E21" s="8">
        <v>0</v>
      </c>
      <c r="F21" s="8">
        <v>-5666</v>
      </c>
      <c r="G21" s="8">
        <v>0</v>
      </c>
      <c r="H21" s="8">
        <v>0</v>
      </c>
      <c r="I21" s="8">
        <v>0</v>
      </c>
      <c r="J21" s="8">
        <v>-5666</v>
      </c>
      <c r="K21" s="8">
        <v>6301</v>
      </c>
      <c r="L21" s="8">
        <v>-11967</v>
      </c>
      <c r="M21" s="8">
        <v>-1243669</v>
      </c>
      <c r="N21" s="8">
        <v>0</v>
      </c>
      <c r="O21" s="8">
        <v>0</v>
      </c>
      <c r="P21" s="8">
        <v>0</v>
      </c>
      <c r="Q21" s="9">
        <v>-1255636</v>
      </c>
    </row>
    <row r="22" spans="2:19" ht="21.75" customHeight="1" x14ac:dyDescent="0.3">
      <c r="B22" s="7" t="s">
        <v>59</v>
      </c>
      <c r="C22" s="8">
        <v>0</v>
      </c>
      <c r="D22" s="8">
        <v>90798</v>
      </c>
      <c r="E22" s="8">
        <v>0</v>
      </c>
      <c r="F22" s="8">
        <v>90798</v>
      </c>
      <c r="G22" s="8">
        <v>15689</v>
      </c>
      <c r="H22" s="8">
        <v>0</v>
      </c>
      <c r="I22" s="8">
        <v>17920</v>
      </c>
      <c r="J22" s="8">
        <v>72879</v>
      </c>
      <c r="K22" s="8">
        <v>5455</v>
      </c>
      <c r="L22" s="8">
        <v>67424</v>
      </c>
      <c r="M22" s="8">
        <v>-2661167</v>
      </c>
      <c r="N22" s="8">
        <v>0</v>
      </c>
      <c r="O22" s="8">
        <v>0</v>
      </c>
      <c r="P22" s="8">
        <v>0</v>
      </c>
      <c r="Q22" s="9">
        <v>-2593743</v>
      </c>
    </row>
    <row r="23" spans="2:19" ht="21.75" customHeight="1" x14ac:dyDescent="0.3">
      <c r="B23" s="7" t="s">
        <v>60</v>
      </c>
      <c r="C23" s="8">
        <v>-20199</v>
      </c>
      <c r="D23" s="8">
        <v>0</v>
      </c>
      <c r="E23" s="8">
        <v>0</v>
      </c>
      <c r="F23" s="8">
        <v>-20199</v>
      </c>
      <c r="G23" s="8">
        <v>0</v>
      </c>
      <c r="H23" s="8">
        <v>0</v>
      </c>
      <c r="I23" s="8">
        <v>0</v>
      </c>
      <c r="J23" s="8">
        <v>-20199</v>
      </c>
      <c r="K23" s="8">
        <v>0</v>
      </c>
      <c r="L23" s="8">
        <v>-20199</v>
      </c>
      <c r="M23" s="8">
        <v>120204</v>
      </c>
      <c r="N23" s="8">
        <v>0</v>
      </c>
      <c r="O23" s="8">
        <v>0</v>
      </c>
      <c r="P23" s="8">
        <v>0</v>
      </c>
      <c r="Q23" s="9">
        <v>100005</v>
      </c>
    </row>
    <row r="24" spans="2:19" ht="21.75" customHeight="1" x14ac:dyDescent="0.3">
      <c r="B24" s="7" t="s">
        <v>134</v>
      </c>
      <c r="C24" s="8">
        <v>0</v>
      </c>
      <c r="D24" s="8">
        <v>50706</v>
      </c>
      <c r="E24" s="8">
        <v>0</v>
      </c>
      <c r="F24" s="8">
        <v>50706</v>
      </c>
      <c r="G24" s="8">
        <v>0</v>
      </c>
      <c r="H24" s="8">
        <v>205810</v>
      </c>
      <c r="I24" s="8">
        <v>205810</v>
      </c>
      <c r="J24" s="8">
        <v>-155104</v>
      </c>
      <c r="K24" s="8">
        <v>-24846</v>
      </c>
      <c r="L24" s="8">
        <v>-130258</v>
      </c>
      <c r="M24" s="8">
        <v>-2217704</v>
      </c>
      <c r="N24" s="8">
        <v>0</v>
      </c>
      <c r="O24" s="8">
        <v>0</v>
      </c>
      <c r="P24" s="8">
        <v>0</v>
      </c>
      <c r="Q24" s="9">
        <v>-2347962</v>
      </c>
    </row>
    <row r="25" spans="2:19" ht="21.75" customHeight="1" x14ac:dyDescent="0.3">
      <c r="B25" s="7" t="s">
        <v>135</v>
      </c>
      <c r="C25" s="8">
        <v>0</v>
      </c>
      <c r="D25" s="8">
        <v>0</v>
      </c>
      <c r="E25" s="8">
        <v>34505</v>
      </c>
      <c r="F25" s="8">
        <v>34505</v>
      </c>
      <c r="G25" s="8">
        <v>34505</v>
      </c>
      <c r="H25" s="8">
        <v>0</v>
      </c>
      <c r="I25" s="8">
        <v>34505</v>
      </c>
      <c r="J25" s="8">
        <v>0</v>
      </c>
      <c r="K25" s="8">
        <v>0</v>
      </c>
      <c r="L25" s="8">
        <v>0</v>
      </c>
      <c r="M25" s="8">
        <v>0</v>
      </c>
      <c r="N25" s="8">
        <v>0</v>
      </c>
      <c r="O25" s="8">
        <v>0</v>
      </c>
      <c r="P25" s="8">
        <v>0</v>
      </c>
      <c r="Q25" s="9">
        <v>0</v>
      </c>
    </row>
    <row r="26" spans="2:19" ht="21.75" customHeight="1" x14ac:dyDescent="0.3">
      <c r="B26" s="7" t="s">
        <v>149</v>
      </c>
      <c r="C26" s="8">
        <v>567249</v>
      </c>
      <c r="D26" s="8">
        <v>0</v>
      </c>
      <c r="E26" s="8">
        <v>0</v>
      </c>
      <c r="F26" s="8">
        <v>567249</v>
      </c>
      <c r="G26" s="8">
        <v>0</v>
      </c>
      <c r="H26" s="8">
        <v>0</v>
      </c>
      <c r="I26" s="8">
        <v>0</v>
      </c>
      <c r="J26" s="8">
        <v>567249</v>
      </c>
      <c r="K26" s="8">
        <v>170175</v>
      </c>
      <c r="L26" s="8">
        <v>397074</v>
      </c>
      <c r="M26" s="8">
        <v>867469</v>
      </c>
      <c r="N26" s="8">
        <v>0</v>
      </c>
      <c r="O26" s="8">
        <v>0</v>
      </c>
      <c r="P26" s="8">
        <v>1000000</v>
      </c>
      <c r="Q26" s="9">
        <v>264543</v>
      </c>
    </row>
    <row r="27" spans="2:19" ht="21.75" customHeight="1" x14ac:dyDescent="0.3">
      <c r="B27" s="7" t="s">
        <v>61</v>
      </c>
      <c r="C27" s="8">
        <v>0</v>
      </c>
      <c r="D27" s="8">
        <v>0</v>
      </c>
      <c r="E27" s="8">
        <v>0</v>
      </c>
      <c r="F27" s="8">
        <v>0</v>
      </c>
      <c r="G27" s="8">
        <v>0</v>
      </c>
      <c r="H27" s="8">
        <v>0</v>
      </c>
      <c r="I27" s="8">
        <v>0</v>
      </c>
      <c r="J27" s="8">
        <v>0</v>
      </c>
      <c r="K27" s="8">
        <v>0</v>
      </c>
      <c r="L27" s="8">
        <v>0</v>
      </c>
      <c r="M27" s="8">
        <v>-712603</v>
      </c>
      <c r="N27" s="8">
        <v>0</v>
      </c>
      <c r="O27" s="8">
        <v>0</v>
      </c>
      <c r="P27" s="8">
        <v>0</v>
      </c>
      <c r="Q27" s="9">
        <v>-712603</v>
      </c>
    </row>
    <row r="28" spans="2:19" ht="21.75" customHeight="1" x14ac:dyDescent="0.3">
      <c r="B28" s="7" t="s">
        <v>62</v>
      </c>
      <c r="C28" s="8">
        <v>0</v>
      </c>
      <c r="D28" s="8">
        <v>0</v>
      </c>
      <c r="E28" s="8">
        <v>0</v>
      </c>
      <c r="F28" s="8">
        <v>0</v>
      </c>
      <c r="G28" s="8">
        <v>29594</v>
      </c>
      <c r="H28" s="8">
        <v>0</v>
      </c>
      <c r="I28" s="8">
        <v>29594</v>
      </c>
      <c r="J28" s="8">
        <v>-29594</v>
      </c>
      <c r="K28" s="8">
        <v>4004</v>
      </c>
      <c r="L28" s="8">
        <v>-33597</v>
      </c>
      <c r="M28" s="8">
        <v>-54599</v>
      </c>
      <c r="N28" s="8">
        <v>0</v>
      </c>
      <c r="O28" s="8">
        <v>0</v>
      </c>
      <c r="P28" s="8">
        <v>0</v>
      </c>
      <c r="Q28" s="9">
        <v>-88196</v>
      </c>
    </row>
    <row r="29" spans="2:19" ht="21.75" customHeight="1" x14ac:dyDescent="0.3">
      <c r="B29" s="7" t="s">
        <v>63</v>
      </c>
      <c r="C29" s="8">
        <v>0</v>
      </c>
      <c r="D29" s="8">
        <v>0</v>
      </c>
      <c r="E29" s="8">
        <v>-6654</v>
      </c>
      <c r="F29" s="8">
        <v>-6654</v>
      </c>
      <c r="G29" s="8">
        <v>0</v>
      </c>
      <c r="H29" s="8">
        <v>0</v>
      </c>
      <c r="I29" s="8">
        <v>0</v>
      </c>
      <c r="J29" s="8">
        <v>-6654</v>
      </c>
      <c r="K29" s="8">
        <v>7623</v>
      </c>
      <c r="L29" s="8">
        <v>-14278</v>
      </c>
      <c r="M29" s="8">
        <v>-62880</v>
      </c>
      <c r="N29" s="8">
        <v>0</v>
      </c>
      <c r="O29" s="8">
        <v>0</v>
      </c>
      <c r="P29" s="8">
        <v>0</v>
      </c>
      <c r="Q29" s="9">
        <v>-77158</v>
      </c>
    </row>
    <row r="30" spans="2:19" s="51" customFormat="1" ht="21.75" customHeight="1" x14ac:dyDescent="0.3">
      <c r="B30" s="52" t="s">
        <v>45</v>
      </c>
      <c r="C30" s="53">
        <f>SUM(C6:C29)</f>
        <v>2755835</v>
      </c>
      <c r="D30" s="53">
        <f t="shared" ref="D30:Q30" si="0">SUM(D6:D29)</f>
        <v>416861</v>
      </c>
      <c r="E30" s="53">
        <f t="shared" si="0"/>
        <v>423250</v>
      </c>
      <c r="F30" s="53">
        <f t="shared" si="0"/>
        <v>3595947</v>
      </c>
      <c r="G30" s="53">
        <f t="shared" si="0"/>
        <v>51798</v>
      </c>
      <c r="H30" s="53">
        <f t="shared" si="0"/>
        <v>205834</v>
      </c>
      <c r="I30" s="53">
        <f t="shared" si="0"/>
        <v>266138</v>
      </c>
      <c r="J30" s="53">
        <f t="shared" si="0"/>
        <v>3329809</v>
      </c>
      <c r="K30" s="53">
        <f t="shared" si="0"/>
        <v>853775</v>
      </c>
      <c r="L30" s="53">
        <f t="shared" si="0"/>
        <v>2476036</v>
      </c>
      <c r="M30" s="53">
        <f t="shared" si="0"/>
        <v>7247414</v>
      </c>
      <c r="N30" s="53">
        <f t="shared" si="0"/>
        <v>-65191</v>
      </c>
      <c r="O30" s="53">
        <f t="shared" si="0"/>
        <v>0</v>
      </c>
      <c r="P30" s="53">
        <f t="shared" si="0"/>
        <v>1050000</v>
      </c>
      <c r="Q30" s="53">
        <f t="shared" si="0"/>
        <v>8738638</v>
      </c>
      <c r="S30" s="45"/>
    </row>
    <row r="31" spans="2:19" s="51" customFormat="1" ht="21.75" customHeight="1" x14ac:dyDescent="0.3">
      <c r="B31" s="263" t="s">
        <v>46</v>
      </c>
      <c r="C31" s="264"/>
      <c r="D31" s="264"/>
      <c r="E31" s="264"/>
      <c r="F31" s="264"/>
      <c r="G31" s="264"/>
      <c r="H31" s="264"/>
      <c r="I31" s="264"/>
      <c r="J31" s="264"/>
      <c r="K31" s="264"/>
      <c r="L31" s="264"/>
      <c r="M31" s="264"/>
      <c r="N31" s="264"/>
      <c r="O31" s="264"/>
      <c r="P31" s="264"/>
      <c r="Q31" s="265"/>
      <c r="S31" s="45"/>
    </row>
    <row r="32" spans="2:19" s="45" customFormat="1" ht="21.75" customHeight="1" x14ac:dyDescent="0.3">
      <c r="B32" s="54" t="s">
        <v>47</v>
      </c>
      <c r="C32" s="8">
        <v>-84889</v>
      </c>
      <c r="D32" s="8">
        <v>0</v>
      </c>
      <c r="E32" s="8">
        <v>0</v>
      </c>
      <c r="F32" s="8">
        <v>-84889</v>
      </c>
      <c r="G32" s="8">
        <v>0</v>
      </c>
      <c r="H32" s="8">
        <v>0</v>
      </c>
      <c r="I32" s="8">
        <v>0</v>
      </c>
      <c r="J32" s="8">
        <v>-84889</v>
      </c>
      <c r="K32" s="8">
        <v>0</v>
      </c>
      <c r="L32" s="8">
        <v>-84889</v>
      </c>
      <c r="M32" s="8">
        <v>233161</v>
      </c>
      <c r="N32" s="8">
        <v>0</v>
      </c>
      <c r="O32" s="8">
        <v>0</v>
      </c>
      <c r="P32" s="8">
        <v>0</v>
      </c>
      <c r="Q32" s="9">
        <v>148272</v>
      </c>
    </row>
    <row r="33" spans="2:19" s="45" customFormat="1" ht="21.75" customHeight="1" x14ac:dyDescent="0.3">
      <c r="B33" s="54" t="s">
        <v>78</v>
      </c>
      <c r="C33" s="8">
        <v>0</v>
      </c>
      <c r="D33" s="8">
        <v>81458</v>
      </c>
      <c r="E33" s="8">
        <v>507</v>
      </c>
      <c r="F33" s="8">
        <v>81964</v>
      </c>
      <c r="G33" s="8">
        <v>188679</v>
      </c>
      <c r="H33" s="8">
        <v>1189</v>
      </c>
      <c r="I33" s="8">
        <v>190063</v>
      </c>
      <c r="J33" s="8">
        <v>-108099</v>
      </c>
      <c r="K33" s="8">
        <v>9573</v>
      </c>
      <c r="L33" s="8">
        <v>-117671</v>
      </c>
      <c r="M33" s="8">
        <v>627274</v>
      </c>
      <c r="N33" s="8">
        <v>0</v>
      </c>
      <c r="O33" s="8">
        <v>-35301</v>
      </c>
      <c r="P33" s="8">
        <v>0</v>
      </c>
      <c r="Q33" s="9">
        <v>544904</v>
      </c>
    </row>
    <row r="34" spans="2:19" s="45" customFormat="1" ht="21.75" customHeight="1" x14ac:dyDescent="0.3">
      <c r="B34" s="54" t="s">
        <v>48</v>
      </c>
      <c r="C34" s="8">
        <v>287394</v>
      </c>
      <c r="D34" s="8">
        <v>0</v>
      </c>
      <c r="E34" s="8">
        <v>0</v>
      </c>
      <c r="F34" s="8">
        <v>287394</v>
      </c>
      <c r="G34" s="8">
        <v>0</v>
      </c>
      <c r="H34" s="8">
        <v>0</v>
      </c>
      <c r="I34" s="8">
        <v>0</v>
      </c>
      <c r="J34" s="8">
        <v>287394</v>
      </c>
      <c r="K34" s="8">
        <v>86218</v>
      </c>
      <c r="L34" s="8">
        <v>201176</v>
      </c>
      <c r="M34" s="8">
        <v>6344673</v>
      </c>
      <c r="N34" s="8">
        <v>0</v>
      </c>
      <c r="O34" s="8">
        <v>0</v>
      </c>
      <c r="P34" s="8">
        <v>0</v>
      </c>
      <c r="Q34" s="9">
        <v>6545849</v>
      </c>
    </row>
    <row r="35" spans="2:19" s="51" customFormat="1" ht="21.75" customHeight="1" x14ac:dyDescent="0.3">
      <c r="B35" s="52" t="s">
        <v>45</v>
      </c>
      <c r="C35" s="53">
        <f>SUM(C32:C34)</f>
        <v>202505</v>
      </c>
      <c r="D35" s="53">
        <f>SUM(D32:D34)</f>
        <v>81458</v>
      </c>
      <c r="E35" s="53">
        <f t="shared" ref="E35:P35" si="1">SUM(E32:E34)</f>
        <v>507</v>
      </c>
      <c r="F35" s="53">
        <f t="shared" si="1"/>
        <v>284469</v>
      </c>
      <c r="G35" s="53">
        <f t="shared" si="1"/>
        <v>188679</v>
      </c>
      <c r="H35" s="53">
        <f t="shared" si="1"/>
        <v>1189</v>
      </c>
      <c r="I35" s="53">
        <f t="shared" si="1"/>
        <v>190063</v>
      </c>
      <c r="J35" s="53">
        <f t="shared" si="1"/>
        <v>94406</v>
      </c>
      <c r="K35" s="53">
        <f t="shared" si="1"/>
        <v>95791</v>
      </c>
      <c r="L35" s="53">
        <f t="shared" si="1"/>
        <v>-1384</v>
      </c>
      <c r="M35" s="53">
        <f t="shared" si="1"/>
        <v>7205108</v>
      </c>
      <c r="N35" s="53">
        <f t="shared" si="1"/>
        <v>0</v>
      </c>
      <c r="O35" s="53">
        <f t="shared" si="1"/>
        <v>-35301</v>
      </c>
      <c r="P35" s="53">
        <f t="shared" si="1"/>
        <v>0</v>
      </c>
      <c r="Q35" s="53">
        <f>SUM(Q32:Q34)</f>
        <v>7239025</v>
      </c>
      <c r="S35" s="45"/>
    </row>
    <row r="36" spans="2:19" s="45" customFormat="1" ht="21.75" customHeight="1" x14ac:dyDescent="0.3">
      <c r="B36" s="52" t="s">
        <v>49</v>
      </c>
      <c r="C36" s="55">
        <f>C35+C30</f>
        <v>2958340</v>
      </c>
      <c r="D36" s="55">
        <f t="shared" ref="D36:P36" si="2">D35+D30</f>
        <v>498319</v>
      </c>
      <c r="E36" s="55">
        <f t="shared" si="2"/>
        <v>423757</v>
      </c>
      <c r="F36" s="55">
        <f t="shared" si="2"/>
        <v>3880416</v>
      </c>
      <c r="G36" s="55">
        <f t="shared" si="2"/>
        <v>240477</v>
      </c>
      <c r="H36" s="55">
        <f t="shared" si="2"/>
        <v>207023</v>
      </c>
      <c r="I36" s="55">
        <f t="shared" si="2"/>
        <v>456201</v>
      </c>
      <c r="J36" s="55">
        <f t="shared" si="2"/>
        <v>3424215</v>
      </c>
      <c r="K36" s="55">
        <f t="shared" si="2"/>
        <v>949566</v>
      </c>
      <c r="L36" s="55">
        <f t="shared" si="2"/>
        <v>2474652</v>
      </c>
      <c r="M36" s="55">
        <f t="shared" si="2"/>
        <v>14452522</v>
      </c>
      <c r="N36" s="55">
        <f t="shared" si="2"/>
        <v>-65191</v>
      </c>
      <c r="O36" s="55">
        <f t="shared" si="2"/>
        <v>-35301</v>
      </c>
      <c r="P36" s="55">
        <f t="shared" si="2"/>
        <v>1050000</v>
      </c>
      <c r="Q36" s="55">
        <f>Q35+Q30</f>
        <v>15977663</v>
      </c>
    </row>
    <row r="37" spans="2:19" ht="19.5" customHeight="1" x14ac:dyDescent="0.3">
      <c r="B37" s="267" t="s">
        <v>50</v>
      </c>
      <c r="C37" s="267"/>
      <c r="D37" s="267"/>
      <c r="E37" s="267"/>
      <c r="F37" s="267"/>
      <c r="G37" s="267"/>
      <c r="H37" s="267"/>
      <c r="I37" s="267"/>
      <c r="J37" s="267"/>
      <c r="K37" s="267"/>
      <c r="L37" s="267"/>
      <c r="M37" s="267"/>
      <c r="N37" s="267"/>
      <c r="O37" s="267"/>
      <c r="P37" s="267"/>
      <c r="Q37" s="267"/>
    </row>
    <row r="38" spans="2:19" x14ac:dyDescent="0.3">
      <c r="I38" s="3"/>
      <c r="Q38" s="175"/>
    </row>
    <row r="39" spans="2:19" x14ac:dyDescent="0.3">
      <c r="D39" s="3"/>
    </row>
    <row r="40" spans="2:19" x14ac:dyDescent="0.3">
      <c r="J40" s="3"/>
      <c r="K40" s="3"/>
      <c r="L40" s="3"/>
    </row>
  </sheetData>
  <sheetProtection password="E931" sheet="1" objects="1" scenarios="1"/>
  <mergeCells count="4">
    <mergeCell ref="B5:Q5"/>
    <mergeCell ref="B3:Q3"/>
    <mergeCell ref="B31:Q31"/>
    <mergeCell ref="B37:Q37"/>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P38"/>
  <sheetViews>
    <sheetView showGridLines="0" topLeftCell="A23" zoomScale="70" zoomScaleNormal="70" workbookViewId="0">
      <selection activeCell="B39" sqref="B39"/>
    </sheetView>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1" width="25.453125" style="2" customWidth="1"/>
    <col min="12" max="12" width="11.54296875" style="2" bestFit="1" customWidth="1"/>
    <col min="13" max="13" width="13.54296875" style="2" bestFit="1" customWidth="1"/>
    <col min="14" max="16384" width="9.453125" style="2"/>
  </cols>
  <sheetData>
    <row r="1" spans="2:13" ht="14" x14ac:dyDescent="0.3"/>
    <row r="2" spans="2:13" ht="14" x14ac:dyDescent="0.3"/>
    <row r="3" spans="2:13" ht="6.75" customHeight="1" x14ac:dyDescent="0.3"/>
    <row r="4" spans="2:13" ht="21" customHeight="1" x14ac:dyDescent="0.3">
      <c r="B4" s="268" t="s">
        <v>288</v>
      </c>
      <c r="C4" s="268"/>
      <c r="D4" s="268"/>
      <c r="E4" s="268"/>
      <c r="F4" s="268"/>
      <c r="G4" s="268"/>
      <c r="H4" s="268"/>
      <c r="I4" s="268"/>
      <c r="J4" s="268"/>
      <c r="K4" s="268"/>
    </row>
    <row r="5" spans="2:13" s="6" customFormat="1" ht="39" customHeight="1" x14ac:dyDescent="0.3">
      <c r="B5" s="58" t="s">
        <v>0</v>
      </c>
      <c r="C5" s="64" t="s">
        <v>79</v>
      </c>
      <c r="D5" s="64" t="s">
        <v>80</v>
      </c>
      <c r="E5" s="64" t="s">
        <v>154</v>
      </c>
      <c r="F5" s="64" t="s">
        <v>81</v>
      </c>
      <c r="G5" s="64" t="s">
        <v>82</v>
      </c>
      <c r="H5" s="64" t="s">
        <v>138</v>
      </c>
      <c r="I5" s="64" t="s">
        <v>155</v>
      </c>
      <c r="J5" s="64" t="s">
        <v>83</v>
      </c>
      <c r="K5" s="64" t="s">
        <v>84</v>
      </c>
    </row>
    <row r="6" spans="2:13" ht="29.25" customHeight="1" x14ac:dyDescent="0.3">
      <c r="B6" s="273" t="s">
        <v>16</v>
      </c>
      <c r="C6" s="274"/>
      <c r="D6" s="274"/>
      <c r="E6" s="274"/>
      <c r="F6" s="274"/>
      <c r="G6" s="274"/>
      <c r="H6" s="274"/>
      <c r="I6" s="274"/>
      <c r="J6" s="274"/>
      <c r="K6" s="275"/>
    </row>
    <row r="7" spans="2:13" ht="29.25" customHeight="1" x14ac:dyDescent="0.3">
      <c r="B7" s="7" t="s">
        <v>256</v>
      </c>
      <c r="C7" s="138">
        <f>'APPENDIX 5'!D6</f>
        <v>835348</v>
      </c>
      <c r="D7" s="138">
        <f>'APPENDIX 6'!D6</f>
        <v>0</v>
      </c>
      <c r="E7" s="138">
        <f>'APPENDIX 11'!D6</f>
        <v>0</v>
      </c>
      <c r="F7" s="138">
        <f>'APPENDIX 7'!D6</f>
        <v>822827</v>
      </c>
      <c r="G7" s="138">
        <f>'APPENDIX 8'!D6</f>
        <v>491441</v>
      </c>
      <c r="H7" s="138">
        <f>'APPENDIX 10'!D6</f>
        <v>0</v>
      </c>
      <c r="I7" s="138">
        <f>'APPENDIX 9'!D6</f>
        <v>0</v>
      </c>
      <c r="J7" s="139">
        <f>SUM(C7:I7)</f>
        <v>2149616</v>
      </c>
      <c r="K7" s="12">
        <f t="shared" ref="K7:K30" si="0">IFERROR(J7/$J$31,0)*100</f>
        <v>3.6644586433394086</v>
      </c>
      <c r="M7" s="14"/>
    </row>
    <row r="8" spans="2:13" ht="29.25" customHeight="1" x14ac:dyDescent="0.3">
      <c r="B8" s="11" t="s">
        <v>51</v>
      </c>
      <c r="C8" s="138">
        <f>'APPENDIX 5'!D7</f>
        <v>149035</v>
      </c>
      <c r="D8" s="138">
        <f>'APPENDIX 6'!D7</f>
        <v>109105</v>
      </c>
      <c r="E8" s="138">
        <f>'APPENDIX 11'!D7</f>
        <v>306389</v>
      </c>
      <c r="F8" s="138">
        <f>'APPENDIX 7'!D7</f>
        <v>428545</v>
      </c>
      <c r="G8" s="138">
        <f>'APPENDIX 8'!D7</f>
        <v>251629</v>
      </c>
      <c r="H8" s="138">
        <f>'APPENDIX 10'!D7</f>
        <v>0</v>
      </c>
      <c r="I8" s="138">
        <f>'APPENDIX 9'!D7</f>
        <v>44</v>
      </c>
      <c r="J8" s="139">
        <f>SUM(C8:I8)</f>
        <v>1244747</v>
      </c>
      <c r="K8" s="12">
        <f t="shared" si="0"/>
        <v>2.1219249870306132</v>
      </c>
      <c r="M8" s="14"/>
    </row>
    <row r="9" spans="2:13" ht="29.25" customHeight="1" x14ac:dyDescent="0.3">
      <c r="B9" s="4" t="s">
        <v>148</v>
      </c>
      <c r="C9" s="138">
        <f>'APPENDIX 5'!D8</f>
        <v>4868148</v>
      </c>
      <c r="D9" s="138">
        <f>'APPENDIX 6'!D8</f>
        <v>271641</v>
      </c>
      <c r="E9" s="138">
        <f>'APPENDIX 11'!D8</f>
        <v>5204198</v>
      </c>
      <c r="F9" s="138">
        <f>'APPENDIX 7'!D8</f>
        <v>421728</v>
      </c>
      <c r="G9" s="138">
        <f>'APPENDIX 8'!D8</f>
        <v>1047585</v>
      </c>
      <c r="H9" s="138">
        <f>'APPENDIX 10'!D8</f>
        <v>0</v>
      </c>
      <c r="I9" s="138">
        <f>'APPENDIX 9'!D8</f>
        <v>692220</v>
      </c>
      <c r="J9" s="139">
        <f t="shared" ref="J9:J30" si="1">SUM(C9:I9)</f>
        <v>12505520</v>
      </c>
      <c r="K9" s="12">
        <f t="shared" si="0"/>
        <v>21.31820792804568</v>
      </c>
      <c r="M9" s="14"/>
    </row>
    <row r="10" spans="2:13" ht="29.25" customHeight="1" x14ac:dyDescent="0.3">
      <c r="B10" s="4" t="s">
        <v>52</v>
      </c>
      <c r="C10" s="138">
        <f>'APPENDIX 5'!D9</f>
        <v>2862</v>
      </c>
      <c r="D10" s="138">
        <f>'APPENDIX 6'!D9</f>
        <v>62025</v>
      </c>
      <c r="E10" s="138">
        <f>'APPENDIX 11'!D9</f>
        <v>0</v>
      </c>
      <c r="F10" s="138">
        <f>'APPENDIX 7'!D9</f>
        <v>158593</v>
      </c>
      <c r="G10" s="138">
        <f>'APPENDIX 8'!D9</f>
        <v>8656</v>
      </c>
      <c r="H10" s="138">
        <f>'APPENDIX 10'!D9</f>
        <v>0</v>
      </c>
      <c r="I10" s="138">
        <f>'APPENDIX 9'!D9</f>
        <v>0</v>
      </c>
      <c r="J10" s="139">
        <f t="shared" si="1"/>
        <v>232136</v>
      </c>
      <c r="K10" s="12">
        <f t="shared" si="0"/>
        <v>0.39572312991261555</v>
      </c>
      <c r="M10" s="14"/>
    </row>
    <row r="11" spans="2:13" ht="29.25" customHeight="1" x14ac:dyDescent="0.3">
      <c r="B11" s="4" t="s">
        <v>53</v>
      </c>
      <c r="C11" s="138">
        <f>'APPENDIX 5'!D10</f>
        <v>541323</v>
      </c>
      <c r="D11" s="138">
        <f>'APPENDIX 6'!D10</f>
        <v>30557</v>
      </c>
      <c r="E11" s="138">
        <f>'APPENDIX 11'!D10</f>
        <v>409727</v>
      </c>
      <c r="F11" s="138">
        <f>'APPENDIX 7'!D10</f>
        <v>299012</v>
      </c>
      <c r="G11" s="138">
        <f>'APPENDIX 8'!D10</f>
        <v>2020195</v>
      </c>
      <c r="H11" s="138">
        <f>'APPENDIX 10'!D10</f>
        <v>0</v>
      </c>
      <c r="I11" s="138">
        <f>'APPENDIX 9'!D10</f>
        <v>0</v>
      </c>
      <c r="J11" s="139">
        <f t="shared" si="1"/>
        <v>3300814</v>
      </c>
      <c r="K11" s="12">
        <f t="shared" si="0"/>
        <v>5.626910291119775</v>
      </c>
      <c r="M11" s="14"/>
    </row>
    <row r="12" spans="2:13" ht="29.25" customHeight="1" x14ac:dyDescent="0.3">
      <c r="B12" s="4" t="s">
        <v>22</v>
      </c>
      <c r="C12" s="138">
        <f>'APPENDIX 5'!D11</f>
        <v>85275</v>
      </c>
      <c r="D12" s="138">
        <f>'APPENDIX 6'!D11</f>
        <v>0</v>
      </c>
      <c r="E12" s="138">
        <f>'APPENDIX 11'!D11</f>
        <v>0</v>
      </c>
      <c r="F12" s="138">
        <f>'APPENDIX 7'!D11</f>
        <v>11365</v>
      </c>
      <c r="G12" s="138">
        <f>'APPENDIX 8'!D11</f>
        <v>0</v>
      </c>
      <c r="H12" s="138">
        <f>'APPENDIX 10'!D11</f>
        <v>0</v>
      </c>
      <c r="I12" s="138">
        <f>'APPENDIX 9'!D11</f>
        <v>0</v>
      </c>
      <c r="J12" s="139">
        <f t="shared" si="1"/>
        <v>96640</v>
      </c>
      <c r="K12" s="12">
        <f t="shared" si="0"/>
        <v>0.16474257881050403</v>
      </c>
      <c r="M12" s="14"/>
    </row>
    <row r="13" spans="2:13" ht="29.25" customHeight="1" x14ac:dyDescent="0.3">
      <c r="B13" s="4" t="s">
        <v>55</v>
      </c>
      <c r="C13" s="138">
        <f>'APPENDIX 5'!D12</f>
        <v>697105</v>
      </c>
      <c r="D13" s="138">
        <f>'APPENDIX 6'!D12</f>
        <v>0</v>
      </c>
      <c r="E13" s="138">
        <f>'APPENDIX 11'!D12</f>
        <v>1367771</v>
      </c>
      <c r="F13" s="138">
        <f>'APPENDIX 7'!D12</f>
        <v>31306</v>
      </c>
      <c r="G13" s="138">
        <f>'APPENDIX 8'!D12</f>
        <v>1506</v>
      </c>
      <c r="H13" s="138">
        <f>'APPENDIX 10'!D12</f>
        <v>0</v>
      </c>
      <c r="I13" s="138">
        <f>'APPENDIX 9'!D12</f>
        <v>0</v>
      </c>
      <c r="J13" s="139">
        <f t="shared" si="1"/>
        <v>2097688</v>
      </c>
      <c r="K13" s="12">
        <f t="shared" si="0"/>
        <v>3.5759367824901549</v>
      </c>
      <c r="M13" s="14"/>
    </row>
    <row r="14" spans="2:13" ht="29.25" customHeight="1" x14ac:dyDescent="0.3">
      <c r="B14" s="7" t="s">
        <v>263</v>
      </c>
      <c r="C14" s="138">
        <f>'APPENDIX 5'!D13</f>
        <v>30082</v>
      </c>
      <c r="D14" s="138">
        <f>'APPENDIX 6'!D13</f>
        <v>0</v>
      </c>
      <c r="E14" s="138">
        <f>'APPENDIX 11'!D13</f>
        <v>0</v>
      </c>
      <c r="F14" s="138">
        <f>'APPENDIX 7'!D13</f>
        <v>333136</v>
      </c>
      <c r="G14" s="138">
        <f>'APPENDIX 8'!D13</f>
        <v>0</v>
      </c>
      <c r="H14" s="138">
        <f>'APPENDIX 10'!D13</f>
        <v>0</v>
      </c>
      <c r="I14" s="138">
        <f>'APPENDIX 9'!D13</f>
        <v>0</v>
      </c>
      <c r="J14" s="139">
        <f t="shared" si="1"/>
        <v>363218</v>
      </c>
      <c r="K14" s="12">
        <f t="shared" si="0"/>
        <v>0.61917911827808003</v>
      </c>
      <c r="M14" s="14"/>
    </row>
    <row r="15" spans="2:13" ht="29.25" customHeight="1" x14ac:dyDescent="0.3">
      <c r="B15" s="4" t="s">
        <v>56</v>
      </c>
      <c r="C15" s="138">
        <f>'APPENDIX 5'!D14</f>
        <v>1756533</v>
      </c>
      <c r="D15" s="138">
        <f>'APPENDIX 6'!D14</f>
        <v>1651833</v>
      </c>
      <c r="E15" s="138">
        <f>'APPENDIX 11'!D14</f>
        <v>5757649</v>
      </c>
      <c r="F15" s="138">
        <f>'APPENDIX 7'!D14</f>
        <v>214152</v>
      </c>
      <c r="G15" s="138">
        <f>'APPENDIX 8'!D14</f>
        <v>119741</v>
      </c>
      <c r="H15" s="138">
        <f>'APPENDIX 10'!D14</f>
        <v>0</v>
      </c>
      <c r="I15" s="138">
        <f>'APPENDIX 9'!D14</f>
        <v>8186</v>
      </c>
      <c r="J15" s="139">
        <f t="shared" si="1"/>
        <v>9508094</v>
      </c>
      <c r="K15" s="12">
        <f t="shared" si="0"/>
        <v>16.208484324634526</v>
      </c>
      <c r="M15" s="14"/>
    </row>
    <row r="16" spans="2:13" ht="29.25" customHeight="1" x14ac:dyDescent="0.3">
      <c r="B16" s="4" t="s">
        <v>57</v>
      </c>
      <c r="C16" s="138">
        <f>'APPENDIX 5'!D15</f>
        <v>1988826</v>
      </c>
      <c r="D16" s="138">
        <f>'APPENDIX 6'!D15</f>
        <v>640831</v>
      </c>
      <c r="E16" s="138">
        <f>'APPENDIX 11'!D15</f>
        <v>3734271</v>
      </c>
      <c r="F16" s="138">
        <f>'APPENDIX 7'!D15</f>
        <v>290927</v>
      </c>
      <c r="G16" s="138">
        <f>'APPENDIX 8'!D15</f>
        <v>92331</v>
      </c>
      <c r="H16" s="138">
        <f>'APPENDIX 10'!D15</f>
        <v>0</v>
      </c>
      <c r="I16" s="138">
        <f>'APPENDIX 9'!D15</f>
        <v>0</v>
      </c>
      <c r="J16" s="139">
        <f t="shared" si="1"/>
        <v>6747186</v>
      </c>
      <c r="K16" s="12">
        <f t="shared" si="0"/>
        <v>11.501953863349849</v>
      </c>
      <c r="M16" s="14"/>
    </row>
    <row r="17" spans="2:16" ht="29.25" customHeight="1" x14ac:dyDescent="0.3">
      <c r="B17" s="4" t="s">
        <v>58</v>
      </c>
      <c r="C17" s="138">
        <f>'APPENDIX 5'!D16</f>
        <v>1566029</v>
      </c>
      <c r="D17" s="138">
        <f>'APPENDIX 6'!D16</f>
        <v>318444</v>
      </c>
      <c r="E17" s="138">
        <f>'APPENDIX 11'!D16</f>
        <v>2850741</v>
      </c>
      <c r="F17" s="138">
        <f>'APPENDIX 7'!D16</f>
        <v>41510</v>
      </c>
      <c r="G17" s="138">
        <f>'APPENDIX 8'!D16</f>
        <v>0</v>
      </c>
      <c r="H17" s="138">
        <f>'APPENDIX 10'!D16</f>
        <v>0</v>
      </c>
      <c r="I17" s="138">
        <f>'APPENDIX 9'!D16</f>
        <v>0</v>
      </c>
      <c r="J17" s="139">
        <f t="shared" si="1"/>
        <v>4776724</v>
      </c>
      <c r="K17" s="12">
        <f t="shared" si="0"/>
        <v>8.1428997312295746</v>
      </c>
      <c r="M17" s="14"/>
    </row>
    <row r="18" spans="2:16" ht="29.25" customHeight="1" x14ac:dyDescent="0.3">
      <c r="B18" s="4" t="s">
        <v>131</v>
      </c>
      <c r="C18" s="138">
        <f>'APPENDIX 5'!D17</f>
        <v>21228</v>
      </c>
      <c r="D18" s="138">
        <f>'APPENDIX 6'!D17</f>
        <v>45288</v>
      </c>
      <c r="E18" s="138">
        <f>'APPENDIX 11'!D17</f>
        <v>235108</v>
      </c>
      <c r="F18" s="138">
        <f>'APPENDIX 7'!D17</f>
        <v>27177</v>
      </c>
      <c r="G18" s="138">
        <f>'APPENDIX 8'!D17</f>
        <v>236723</v>
      </c>
      <c r="H18" s="138">
        <f>'APPENDIX 10'!D17</f>
        <v>0</v>
      </c>
      <c r="I18" s="138">
        <f>'APPENDIX 9'!D17</f>
        <v>0</v>
      </c>
      <c r="J18" s="139">
        <f t="shared" si="1"/>
        <v>565524</v>
      </c>
      <c r="K18" s="12">
        <f t="shared" si="0"/>
        <v>0.96405093273211395</v>
      </c>
      <c r="M18" s="14"/>
    </row>
    <row r="19" spans="2:16" ht="29.25" customHeight="1" x14ac:dyDescent="0.3">
      <c r="B19" s="4" t="s">
        <v>253</v>
      </c>
      <c r="C19" s="138">
        <f>'APPENDIX 5'!D18</f>
        <v>0</v>
      </c>
      <c r="D19" s="138">
        <f>'APPENDIX 6'!D18</f>
        <v>0</v>
      </c>
      <c r="E19" s="138">
        <f>'APPENDIX 11'!D18</f>
        <v>0</v>
      </c>
      <c r="F19" s="138">
        <f>'APPENDIX 7'!D18</f>
        <v>9627</v>
      </c>
      <c r="G19" s="138">
        <f>'APPENDIX 8'!D18</f>
        <v>928283</v>
      </c>
      <c r="H19" s="138">
        <f>'APPENDIX 10'!D18</f>
        <v>0</v>
      </c>
      <c r="I19" s="138">
        <f>'APPENDIX 9'!D18</f>
        <v>0</v>
      </c>
      <c r="J19" s="139">
        <f t="shared" si="1"/>
        <v>937910</v>
      </c>
      <c r="K19" s="12">
        <f t="shared" si="0"/>
        <v>1.5988587757880777</v>
      </c>
      <c r="M19" s="14"/>
    </row>
    <row r="20" spans="2:16" ht="29.25" customHeight="1" x14ac:dyDescent="0.3">
      <c r="B20" s="4" t="s">
        <v>136</v>
      </c>
      <c r="C20" s="138">
        <f>'APPENDIX 5'!D19</f>
        <v>573206</v>
      </c>
      <c r="D20" s="138">
        <f>'APPENDIX 6'!D19</f>
        <v>0</v>
      </c>
      <c r="E20" s="138">
        <f>'APPENDIX 11'!D19</f>
        <v>137713</v>
      </c>
      <c r="F20" s="138">
        <f>'APPENDIX 7'!D19</f>
        <v>212507</v>
      </c>
      <c r="G20" s="138">
        <f>'APPENDIX 8'!D19</f>
        <v>267631</v>
      </c>
      <c r="H20" s="138">
        <f>'APPENDIX 10'!D19</f>
        <v>0</v>
      </c>
      <c r="I20" s="138">
        <f>'APPENDIX 9'!D19</f>
        <v>1131468</v>
      </c>
      <c r="J20" s="139">
        <f t="shared" si="1"/>
        <v>2322525</v>
      </c>
      <c r="K20" s="12">
        <f t="shared" si="0"/>
        <v>3.9592172790962943</v>
      </c>
      <c r="M20" s="14"/>
    </row>
    <row r="21" spans="2:16" ht="29.25" customHeight="1" x14ac:dyDescent="0.3">
      <c r="B21" s="4" t="s">
        <v>35</v>
      </c>
      <c r="C21" s="138">
        <f>'APPENDIX 5'!D20</f>
        <v>845133</v>
      </c>
      <c r="D21" s="138">
        <f>'APPENDIX 6'!D20</f>
        <v>561751</v>
      </c>
      <c r="E21" s="138">
        <f>'APPENDIX 11'!D20</f>
        <v>148457</v>
      </c>
      <c r="F21" s="138">
        <f>'APPENDIX 7'!D20</f>
        <v>118749</v>
      </c>
      <c r="G21" s="138">
        <f>'APPENDIX 8'!D20</f>
        <v>194910</v>
      </c>
      <c r="H21" s="138">
        <f>'APPENDIX 10'!D20</f>
        <v>0</v>
      </c>
      <c r="I21" s="138">
        <f>'APPENDIX 9'!D20</f>
        <v>1270</v>
      </c>
      <c r="J21" s="139">
        <f t="shared" si="1"/>
        <v>1870270</v>
      </c>
      <c r="K21" s="12">
        <f t="shared" si="0"/>
        <v>3.1882564452806434</v>
      </c>
      <c r="M21" s="14"/>
    </row>
    <row r="22" spans="2:16" ht="29.25" customHeight="1" x14ac:dyDescent="0.3">
      <c r="B22" s="118" t="s">
        <v>191</v>
      </c>
      <c r="C22" s="138">
        <f>'APPENDIX 5'!D21</f>
        <v>27334</v>
      </c>
      <c r="D22" s="138">
        <f>'APPENDIX 6'!D21</f>
        <v>0</v>
      </c>
      <c r="E22" s="138">
        <f>'APPENDIX 11'!D21</f>
        <v>0</v>
      </c>
      <c r="F22" s="138">
        <f>'APPENDIX 7'!D21</f>
        <v>138112</v>
      </c>
      <c r="G22" s="138">
        <f>'APPENDIX 8'!D21</f>
        <v>29018</v>
      </c>
      <c r="H22" s="138">
        <f>'APPENDIX 10'!D21</f>
        <v>0</v>
      </c>
      <c r="I22" s="138">
        <f>'APPENDIX 9'!D21</f>
        <v>5739</v>
      </c>
      <c r="J22" s="139">
        <f t="shared" si="1"/>
        <v>200203</v>
      </c>
      <c r="K22" s="12">
        <f t="shared" si="0"/>
        <v>0.34128682228476137</v>
      </c>
      <c r="M22" s="14"/>
    </row>
    <row r="23" spans="2:16" ht="29.25" customHeight="1" x14ac:dyDescent="0.3">
      <c r="B23" s="4" t="s">
        <v>59</v>
      </c>
      <c r="C23" s="138">
        <f>'APPENDIX 5'!D22</f>
        <v>532265</v>
      </c>
      <c r="D23" s="138">
        <f>'APPENDIX 6'!D22</f>
        <v>0</v>
      </c>
      <c r="E23" s="138">
        <f>'APPENDIX 11'!D22</f>
        <v>0</v>
      </c>
      <c r="F23" s="138">
        <f>'APPENDIX 7'!D22</f>
        <v>280947</v>
      </c>
      <c r="G23" s="138">
        <f>'APPENDIX 8'!D22</f>
        <v>0</v>
      </c>
      <c r="H23" s="138">
        <f>'APPENDIX 10'!D22</f>
        <v>0</v>
      </c>
      <c r="I23" s="138">
        <f>'APPENDIX 9'!D22</f>
        <v>352550</v>
      </c>
      <c r="J23" s="139">
        <f t="shared" si="1"/>
        <v>1165762</v>
      </c>
      <c r="K23" s="12">
        <f t="shared" si="0"/>
        <v>1.9872789544628602</v>
      </c>
      <c r="M23" s="14"/>
    </row>
    <row r="24" spans="2:16" ht="29.25" customHeight="1" x14ac:dyDescent="0.3">
      <c r="B24" s="4" t="s">
        <v>60</v>
      </c>
      <c r="C24" s="138">
        <f>'APPENDIX 5'!D23</f>
        <v>557119</v>
      </c>
      <c r="D24" s="138">
        <f>'APPENDIX 6'!D23</f>
        <v>56217</v>
      </c>
      <c r="E24" s="138">
        <f>'APPENDIX 11'!D23</f>
        <v>140131</v>
      </c>
      <c r="F24" s="138">
        <f>'APPENDIX 7'!D23</f>
        <v>929756</v>
      </c>
      <c r="G24" s="138">
        <f>'APPENDIX 8'!D23</f>
        <v>239461</v>
      </c>
      <c r="H24" s="138">
        <f>'APPENDIX 10'!D23</f>
        <v>0</v>
      </c>
      <c r="I24" s="138">
        <f>'APPENDIX 9'!D23</f>
        <v>33802</v>
      </c>
      <c r="J24" s="139">
        <f t="shared" si="1"/>
        <v>1956486</v>
      </c>
      <c r="K24" s="12">
        <f t="shared" si="0"/>
        <v>3.3352291912939549</v>
      </c>
      <c r="M24" s="14"/>
    </row>
    <row r="25" spans="2:16" ht="29.25" customHeight="1" x14ac:dyDescent="0.3">
      <c r="B25" s="4" t="s">
        <v>134</v>
      </c>
      <c r="C25" s="138">
        <f>'APPENDIX 5'!D24</f>
        <v>177822</v>
      </c>
      <c r="D25" s="138">
        <f>'APPENDIX 6'!D24</f>
        <v>0</v>
      </c>
      <c r="E25" s="138">
        <f>'APPENDIX 11'!D24</f>
        <v>34499</v>
      </c>
      <c r="F25" s="138">
        <f>'APPENDIX 7'!D24</f>
        <v>201901</v>
      </c>
      <c r="G25" s="138">
        <f>'APPENDIX 8'!D24</f>
        <v>118132</v>
      </c>
      <c r="H25" s="138">
        <f>'APPENDIX 10'!D24</f>
        <v>0</v>
      </c>
      <c r="I25" s="138">
        <f>'APPENDIX 9'!D24</f>
        <v>0</v>
      </c>
      <c r="J25" s="139">
        <f t="shared" si="1"/>
        <v>532354</v>
      </c>
      <c r="K25" s="12">
        <f t="shared" si="0"/>
        <v>0.90750590645785456</v>
      </c>
      <c r="M25" s="14"/>
    </row>
    <row r="26" spans="2:16" ht="29.25" customHeight="1" x14ac:dyDescent="0.3">
      <c r="B26" s="4" t="s">
        <v>135</v>
      </c>
      <c r="C26" s="138">
        <f>'APPENDIX 5'!D25</f>
        <v>11480</v>
      </c>
      <c r="D26" s="138">
        <f>'APPENDIX 6'!D25</f>
        <v>0</v>
      </c>
      <c r="E26" s="138">
        <f>'APPENDIX 11'!D25</f>
        <v>307</v>
      </c>
      <c r="F26" s="138">
        <f>'APPENDIX 7'!D25</f>
        <v>0</v>
      </c>
      <c r="G26" s="138">
        <f>'APPENDIX 8'!D25</f>
        <v>0</v>
      </c>
      <c r="H26" s="138">
        <f>'APPENDIX 10'!D25</f>
        <v>0</v>
      </c>
      <c r="I26" s="138">
        <f>'APPENDIX 9'!D25</f>
        <v>0</v>
      </c>
      <c r="J26" s="139">
        <f t="shared" si="1"/>
        <v>11787</v>
      </c>
      <c r="K26" s="12">
        <f t="shared" si="0"/>
        <v>2.0093344127063442E-2</v>
      </c>
      <c r="M26" s="14"/>
    </row>
    <row r="27" spans="2:16" ht="29.25" customHeight="1" x14ac:dyDescent="0.3">
      <c r="B27" s="4" t="s">
        <v>149</v>
      </c>
      <c r="C27" s="138">
        <f>'APPENDIX 5'!D26</f>
        <v>1237002</v>
      </c>
      <c r="D27" s="138">
        <f>'APPENDIX 6'!D26</f>
        <v>1168084</v>
      </c>
      <c r="E27" s="138">
        <f>'APPENDIX 11'!D26</f>
        <v>710131</v>
      </c>
      <c r="F27" s="138">
        <f>'APPENDIX 7'!D26</f>
        <v>425528</v>
      </c>
      <c r="G27" s="138">
        <f>'APPENDIX 8'!D26</f>
        <v>217119</v>
      </c>
      <c r="H27" s="138">
        <f>'APPENDIX 10'!D26</f>
        <v>0</v>
      </c>
      <c r="I27" s="138">
        <f>'APPENDIX 9'!D26</f>
        <v>261453</v>
      </c>
      <c r="J27" s="139">
        <f t="shared" si="1"/>
        <v>4019317</v>
      </c>
      <c r="K27" s="12">
        <f t="shared" si="0"/>
        <v>6.8517451121367827</v>
      </c>
      <c r="M27" s="14"/>
    </row>
    <row r="28" spans="2:16" ht="29.25" customHeight="1" x14ac:dyDescent="0.3">
      <c r="B28" s="4" t="s">
        <v>61</v>
      </c>
      <c r="C28" s="138">
        <f>'APPENDIX 5'!D27</f>
        <v>8287</v>
      </c>
      <c r="D28" s="138">
        <f>'APPENDIX 6'!D27</f>
        <v>0</v>
      </c>
      <c r="E28" s="138">
        <f>'APPENDIX 11'!D27</f>
        <v>310551</v>
      </c>
      <c r="F28" s="138">
        <f>'APPENDIX 7'!D27</f>
        <v>129883</v>
      </c>
      <c r="G28" s="138">
        <f>'APPENDIX 8'!D27</f>
        <v>0</v>
      </c>
      <c r="H28" s="138">
        <f>'APPENDIX 10'!D27</f>
        <v>0</v>
      </c>
      <c r="I28" s="138">
        <f>'APPENDIX 9'!D27</f>
        <v>135119</v>
      </c>
      <c r="J28" s="139">
        <f t="shared" si="1"/>
        <v>583840</v>
      </c>
      <c r="K28" s="12">
        <f t="shared" si="0"/>
        <v>0.99527428821114106</v>
      </c>
      <c r="M28" s="14"/>
    </row>
    <row r="29" spans="2:16" ht="29.25" customHeight="1" x14ac:dyDescent="0.3">
      <c r="B29" s="4" t="s">
        <v>62</v>
      </c>
      <c r="C29" s="138">
        <f>'APPENDIX 5'!D28</f>
        <v>12973</v>
      </c>
      <c r="D29" s="138">
        <f>'APPENDIX 6'!D28</f>
        <v>0</v>
      </c>
      <c r="E29" s="138">
        <f>'APPENDIX 11'!D28</f>
        <v>0</v>
      </c>
      <c r="F29" s="138">
        <f>'APPENDIX 7'!D28</f>
        <v>41193</v>
      </c>
      <c r="G29" s="138">
        <f>'APPENDIX 8'!D28</f>
        <v>0</v>
      </c>
      <c r="H29" s="138">
        <f>'APPENDIX 10'!D28</f>
        <v>0</v>
      </c>
      <c r="I29" s="138">
        <f>'APPENDIX 9'!D28</f>
        <v>0</v>
      </c>
      <c r="J29" s="139">
        <f t="shared" si="1"/>
        <v>54166</v>
      </c>
      <c r="K29" s="12">
        <f t="shared" si="0"/>
        <v>9.2336988036524847E-2</v>
      </c>
      <c r="M29" s="14"/>
    </row>
    <row r="30" spans="2:16" ht="29.25" customHeight="1" x14ac:dyDescent="0.3">
      <c r="B30" s="4" t="s">
        <v>63</v>
      </c>
      <c r="C30" s="138">
        <f>'APPENDIX 5'!D29</f>
        <v>220725</v>
      </c>
      <c r="D30" s="138">
        <f>'APPENDIX 6'!D29</f>
        <v>0</v>
      </c>
      <c r="E30" s="138">
        <f>'APPENDIX 11'!D29</f>
        <v>303593</v>
      </c>
      <c r="F30" s="138">
        <f>'APPENDIX 7'!D29</f>
        <v>578464</v>
      </c>
      <c r="G30" s="138">
        <f>'APPENDIX 8'!D29</f>
        <v>302755</v>
      </c>
      <c r="H30" s="138">
        <f>'APPENDIX 10'!D29</f>
        <v>0</v>
      </c>
      <c r="I30" s="138">
        <f>'APPENDIX 9'!D29</f>
        <v>13152</v>
      </c>
      <c r="J30" s="139">
        <f t="shared" si="1"/>
        <v>1418689</v>
      </c>
      <c r="K30" s="12">
        <f t="shared" si="0"/>
        <v>2.41844458185115</v>
      </c>
      <c r="M30" s="14"/>
    </row>
    <row r="31" spans="2:16" s="6" customFormat="1" ht="29.25" customHeight="1" x14ac:dyDescent="0.3">
      <c r="B31" s="56" t="s">
        <v>45</v>
      </c>
      <c r="C31" s="140">
        <f t="shared" ref="C31:K31" si="2">SUM(C7:C30)</f>
        <v>16745140</v>
      </c>
      <c r="D31" s="140">
        <f t="shared" si="2"/>
        <v>4915776</v>
      </c>
      <c r="E31" s="140">
        <f t="shared" si="2"/>
        <v>21651236</v>
      </c>
      <c r="F31" s="140">
        <f t="shared" si="2"/>
        <v>6146945</v>
      </c>
      <c r="G31" s="140">
        <f t="shared" si="2"/>
        <v>6567116</v>
      </c>
      <c r="H31" s="140">
        <f t="shared" si="2"/>
        <v>0</v>
      </c>
      <c r="I31" s="140">
        <f t="shared" si="2"/>
        <v>2635003</v>
      </c>
      <c r="J31" s="140">
        <f t="shared" si="2"/>
        <v>58661216</v>
      </c>
      <c r="K31" s="140">
        <f t="shared" si="2"/>
        <v>99.999999999999986</v>
      </c>
      <c r="L31" s="2"/>
      <c r="M31" s="14"/>
      <c r="N31" s="2"/>
      <c r="O31" s="2"/>
      <c r="P31" s="2"/>
    </row>
    <row r="32" spans="2:16" s="6" customFormat="1" ht="29.25" customHeight="1" x14ac:dyDescent="0.3">
      <c r="B32" s="269" t="s">
        <v>46</v>
      </c>
      <c r="C32" s="270"/>
      <c r="D32" s="270"/>
      <c r="E32" s="270"/>
      <c r="F32" s="270"/>
      <c r="G32" s="270"/>
      <c r="H32" s="270"/>
      <c r="I32" s="270"/>
      <c r="J32" s="270"/>
      <c r="K32" s="271"/>
      <c r="L32" s="2"/>
      <c r="M32" s="14"/>
      <c r="N32" s="2"/>
      <c r="O32" s="2"/>
      <c r="P32" s="2"/>
    </row>
    <row r="33" spans="2:16" ht="29.25" customHeight="1" x14ac:dyDescent="0.3">
      <c r="B33" s="4" t="s">
        <v>47</v>
      </c>
      <c r="C33" s="138">
        <f>'APPENDIX 5'!D32</f>
        <v>7801</v>
      </c>
      <c r="D33" s="138">
        <f>'APPENDIX 6'!D32</f>
        <v>0</v>
      </c>
      <c r="E33" s="138">
        <f>'APPENDIX 11'!D32</f>
        <v>0</v>
      </c>
      <c r="F33" s="138">
        <f>'APPENDIX 7'!D32</f>
        <v>94744</v>
      </c>
      <c r="G33" s="138">
        <f>'APPENDIX 8'!D32</f>
        <v>0</v>
      </c>
      <c r="H33" s="138">
        <f>'APPENDIX 10'!D32</f>
        <v>0</v>
      </c>
      <c r="I33" s="138">
        <f>'APPENDIX 9'!D32</f>
        <v>0</v>
      </c>
      <c r="J33" s="139">
        <f t="shared" ref="J33:J35" si="3">SUM(C33:I33)</f>
        <v>102545</v>
      </c>
      <c r="K33" s="12">
        <f>IFERROR(J33/$J$36,0)*100</f>
        <v>6.1022272579044214</v>
      </c>
      <c r="M33" s="14"/>
    </row>
    <row r="34" spans="2:16" ht="29.25" customHeight="1" x14ac:dyDescent="0.3">
      <c r="B34" s="4" t="s">
        <v>78</v>
      </c>
      <c r="C34" s="138">
        <f>'APPENDIX 5'!D33</f>
        <v>28813</v>
      </c>
      <c r="D34" s="138">
        <f>'APPENDIX 6'!D33</f>
        <v>0</v>
      </c>
      <c r="E34" s="138">
        <f>'APPENDIX 11'!D33</f>
        <v>0</v>
      </c>
      <c r="F34" s="138">
        <f>'APPENDIX 7'!D33</f>
        <v>629705</v>
      </c>
      <c r="G34" s="138">
        <f>'APPENDIX 8'!D33</f>
        <v>0</v>
      </c>
      <c r="H34" s="138">
        <f>'APPENDIX 10'!D33</f>
        <v>0</v>
      </c>
      <c r="I34" s="138">
        <f>'APPENDIX 9'!D33</f>
        <v>0</v>
      </c>
      <c r="J34" s="139">
        <f t="shared" si="3"/>
        <v>658518</v>
      </c>
      <c r="K34" s="12">
        <f t="shared" ref="K34" si="4">IFERROR(J34/$J$36,0)*100</f>
        <v>39.186956842563788</v>
      </c>
      <c r="M34" s="14"/>
    </row>
    <row r="35" spans="2:16" ht="29.25" customHeight="1" x14ac:dyDescent="0.3">
      <c r="B35" s="4" t="s">
        <v>48</v>
      </c>
      <c r="C35" s="138">
        <f>'APPENDIX 5'!D34</f>
        <v>91939</v>
      </c>
      <c r="D35" s="138">
        <f>'APPENDIX 6'!D34</f>
        <v>0</v>
      </c>
      <c r="E35" s="138">
        <f>'APPENDIX 11'!D34</f>
        <v>0</v>
      </c>
      <c r="F35" s="138">
        <f>'APPENDIX 7'!D34</f>
        <v>827450</v>
      </c>
      <c r="G35" s="138">
        <f>'APPENDIX 8'!D34</f>
        <v>0</v>
      </c>
      <c r="H35" s="138">
        <f>'APPENDIX 10'!D34</f>
        <v>0</v>
      </c>
      <c r="I35" s="138">
        <f>'APPENDIX 9'!D34</f>
        <v>0</v>
      </c>
      <c r="J35" s="139">
        <f t="shared" si="3"/>
        <v>919389</v>
      </c>
      <c r="K35" s="12">
        <f>IFERROR(J35/$J$36,0)*100</f>
        <v>54.710815899531795</v>
      </c>
      <c r="M35" s="14"/>
    </row>
    <row r="36" spans="2:16" s="6" customFormat="1" ht="29.25" customHeight="1" x14ac:dyDescent="0.3">
      <c r="B36" s="56" t="s">
        <v>45</v>
      </c>
      <c r="C36" s="141">
        <f>SUM(C33:C35)</f>
        <v>128553</v>
      </c>
      <c r="D36" s="133">
        <f t="shared" ref="D36:J36" si="5">SUM(D33:D35)</f>
        <v>0</v>
      </c>
      <c r="E36" s="133">
        <f t="shared" si="5"/>
        <v>0</v>
      </c>
      <c r="F36" s="133">
        <f t="shared" si="5"/>
        <v>1551899</v>
      </c>
      <c r="G36" s="133">
        <f t="shared" si="5"/>
        <v>0</v>
      </c>
      <c r="H36" s="133">
        <f t="shared" si="5"/>
        <v>0</v>
      </c>
      <c r="I36" s="133">
        <f t="shared" si="5"/>
        <v>0</v>
      </c>
      <c r="J36" s="133">
        <f t="shared" si="5"/>
        <v>1680452</v>
      </c>
      <c r="K36" s="142">
        <f>SUM(K33:K35)</f>
        <v>100</v>
      </c>
      <c r="L36" s="2"/>
      <c r="M36" s="14"/>
      <c r="N36" s="2"/>
      <c r="O36" s="2"/>
      <c r="P36" s="2"/>
    </row>
    <row r="37" spans="2:16" ht="18" customHeight="1" x14ac:dyDescent="0.3">
      <c r="B37" s="272" t="s">
        <v>50</v>
      </c>
      <c r="C37" s="272"/>
      <c r="D37" s="272"/>
      <c r="E37" s="272"/>
      <c r="F37" s="272"/>
      <c r="G37" s="272"/>
      <c r="H37" s="272"/>
      <c r="I37" s="272"/>
      <c r="J37" s="272"/>
      <c r="K37" s="272"/>
    </row>
    <row r="38" spans="2:16" s="15" customFormat="1" ht="18" customHeight="1" x14ac:dyDescent="0.3">
      <c r="L38" s="2"/>
      <c r="M38" s="2"/>
      <c r="N38" s="2"/>
      <c r="O38" s="2"/>
      <c r="P38" s="2"/>
    </row>
  </sheetData>
  <sheetProtection password="E931" sheet="1" objects="1" scenarios="1"/>
  <mergeCells count="4">
    <mergeCell ref="B4:K4"/>
    <mergeCell ref="B32:K32"/>
    <mergeCell ref="B37:K37"/>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K36"/>
  <sheetViews>
    <sheetView showGridLines="0" topLeftCell="A23" zoomScale="80" zoomScaleNormal="80" workbookViewId="0">
      <selection activeCell="B3" sqref="B3:J36"/>
    </sheetView>
  </sheetViews>
  <sheetFormatPr defaultColWidth="9.453125" defaultRowHeight="14" x14ac:dyDescent="0.3"/>
  <cols>
    <col min="1" max="1" width="16.54296875" style="2" customWidth="1"/>
    <col min="2" max="2" width="56.54296875" style="2" customWidth="1"/>
    <col min="3" max="10" width="25.453125" style="2" customWidth="1"/>
    <col min="11" max="11" width="11.54296875" style="2" bestFit="1" customWidth="1"/>
    <col min="12" max="16384" width="9.453125" style="2"/>
  </cols>
  <sheetData>
    <row r="2" spans="2:10" ht="6.75" customHeight="1" x14ac:dyDescent="0.3"/>
    <row r="3" spans="2:10" ht="21" customHeight="1" x14ac:dyDescent="0.35">
      <c r="B3" s="276" t="s">
        <v>289</v>
      </c>
      <c r="C3" s="276"/>
      <c r="D3" s="276"/>
      <c r="E3" s="276"/>
      <c r="F3" s="276"/>
      <c r="G3" s="276"/>
      <c r="H3" s="276"/>
      <c r="I3" s="276"/>
      <c r="J3" s="276"/>
    </row>
    <row r="4" spans="2:10" ht="39" customHeight="1" x14ac:dyDescent="0.3">
      <c r="B4" s="58" t="s">
        <v>0</v>
      </c>
      <c r="C4" s="64" t="s">
        <v>79</v>
      </c>
      <c r="D4" s="64" t="s">
        <v>80</v>
      </c>
      <c r="E4" s="64" t="s">
        <v>154</v>
      </c>
      <c r="F4" s="64" t="s">
        <v>81</v>
      </c>
      <c r="G4" s="64" t="s">
        <v>82</v>
      </c>
      <c r="H4" s="64" t="s">
        <v>138</v>
      </c>
      <c r="I4" s="64" t="s">
        <v>155</v>
      </c>
      <c r="J4" s="64" t="s">
        <v>83</v>
      </c>
    </row>
    <row r="5" spans="2:10" ht="27.75" customHeight="1" x14ac:dyDescent="0.3">
      <c r="B5" s="273" t="s">
        <v>16</v>
      </c>
      <c r="C5" s="274"/>
      <c r="D5" s="274"/>
      <c r="E5" s="274"/>
      <c r="F5" s="274"/>
      <c r="G5" s="274"/>
      <c r="H5" s="274"/>
      <c r="I5" s="274"/>
      <c r="J5" s="275"/>
    </row>
    <row r="6" spans="2:10" ht="27.75" customHeight="1" x14ac:dyDescent="0.3">
      <c r="B6" s="101" t="s">
        <v>256</v>
      </c>
      <c r="C6" s="135">
        <f>IFERROR(('APPENDIX 3'!C7/'APPENDIX 3'!C$31)*100,0)</f>
        <v>4.9885996772794972</v>
      </c>
      <c r="D6" s="135">
        <f>IFERROR(('APPENDIX 3'!D7/'APPENDIX 3'!D$31)*100,0)</f>
        <v>0</v>
      </c>
      <c r="E6" s="135">
        <f>IFERROR(('APPENDIX 3'!E7/'APPENDIX 3'!E$31)*100,0)</f>
        <v>0</v>
      </c>
      <c r="F6" s="135">
        <f>IFERROR(('APPENDIX 3'!F7/'APPENDIX 3'!F$31)*100,0)</f>
        <v>13.385950256590876</v>
      </c>
      <c r="G6" s="135">
        <f>IFERROR(('APPENDIX 3'!G7/'APPENDIX 3'!G$31)*100,0)</f>
        <v>7.4833610370214254</v>
      </c>
      <c r="H6" s="135">
        <f>IFERROR(('APPENDIX 3'!H7/'APPENDIX 3'!H$31)*100,0)</f>
        <v>0</v>
      </c>
      <c r="I6" s="135">
        <f>IFERROR(('APPENDIX 3'!I7/'APPENDIX 3'!I$31)*100,0)</f>
        <v>0</v>
      </c>
      <c r="J6" s="136">
        <f>IFERROR(('APPENDIX 3'!J7/'APPENDIX 3'!J$31)*100,0)</f>
        <v>3.6644586433394086</v>
      </c>
    </row>
    <row r="7" spans="2:10" ht="27.75" customHeight="1" x14ac:dyDescent="0.3">
      <c r="B7" s="11" t="s">
        <v>51</v>
      </c>
      <c r="C7" s="135">
        <f>IFERROR(('APPENDIX 3'!C8/'APPENDIX 3'!C$31)*100,0)</f>
        <v>0.89001943250399806</v>
      </c>
      <c r="D7" s="135">
        <f>IFERROR(('APPENDIX 3'!D8/'APPENDIX 3'!D$31)*100,0)</f>
        <v>2.2194868114413677</v>
      </c>
      <c r="E7" s="135">
        <f>IFERROR(('APPENDIX 3'!E8/'APPENDIX 3'!E$31)*100,0)</f>
        <v>1.4151108971330781</v>
      </c>
      <c r="F7" s="135">
        <f>IFERROR(('APPENDIX 3'!F8/'APPENDIX 3'!F$31)*100,0)</f>
        <v>6.9716745472751098</v>
      </c>
      <c r="G7" s="135">
        <f>IFERROR(('APPENDIX 3'!G8/'APPENDIX 3'!G$31)*100,0)</f>
        <v>3.831651519479784</v>
      </c>
      <c r="H7" s="135">
        <f>IFERROR(('APPENDIX 3'!H8/'APPENDIX 3'!H$31)*100,0)</f>
        <v>0</v>
      </c>
      <c r="I7" s="135">
        <f>IFERROR(('APPENDIX 3'!I8/'APPENDIX 3'!I$31)*100,0)</f>
        <v>1.6698273208797106E-3</v>
      </c>
      <c r="J7" s="136">
        <f>IFERROR(('APPENDIX 3'!J8/'APPENDIX 3'!J$31)*100,0)</f>
        <v>2.1219249870306132</v>
      </c>
    </row>
    <row r="8" spans="2:10" ht="27.75" customHeight="1" x14ac:dyDescent="0.3">
      <c r="B8" s="11" t="s">
        <v>148</v>
      </c>
      <c r="C8" s="135">
        <f>IFERROR(('APPENDIX 3'!C9/'APPENDIX 3'!C$31)*100,0)</f>
        <v>29.072005369916287</v>
      </c>
      <c r="D8" s="135">
        <f>IFERROR(('APPENDIX 3'!D9/'APPENDIX 3'!D$31)*100,0)</f>
        <v>5.525902726243018</v>
      </c>
      <c r="E8" s="135">
        <f>IFERROR(('APPENDIX 3'!E9/'APPENDIX 3'!E$31)*100,0)</f>
        <v>24.036493805711601</v>
      </c>
      <c r="F8" s="135">
        <f>IFERROR(('APPENDIX 3'!F9/'APPENDIX 3'!F$31)*100,0)</f>
        <v>6.8607739291631855</v>
      </c>
      <c r="G8" s="135">
        <f>IFERROR(('APPENDIX 3'!G9/'APPENDIX 3'!G$31)*100,0)</f>
        <v>15.951979529522548</v>
      </c>
      <c r="H8" s="135">
        <f>IFERROR(('APPENDIX 3'!H9/'APPENDIX 3'!H$31)*100,0)</f>
        <v>0</v>
      </c>
      <c r="I8" s="135">
        <f>IFERROR(('APPENDIX 3'!I9/'APPENDIX 3'!I$31)*100,0)</f>
        <v>26.270178819530756</v>
      </c>
      <c r="J8" s="136">
        <f>IFERROR(('APPENDIX 3'!J9/'APPENDIX 3'!J$31)*100,0)</f>
        <v>21.31820792804568</v>
      </c>
    </row>
    <row r="9" spans="2:10" ht="27.75" customHeight="1" x14ac:dyDescent="0.3">
      <c r="B9" s="11" t="s">
        <v>52</v>
      </c>
      <c r="C9" s="135">
        <f>IFERROR(('APPENDIX 3'!C10/'APPENDIX 3'!C$31)*100,0)</f>
        <v>1.7091526257767924E-2</v>
      </c>
      <c r="D9" s="135">
        <f>IFERROR(('APPENDIX 3'!D10/'APPENDIX 3'!D$31)*100,0)</f>
        <v>1.2617539936726163</v>
      </c>
      <c r="E9" s="135">
        <f>IFERROR(('APPENDIX 3'!E10/'APPENDIX 3'!E$31)*100,0)</f>
        <v>0</v>
      </c>
      <c r="F9" s="135">
        <f>IFERROR(('APPENDIX 3'!F10/'APPENDIX 3'!F$31)*100,0)</f>
        <v>2.5800295919355061</v>
      </c>
      <c r="G9" s="135">
        <f>IFERROR(('APPENDIX 3'!G10/'APPENDIX 3'!G$31)*100,0)</f>
        <v>0.13180823972044958</v>
      </c>
      <c r="H9" s="135">
        <f>IFERROR(('APPENDIX 3'!H10/'APPENDIX 3'!H$31)*100,0)</f>
        <v>0</v>
      </c>
      <c r="I9" s="135">
        <f>IFERROR(('APPENDIX 3'!I10/'APPENDIX 3'!I$31)*100,0)</f>
        <v>0</v>
      </c>
      <c r="J9" s="136">
        <f>IFERROR(('APPENDIX 3'!J10/'APPENDIX 3'!J$31)*100,0)</f>
        <v>0.39572312991261555</v>
      </c>
    </row>
    <row r="10" spans="2:10" ht="27.75" customHeight="1" x14ac:dyDescent="0.3">
      <c r="B10" s="11" t="s">
        <v>53</v>
      </c>
      <c r="C10" s="135">
        <f>IFERROR(('APPENDIX 3'!C11/'APPENDIX 3'!C$31)*100,0)</f>
        <v>3.2327170749244258</v>
      </c>
      <c r="D10" s="135">
        <f>IFERROR(('APPENDIX 3'!D11/'APPENDIX 3'!D$31)*100,0)</f>
        <v>0.62161091148172742</v>
      </c>
      <c r="E10" s="135">
        <f>IFERROR(('APPENDIX 3'!E11/'APPENDIX 3'!E$31)*100,0)</f>
        <v>1.8923954272171806</v>
      </c>
      <c r="F10" s="135">
        <f>IFERROR(('APPENDIX 3'!F11/'APPENDIX 3'!F$31)*100,0)</f>
        <v>4.8644001207103695</v>
      </c>
      <c r="G10" s="135">
        <f>IFERROR(('APPENDIX 3'!G11/'APPENDIX 3'!G$31)*100,0)</f>
        <v>30.762285910588457</v>
      </c>
      <c r="H10" s="135">
        <f>IFERROR(('APPENDIX 3'!H11/'APPENDIX 3'!H$31)*100,0)</f>
        <v>0</v>
      </c>
      <c r="I10" s="135">
        <f>IFERROR(('APPENDIX 3'!I11/'APPENDIX 3'!I$31)*100,0)</f>
        <v>0</v>
      </c>
      <c r="J10" s="136">
        <f>IFERROR(('APPENDIX 3'!J11/'APPENDIX 3'!J$31)*100,0)</f>
        <v>5.626910291119775</v>
      </c>
    </row>
    <row r="11" spans="2:10" ht="27.75" customHeight="1" x14ac:dyDescent="0.3">
      <c r="B11" s="11" t="s">
        <v>22</v>
      </c>
      <c r="C11" s="135">
        <f>IFERROR(('APPENDIX 3'!C12/'APPENDIX 3'!C$31)*100,0)</f>
        <v>0.50925223676839959</v>
      </c>
      <c r="D11" s="135">
        <f>IFERROR(('APPENDIX 3'!D12/'APPENDIX 3'!D$31)*100,0)</f>
        <v>0</v>
      </c>
      <c r="E11" s="135">
        <f>IFERROR(('APPENDIX 3'!E12/'APPENDIX 3'!E$31)*100,0)</f>
        <v>0</v>
      </c>
      <c r="F11" s="135">
        <f>IFERROR(('APPENDIX 3'!F12/'APPENDIX 3'!F$31)*100,0)</f>
        <v>0.18488859099926874</v>
      </c>
      <c r="G11" s="135">
        <f>IFERROR(('APPENDIX 3'!G12/'APPENDIX 3'!G$31)*100,0)</f>
        <v>0</v>
      </c>
      <c r="H11" s="135">
        <f>IFERROR(('APPENDIX 3'!H12/'APPENDIX 3'!H$31)*100,0)</f>
        <v>0</v>
      </c>
      <c r="I11" s="135">
        <f>IFERROR(('APPENDIX 3'!I12/'APPENDIX 3'!I$31)*100,0)</f>
        <v>0</v>
      </c>
      <c r="J11" s="136">
        <f>IFERROR(('APPENDIX 3'!J12/'APPENDIX 3'!J$31)*100,0)</f>
        <v>0.16474257881050403</v>
      </c>
    </row>
    <row r="12" spans="2:10" ht="27.75" customHeight="1" x14ac:dyDescent="0.3">
      <c r="B12" s="11" t="s">
        <v>55</v>
      </c>
      <c r="C12" s="135">
        <f>IFERROR(('APPENDIX 3'!C13/'APPENDIX 3'!C$31)*100,0)</f>
        <v>4.1630287952205833</v>
      </c>
      <c r="D12" s="135">
        <f>IFERROR(('APPENDIX 3'!D13/'APPENDIX 3'!D$31)*100,0)</f>
        <v>0</v>
      </c>
      <c r="E12" s="135">
        <f>IFERROR(('APPENDIX 3'!E13/'APPENDIX 3'!E$31)*100,0)</f>
        <v>6.3172883063119354</v>
      </c>
      <c r="F12" s="135">
        <f>IFERROR(('APPENDIX 3'!F13/'APPENDIX 3'!F$31)*100,0)</f>
        <v>0.50929364098751495</v>
      </c>
      <c r="G12" s="135">
        <f>IFERROR(('APPENDIX 3'!G13/'APPENDIX 3'!G$31)*100,0)</f>
        <v>2.2932440967998739E-2</v>
      </c>
      <c r="H12" s="135">
        <f>IFERROR(('APPENDIX 3'!H13/'APPENDIX 3'!H$31)*100,0)</f>
        <v>0</v>
      </c>
      <c r="I12" s="135">
        <f>IFERROR(('APPENDIX 3'!I13/'APPENDIX 3'!I$31)*100,0)</f>
        <v>0</v>
      </c>
      <c r="J12" s="136">
        <f>IFERROR(('APPENDIX 3'!J13/'APPENDIX 3'!J$31)*100,0)</f>
        <v>3.5759367824901549</v>
      </c>
    </row>
    <row r="13" spans="2:10" ht="27.75" customHeight="1" x14ac:dyDescent="0.3">
      <c r="B13" s="101" t="s">
        <v>263</v>
      </c>
      <c r="C13" s="135">
        <f>IFERROR(('APPENDIX 3'!C14/'APPENDIX 3'!C$31)*100,0)</f>
        <v>0.17964615404827908</v>
      </c>
      <c r="D13" s="135">
        <f>IFERROR(('APPENDIX 3'!D14/'APPENDIX 3'!D$31)*100,0)</f>
        <v>0</v>
      </c>
      <c r="E13" s="135">
        <f>IFERROR(('APPENDIX 3'!E14/'APPENDIX 3'!E$31)*100,0)</f>
        <v>0</v>
      </c>
      <c r="F13" s="135">
        <f>IFERROR(('APPENDIX 3'!F14/'APPENDIX 3'!F$31)*100,0)</f>
        <v>5.4195376727789171</v>
      </c>
      <c r="G13" s="135">
        <f>IFERROR(('APPENDIX 3'!G14/'APPENDIX 3'!G$31)*100,0)</f>
        <v>0</v>
      </c>
      <c r="H13" s="135">
        <f>IFERROR(('APPENDIX 3'!H14/'APPENDIX 3'!H$31)*100,0)</f>
        <v>0</v>
      </c>
      <c r="I13" s="135">
        <f>IFERROR(('APPENDIX 3'!I14/'APPENDIX 3'!I$31)*100,0)</f>
        <v>0</v>
      </c>
      <c r="J13" s="136">
        <f>IFERROR(('APPENDIX 3'!J14/'APPENDIX 3'!J$31)*100,0)</f>
        <v>0.61917911827808003</v>
      </c>
    </row>
    <row r="14" spans="2:10" ht="27.75" customHeight="1" x14ac:dyDescent="0.3">
      <c r="B14" s="11" t="s">
        <v>56</v>
      </c>
      <c r="C14" s="135">
        <f>IFERROR(('APPENDIX 3'!C15/'APPENDIX 3'!C$31)*100,0)</f>
        <v>10.489807789006242</v>
      </c>
      <c r="D14" s="135">
        <f>IFERROR(('APPENDIX 3'!D15/'APPENDIX 3'!D$31)*100,0)</f>
        <v>33.602690602663749</v>
      </c>
      <c r="E14" s="135">
        <f>IFERROR(('APPENDIX 3'!E15/'APPENDIX 3'!E$31)*100,0)</f>
        <v>26.592703529719969</v>
      </c>
      <c r="F14" s="135">
        <f>IFERROR(('APPENDIX 3'!F15/'APPENDIX 3'!F$31)*100,0)</f>
        <v>3.4838769502574043</v>
      </c>
      <c r="G14" s="135">
        <f>IFERROR(('APPENDIX 3'!G15/'APPENDIX 3'!G$31)*100,0)</f>
        <v>1.8233422403380724</v>
      </c>
      <c r="H14" s="135">
        <f>IFERROR(('APPENDIX 3'!H15/'APPENDIX 3'!H$31)*100,0)</f>
        <v>0</v>
      </c>
      <c r="I14" s="135">
        <f>IFERROR(('APPENDIX 3'!I15/'APPENDIX 3'!I$31)*100,0)</f>
        <v>0.31066378292548436</v>
      </c>
      <c r="J14" s="136">
        <f>IFERROR(('APPENDIX 3'!J15/'APPENDIX 3'!J$31)*100,0)</f>
        <v>16.208484324634526</v>
      </c>
    </row>
    <row r="15" spans="2:10" ht="27.75" customHeight="1" x14ac:dyDescent="0.3">
      <c r="B15" s="11" t="s">
        <v>57</v>
      </c>
      <c r="C15" s="135">
        <f>IFERROR(('APPENDIX 3'!C16/'APPENDIX 3'!C$31)*100,0)</f>
        <v>11.877034172303128</v>
      </c>
      <c r="D15" s="135">
        <f>IFERROR(('APPENDIX 3'!D16/'APPENDIX 3'!D$31)*100,0)</f>
        <v>13.036212390475074</v>
      </c>
      <c r="E15" s="135">
        <f>IFERROR(('APPENDIX 3'!E16/'APPENDIX 3'!E$31)*100,0)</f>
        <v>17.24738024194092</v>
      </c>
      <c r="F15" s="135">
        <f>IFERROR(('APPENDIX 3'!F16/'APPENDIX 3'!F$31)*100,0)</f>
        <v>4.7328713694363627</v>
      </c>
      <c r="G15" s="135">
        <f>IFERROR(('APPENDIX 3'!G16/'APPENDIX 3'!G$31)*100,0)</f>
        <v>1.4059596328129425</v>
      </c>
      <c r="H15" s="135">
        <f>IFERROR(('APPENDIX 3'!H16/'APPENDIX 3'!H$31)*100,0)</f>
        <v>0</v>
      </c>
      <c r="I15" s="135">
        <f>IFERROR(('APPENDIX 3'!I16/'APPENDIX 3'!I$31)*100,0)</f>
        <v>0</v>
      </c>
      <c r="J15" s="136">
        <f>IFERROR(('APPENDIX 3'!J16/'APPENDIX 3'!J$31)*100,0)</f>
        <v>11.501953863349849</v>
      </c>
    </row>
    <row r="16" spans="2:10" ht="27.75" customHeight="1" x14ac:dyDescent="0.3">
      <c r="B16" s="4" t="s">
        <v>58</v>
      </c>
      <c r="C16" s="135">
        <f>IFERROR(('APPENDIX 3'!C17/'APPENDIX 3'!C$31)*100,0)</f>
        <v>9.3521403822243343</v>
      </c>
      <c r="D16" s="135">
        <f>IFERROR(('APPENDIX 3'!D17/'APPENDIX 3'!D$31)*100,0)</f>
        <v>6.4780006249267661</v>
      </c>
      <c r="E16" s="135">
        <f>IFERROR(('APPENDIX 3'!E17/'APPENDIX 3'!E$31)*100,0)</f>
        <v>13.166643234594089</v>
      </c>
      <c r="F16" s="135">
        <f>IFERROR(('APPENDIX 3'!F17/'APPENDIX 3'!F$31)*100,0)</f>
        <v>0.67529480091329919</v>
      </c>
      <c r="G16" s="135">
        <f>IFERROR(('APPENDIX 3'!G17/'APPENDIX 3'!G$31)*100,0)</f>
        <v>0</v>
      </c>
      <c r="H16" s="135">
        <f>IFERROR(('APPENDIX 3'!H17/'APPENDIX 3'!H$31)*100,0)</f>
        <v>0</v>
      </c>
      <c r="I16" s="135">
        <f>IFERROR(('APPENDIX 3'!I17/'APPENDIX 3'!I$31)*100,0)</f>
        <v>0</v>
      </c>
      <c r="J16" s="136">
        <f>IFERROR(('APPENDIX 3'!J17/'APPENDIX 3'!J$31)*100,0)</f>
        <v>8.1428997312295746</v>
      </c>
    </row>
    <row r="17" spans="1:11" ht="27.75" customHeight="1" x14ac:dyDescent="0.3">
      <c r="B17" s="11" t="s">
        <v>131</v>
      </c>
      <c r="C17" s="135">
        <f>IFERROR(('APPENDIX 3'!C18/'APPENDIX 3'!C$31)*100,0)</f>
        <v>0.1267711109014317</v>
      </c>
      <c r="D17" s="135">
        <f>IFERROR(('APPENDIX 3'!D18/'APPENDIX 3'!D$31)*100,0)</f>
        <v>0.92127875639573475</v>
      </c>
      <c r="E17" s="135">
        <f>IFERROR(('APPENDIX 3'!E18/'APPENDIX 3'!E$31)*100,0)</f>
        <v>1.085887198310526</v>
      </c>
      <c r="F17" s="135">
        <f>IFERROR(('APPENDIX 3'!F18/'APPENDIX 3'!F$31)*100,0)</f>
        <v>0.44212206226019596</v>
      </c>
      <c r="G17" s="135">
        <f>IFERROR(('APPENDIX 3'!G18/'APPENDIX 3'!G$31)*100,0)</f>
        <v>3.6046721270036954</v>
      </c>
      <c r="H17" s="135">
        <f>IFERROR(('APPENDIX 3'!H18/'APPENDIX 3'!H$31)*100,0)</f>
        <v>0</v>
      </c>
      <c r="I17" s="135">
        <f>IFERROR(('APPENDIX 3'!I18/'APPENDIX 3'!I$31)*100,0)</f>
        <v>0</v>
      </c>
      <c r="J17" s="136">
        <f>IFERROR(('APPENDIX 3'!J18/'APPENDIX 3'!J$31)*100,0)</f>
        <v>0.96405093273211395</v>
      </c>
    </row>
    <row r="18" spans="1:11" ht="27.75" customHeight="1" x14ac:dyDescent="0.3">
      <c r="B18" s="11" t="s">
        <v>253</v>
      </c>
      <c r="C18" s="135">
        <f>IFERROR(('APPENDIX 3'!C19/'APPENDIX 3'!C$31)*100,0)</f>
        <v>0</v>
      </c>
      <c r="D18" s="135">
        <f>IFERROR(('APPENDIX 3'!D19/'APPENDIX 3'!D$31)*100,0)</f>
        <v>0</v>
      </c>
      <c r="E18" s="135">
        <f>IFERROR(('APPENDIX 3'!E19/'APPENDIX 3'!E$31)*100,0)</f>
        <v>0</v>
      </c>
      <c r="F18" s="135">
        <f>IFERROR(('APPENDIX 3'!F19/'APPENDIX 3'!F$31)*100,0)</f>
        <v>0.1566143832424074</v>
      </c>
      <c r="G18" s="135">
        <f>IFERROR(('APPENDIX 3'!G19/'APPENDIX 3'!G$31)*100,0)</f>
        <v>14.135322110954032</v>
      </c>
      <c r="H18" s="135">
        <f>IFERROR(('APPENDIX 3'!H19/'APPENDIX 3'!H$31)*100,0)</f>
        <v>0</v>
      </c>
      <c r="I18" s="135">
        <f>IFERROR(('APPENDIX 3'!I19/'APPENDIX 3'!I$31)*100,0)</f>
        <v>0</v>
      </c>
      <c r="J18" s="136">
        <f>IFERROR(('APPENDIX 3'!J19/'APPENDIX 3'!J$31)*100,0)</f>
        <v>1.5988587757880777</v>
      </c>
    </row>
    <row r="19" spans="1:11" ht="27.75" customHeight="1" x14ac:dyDescent="0.3">
      <c r="B19" s="11" t="s">
        <v>136</v>
      </c>
      <c r="C19" s="135">
        <f>IFERROR(('APPENDIX 3'!C20/'APPENDIX 3'!C$31)*100,0)</f>
        <v>3.4231185884381974</v>
      </c>
      <c r="D19" s="135">
        <f>IFERROR(('APPENDIX 3'!D20/'APPENDIX 3'!D$31)*100,0)</f>
        <v>0</v>
      </c>
      <c r="E19" s="135">
        <f>IFERROR(('APPENDIX 3'!E20/'APPENDIX 3'!E$31)*100,0)</f>
        <v>0.63605144759403109</v>
      </c>
      <c r="F19" s="135">
        <f>IFERROR(('APPENDIX 3'!F20/'APPENDIX 3'!F$31)*100,0)</f>
        <v>3.45711568917568</v>
      </c>
      <c r="G19" s="135">
        <f>IFERROR(('APPENDIX 3'!G20/'APPENDIX 3'!G$31)*100,0)</f>
        <v>4.0753201253031008</v>
      </c>
      <c r="H19" s="135">
        <f>IFERROR(('APPENDIX 3'!H20/'APPENDIX 3'!H$31)*100,0)</f>
        <v>0</v>
      </c>
      <c r="I19" s="135">
        <f>IFERROR(('APPENDIX 3'!I20/'APPENDIX 3'!I$31)*100,0)</f>
        <v>42.939913161389192</v>
      </c>
      <c r="J19" s="136">
        <f>IFERROR(('APPENDIX 3'!J20/'APPENDIX 3'!J$31)*100,0)</f>
        <v>3.9592172790962943</v>
      </c>
    </row>
    <row r="20" spans="1:11" ht="27.75" customHeight="1" x14ac:dyDescent="0.3">
      <c r="B20" s="11" t="s">
        <v>35</v>
      </c>
      <c r="C20" s="135">
        <f>IFERROR(('APPENDIX 3'!C21/'APPENDIX 3'!C$31)*100,0)</f>
        <v>5.0470345425598113</v>
      </c>
      <c r="D20" s="135">
        <f>IFERROR(('APPENDIX 3'!D21/'APPENDIX 3'!D$31)*100,0)</f>
        <v>11.42751419104532</v>
      </c>
      <c r="E20" s="135">
        <f>IFERROR(('APPENDIX 3'!E21/'APPENDIX 3'!E$31)*100,0)</f>
        <v>0.68567448066244341</v>
      </c>
      <c r="F20" s="135">
        <f>IFERROR(('APPENDIX 3'!F21/'APPENDIX 3'!F$31)*100,0)</f>
        <v>1.9318376852241235</v>
      </c>
      <c r="G20" s="135">
        <f>IFERROR(('APPENDIX 3'!G21/'APPENDIX 3'!G$31)*100,0)</f>
        <v>2.9679695013762513</v>
      </c>
      <c r="H20" s="135">
        <f>IFERROR(('APPENDIX 3'!H21/'APPENDIX 3'!H$31)*100,0)</f>
        <v>0</v>
      </c>
      <c r="I20" s="135">
        <f>IFERROR(('APPENDIX 3'!I21/'APPENDIX 3'!I$31)*100,0)</f>
        <v>4.8197288579937103E-2</v>
      </c>
      <c r="J20" s="136">
        <f>IFERROR(('APPENDIX 3'!J21/'APPENDIX 3'!J$31)*100,0)</f>
        <v>3.1882564452806434</v>
      </c>
    </row>
    <row r="21" spans="1:11" ht="27.75" customHeight="1" x14ac:dyDescent="0.3">
      <c r="B21" s="11" t="s">
        <v>191</v>
      </c>
      <c r="C21" s="135">
        <f>IFERROR(('APPENDIX 3'!C22/'APPENDIX 3'!C$31)*100,0)</f>
        <v>0.16323542233746627</v>
      </c>
      <c r="D21" s="135">
        <f>IFERROR(('APPENDIX 3'!D22/'APPENDIX 3'!D$31)*100,0)</f>
        <v>0</v>
      </c>
      <c r="E21" s="135">
        <f>IFERROR(('APPENDIX 3'!E22/'APPENDIX 3'!E$31)*100,0)</f>
        <v>0</v>
      </c>
      <c r="F21" s="135">
        <f>IFERROR(('APPENDIX 3'!F22/'APPENDIX 3'!F$31)*100,0)</f>
        <v>2.2468396902851744</v>
      </c>
      <c r="G21" s="135">
        <f>IFERROR(('APPENDIX 3'!G22/'APPENDIX 3'!G$31)*100,0)</f>
        <v>0.44186824170610051</v>
      </c>
      <c r="H21" s="135">
        <f>IFERROR(('APPENDIX 3'!H22/'APPENDIX 3'!H$31)*100,0)</f>
        <v>0</v>
      </c>
      <c r="I21" s="135">
        <f>IFERROR(('APPENDIX 3'!I22/'APPENDIX 3'!I$31)*100,0)</f>
        <v>0.21779861351201496</v>
      </c>
      <c r="J21" s="136">
        <f>IFERROR(('APPENDIX 3'!J22/'APPENDIX 3'!J$31)*100,0)</f>
        <v>0.34128682228476137</v>
      </c>
    </row>
    <row r="22" spans="1:11" ht="27.75" customHeight="1" x14ac:dyDescent="0.3">
      <c r="B22" s="11" t="s">
        <v>59</v>
      </c>
      <c r="C22" s="135">
        <f>IFERROR(('APPENDIX 3'!C23/'APPENDIX 3'!C$31)*100,0)</f>
        <v>3.1786237678514482</v>
      </c>
      <c r="D22" s="135">
        <f>IFERROR(('APPENDIX 3'!D23/'APPENDIX 3'!D$31)*100,0)</f>
        <v>0</v>
      </c>
      <c r="E22" s="135">
        <f>IFERROR(('APPENDIX 3'!E23/'APPENDIX 3'!E$31)*100,0)</f>
        <v>0</v>
      </c>
      <c r="F22" s="135">
        <f>IFERROR(('APPENDIX 3'!F23/'APPENDIX 3'!F$31)*100,0)</f>
        <v>4.5705142961259622</v>
      </c>
      <c r="G22" s="135">
        <f>IFERROR(('APPENDIX 3'!G23/'APPENDIX 3'!G$31)*100,0)</f>
        <v>0</v>
      </c>
      <c r="H22" s="135">
        <f>IFERROR(('APPENDIX 3'!H23/'APPENDIX 3'!H$31)*100,0)</f>
        <v>0</v>
      </c>
      <c r="I22" s="135">
        <f>IFERROR(('APPENDIX 3'!I23/'APPENDIX 3'!I$31)*100,0)</f>
        <v>13.379491408548679</v>
      </c>
      <c r="J22" s="136">
        <f>IFERROR(('APPENDIX 3'!J23/'APPENDIX 3'!J$31)*100,0)</f>
        <v>1.9872789544628602</v>
      </c>
    </row>
    <row r="23" spans="1:11" ht="27.75" customHeight="1" x14ac:dyDescent="0.3">
      <c r="B23" s="11" t="s">
        <v>60</v>
      </c>
      <c r="C23" s="135">
        <f>IFERROR(('APPENDIX 3'!C24/'APPENDIX 3'!C$31)*100,0)</f>
        <v>3.3270489228516458</v>
      </c>
      <c r="D23" s="135">
        <f>IFERROR(('APPENDIX 3'!D24/'APPENDIX 3'!D$31)*100,0)</f>
        <v>1.1436037769011445</v>
      </c>
      <c r="E23" s="135">
        <f>IFERROR(('APPENDIX 3'!E24/'APPENDIX 3'!E$31)*100,0)</f>
        <v>0.64721940123880228</v>
      </c>
      <c r="F23" s="135">
        <f>IFERROR(('APPENDIX 3'!F24/'APPENDIX 3'!F$31)*100,0)</f>
        <v>15.125497299878232</v>
      </c>
      <c r="G23" s="135">
        <f>IFERROR(('APPENDIX 3'!G24/'APPENDIX 3'!G$31)*100,0)</f>
        <v>3.6463647056028856</v>
      </c>
      <c r="H23" s="135">
        <f>IFERROR(('APPENDIX 3'!H24/'APPENDIX 3'!H$31)*100,0)</f>
        <v>0</v>
      </c>
      <c r="I23" s="135">
        <f>IFERROR(('APPENDIX 3'!I24/'APPENDIX 3'!I$31)*100,0)</f>
        <v>1.2828068886449087</v>
      </c>
      <c r="J23" s="136">
        <f>IFERROR(('APPENDIX 3'!J24/'APPENDIX 3'!J$31)*100,0)</f>
        <v>3.3352291912939549</v>
      </c>
    </row>
    <row r="24" spans="1:11" ht="27.75" customHeight="1" x14ac:dyDescent="0.3">
      <c r="B24" s="11" t="s">
        <v>134</v>
      </c>
      <c r="C24" s="135">
        <f>IFERROR(('APPENDIX 3'!C25/'APPENDIX 3'!C$31)*100,0)</f>
        <v>1.0619319993741467</v>
      </c>
      <c r="D24" s="135">
        <f>IFERROR(('APPENDIX 3'!D25/'APPENDIX 3'!D$31)*100,0)</f>
        <v>0</v>
      </c>
      <c r="E24" s="135">
        <f>IFERROR(('APPENDIX 3'!E25/'APPENDIX 3'!E$31)*100,0)</f>
        <v>0.15933963308145549</v>
      </c>
      <c r="F24" s="135">
        <f>IFERROR(('APPENDIX 3'!F25/'APPENDIX 3'!F$31)*100,0)</f>
        <v>3.2845746952347876</v>
      </c>
      <c r="G24" s="135">
        <f>IFERROR(('APPENDIX 3'!G25/'APPENDIX 3'!G$31)*100,0)</f>
        <v>1.7988413787726607</v>
      </c>
      <c r="H24" s="135">
        <f>IFERROR(('APPENDIX 3'!H25/'APPENDIX 3'!H$31)*100,0)</f>
        <v>0</v>
      </c>
      <c r="I24" s="135">
        <f>IFERROR(('APPENDIX 3'!I25/'APPENDIX 3'!I$31)*100,0)</f>
        <v>0</v>
      </c>
      <c r="J24" s="136">
        <f>IFERROR(('APPENDIX 3'!J25/'APPENDIX 3'!J$31)*100,0)</f>
        <v>0.90750590645785456</v>
      </c>
    </row>
    <row r="25" spans="1:11" ht="27.75" customHeight="1" x14ac:dyDescent="0.3">
      <c r="B25" s="11" t="s">
        <v>135</v>
      </c>
      <c r="C25" s="135">
        <f>IFERROR(('APPENDIX 3'!C26/'APPENDIX 3'!C$31)*100,0)</f>
        <v>6.8557205254778403E-2</v>
      </c>
      <c r="D25" s="135">
        <f>IFERROR(('APPENDIX 3'!D26/'APPENDIX 3'!D$31)*100,0)</f>
        <v>0</v>
      </c>
      <c r="E25" s="135">
        <f>IFERROR(('APPENDIX 3'!E26/'APPENDIX 3'!E$31)*100,0)</f>
        <v>1.4179329069250366E-3</v>
      </c>
      <c r="F25" s="135">
        <f>IFERROR(('APPENDIX 3'!F26/'APPENDIX 3'!F$31)*100,0)</f>
        <v>0</v>
      </c>
      <c r="G25" s="135">
        <f>IFERROR(('APPENDIX 3'!G26/'APPENDIX 3'!G$31)*100,0)</f>
        <v>0</v>
      </c>
      <c r="H25" s="135">
        <f>IFERROR(('APPENDIX 3'!H26/'APPENDIX 3'!H$31)*100,0)</f>
        <v>0</v>
      </c>
      <c r="I25" s="135">
        <f>IFERROR(('APPENDIX 3'!I26/'APPENDIX 3'!I$31)*100,0)</f>
        <v>0</v>
      </c>
      <c r="J25" s="136">
        <f>IFERROR(('APPENDIX 3'!J26/'APPENDIX 3'!J$31)*100,0)</f>
        <v>2.0093344127063442E-2</v>
      </c>
    </row>
    <row r="26" spans="1:11" ht="27.75" customHeight="1" x14ac:dyDescent="0.3">
      <c r="B26" s="11" t="s">
        <v>149</v>
      </c>
      <c r="C26" s="135">
        <f>IFERROR(('APPENDIX 3'!C27/'APPENDIX 3'!C$31)*100,0)</f>
        <v>7.3872299664260783</v>
      </c>
      <c r="D26" s="135">
        <f>IFERROR(('APPENDIX 3'!D27/'APPENDIX 3'!D$31)*100,0)</f>
        <v>23.761945214753482</v>
      </c>
      <c r="E26" s="135">
        <f>IFERROR(('APPENDIX 3'!E27/'APPENDIX 3'!E$31)*100,0)</f>
        <v>3.2798635606761661</v>
      </c>
      <c r="F26" s="135">
        <f>IFERROR(('APPENDIX 3'!F27/'APPENDIX 3'!F$31)*100,0)</f>
        <v>6.9225932556741601</v>
      </c>
      <c r="G26" s="135">
        <f>IFERROR(('APPENDIX 3'!G27/'APPENDIX 3'!G$31)*100,0)</f>
        <v>3.3061544824242484</v>
      </c>
      <c r="H26" s="135">
        <f>IFERROR(('APPENDIX 3'!H27/'APPENDIX 3'!H$31)*100,0)</f>
        <v>0</v>
      </c>
      <c r="I26" s="135">
        <f>IFERROR(('APPENDIX 3'!I27/'APPENDIX 3'!I$31)*100,0)</f>
        <v>9.9223036937718856</v>
      </c>
      <c r="J26" s="136">
        <f>IFERROR(('APPENDIX 3'!J27/'APPENDIX 3'!J$31)*100,0)</f>
        <v>6.8517451121367827</v>
      </c>
    </row>
    <row r="27" spans="1:11" ht="27.75" customHeight="1" x14ac:dyDescent="0.3">
      <c r="B27" s="11" t="s">
        <v>61</v>
      </c>
      <c r="C27" s="135">
        <f>IFERROR(('APPENDIX 3'!C28/'APPENDIX 3'!C$31)*100,0)</f>
        <v>4.9488986058044304E-2</v>
      </c>
      <c r="D27" s="135">
        <f>IFERROR(('APPENDIX 3'!D28/'APPENDIX 3'!D$31)*100,0)</f>
        <v>0</v>
      </c>
      <c r="E27" s="135">
        <f>IFERROR(('APPENDIX 3'!E28/'APPENDIX 3'!E$31)*100,0)</f>
        <v>1.4343338181709349</v>
      </c>
      <c r="F27" s="135">
        <f>IFERROR(('APPENDIX 3'!F28/'APPENDIX 3'!F$31)*100,0)</f>
        <v>2.1129683119012777</v>
      </c>
      <c r="G27" s="135">
        <f>IFERROR(('APPENDIX 3'!G28/'APPENDIX 3'!G$31)*100,0)</f>
        <v>0</v>
      </c>
      <c r="H27" s="135">
        <f>IFERROR(('APPENDIX 3'!H28/'APPENDIX 3'!H$31)*100,0)</f>
        <v>0</v>
      </c>
      <c r="I27" s="135">
        <f>IFERROR(('APPENDIX 3'!I28/'APPENDIX 3'!I$31)*100,0)</f>
        <v>5.1278499493169454</v>
      </c>
      <c r="J27" s="136">
        <f>IFERROR(('APPENDIX 3'!J28/'APPENDIX 3'!J$31)*100,0)</f>
        <v>0.99527428821114106</v>
      </c>
    </row>
    <row r="28" spans="1:11" ht="27.75" customHeight="1" x14ac:dyDescent="0.3">
      <c r="B28" s="4" t="s">
        <v>62</v>
      </c>
      <c r="C28" s="135">
        <f>IFERROR(('APPENDIX 3'!C29/'APPENDIX 3'!C$31)*100,0)</f>
        <v>7.7473225067094087E-2</v>
      </c>
      <c r="D28" s="135">
        <f>IFERROR(('APPENDIX 3'!D29/'APPENDIX 3'!D$31)*100,0)</f>
        <v>0</v>
      </c>
      <c r="E28" s="135">
        <f>IFERROR(('APPENDIX 3'!E29/'APPENDIX 3'!E$31)*100,0)</f>
        <v>0</v>
      </c>
      <c r="F28" s="135">
        <f>IFERROR(('APPENDIX 3'!F29/'APPENDIX 3'!F$31)*100,0)</f>
        <v>0.67013776762277844</v>
      </c>
      <c r="G28" s="135">
        <f>IFERROR(('APPENDIX 3'!G29/'APPENDIX 3'!G$31)*100,0)</f>
        <v>0</v>
      </c>
      <c r="H28" s="135">
        <f>IFERROR(('APPENDIX 3'!H29/'APPENDIX 3'!H$31)*100,0)</f>
        <v>0</v>
      </c>
      <c r="I28" s="135">
        <f>IFERROR(('APPENDIX 3'!I29/'APPENDIX 3'!I$31)*100,0)</f>
        <v>0</v>
      </c>
      <c r="J28" s="136">
        <f>IFERROR(('APPENDIX 3'!J29/'APPENDIX 3'!J$31)*100,0)</f>
        <v>9.2336988036524847E-2</v>
      </c>
    </row>
    <row r="29" spans="1:11" ht="27.75" customHeight="1" x14ac:dyDescent="0.3">
      <c r="B29" s="11" t="s">
        <v>63</v>
      </c>
      <c r="C29" s="135">
        <f>IFERROR(('APPENDIX 3'!C30/'APPENDIX 3'!C$31)*100,0)</f>
        <v>1.318143652426913</v>
      </c>
      <c r="D29" s="135">
        <f>IFERROR(('APPENDIX 3'!D30/'APPENDIX 3'!D$31)*100,0)</f>
        <v>0</v>
      </c>
      <c r="E29" s="135">
        <f>IFERROR(('APPENDIX 3'!E30/'APPENDIX 3'!E$31)*100,0)</f>
        <v>1.4021970847299434</v>
      </c>
      <c r="F29" s="135">
        <f>IFERROR(('APPENDIX 3'!F30/'APPENDIX 3'!F$31)*100,0)</f>
        <v>9.4105933923274083</v>
      </c>
      <c r="G29" s="135">
        <f>IFERROR(('APPENDIX 3'!G30/'APPENDIX 3'!G$31)*100,0)</f>
        <v>4.6101667764053511</v>
      </c>
      <c r="H29" s="135">
        <f>IFERROR(('APPENDIX 3'!H30/'APPENDIX 3'!H$31)*100,0)</f>
        <v>0</v>
      </c>
      <c r="I29" s="135">
        <f>IFERROR(('APPENDIX 3'!I30/'APPENDIX 3'!I$31)*100,0)</f>
        <v>0.49912656645931713</v>
      </c>
      <c r="J29" s="136">
        <f>IFERROR(('APPENDIX 3'!J30/'APPENDIX 3'!J$31)*100,0)</f>
        <v>2.41844458185115</v>
      </c>
    </row>
    <row r="30" spans="1:11" s="6" customFormat="1" ht="27.75" customHeight="1" x14ac:dyDescent="0.3">
      <c r="B30" s="61" t="s">
        <v>45</v>
      </c>
      <c r="C30" s="137">
        <f t="shared" ref="C30:J30" si="0">SUM(C6:C29)</f>
        <v>100</v>
      </c>
      <c r="D30" s="137">
        <f t="shared" si="0"/>
        <v>100</v>
      </c>
      <c r="E30" s="137">
        <f t="shared" si="0"/>
        <v>100</v>
      </c>
      <c r="F30" s="137">
        <f t="shared" si="0"/>
        <v>100</v>
      </c>
      <c r="G30" s="137">
        <f t="shared" si="0"/>
        <v>100.00000000000001</v>
      </c>
      <c r="H30" s="137">
        <f t="shared" si="0"/>
        <v>0</v>
      </c>
      <c r="I30" s="137">
        <f t="shared" si="0"/>
        <v>99.999999999999986</v>
      </c>
      <c r="J30" s="137">
        <f t="shared" si="0"/>
        <v>99.999999999999986</v>
      </c>
    </row>
    <row r="31" spans="1:11" s="6" customFormat="1" ht="27.75" customHeight="1" x14ac:dyDescent="0.3">
      <c r="B31" s="273" t="s">
        <v>46</v>
      </c>
      <c r="C31" s="274"/>
      <c r="D31" s="274"/>
      <c r="E31" s="274"/>
      <c r="F31" s="274"/>
      <c r="G31" s="274"/>
      <c r="H31" s="274"/>
      <c r="I31" s="274"/>
      <c r="J31" s="275"/>
      <c r="K31" s="16"/>
    </row>
    <row r="32" spans="1:11" ht="27.75" customHeight="1" x14ac:dyDescent="0.3">
      <c r="A32" s="6"/>
      <c r="B32" s="4" t="s">
        <v>47</v>
      </c>
      <c r="C32" s="135">
        <f>IFERROR(('APPENDIX 3'!C33/'APPENDIX 3'!C$36)*100,0)</f>
        <v>6.0683142361516262</v>
      </c>
      <c r="D32" s="135">
        <f>IFERROR(('APPENDIX 3'!D33/'APPENDIX 3'!D$36)*100,0)</f>
        <v>0</v>
      </c>
      <c r="E32" s="135">
        <f>IFERROR(('APPENDIX 3'!E33/'APPENDIX 3'!E$36)*100,0)</f>
        <v>0</v>
      </c>
      <c r="F32" s="135">
        <f>IFERROR(('APPENDIX 3'!F33/'APPENDIX 3'!F$36)*100,0)</f>
        <v>6.1050364746674877</v>
      </c>
      <c r="G32" s="135">
        <f>IFERROR(('APPENDIX 3'!G33/'APPENDIX 3'!G$36)*100,0)</f>
        <v>0</v>
      </c>
      <c r="H32" s="135">
        <f>IFERROR(('APPENDIX 3'!H33/'APPENDIX 3'!H$36)*100,0)</f>
        <v>0</v>
      </c>
      <c r="I32" s="135">
        <f>IFERROR(('APPENDIX 3'!I33/'APPENDIX 3'!I$36)*100,0)</f>
        <v>0</v>
      </c>
      <c r="J32" s="136">
        <f>IFERROR(('APPENDIX 3'!J33/'APPENDIX 3'!J$36)*100,0)</f>
        <v>6.1022272579044214</v>
      </c>
    </row>
    <row r="33" spans="1:10" ht="27.75" customHeight="1" x14ac:dyDescent="0.3">
      <c r="A33" s="6"/>
      <c r="B33" s="4" t="s">
        <v>78</v>
      </c>
      <c r="C33" s="135">
        <f>IFERROR(('APPENDIX 3'!C34/'APPENDIX 3'!C$36)*100,0)</f>
        <v>22.41332368750632</v>
      </c>
      <c r="D33" s="135">
        <f>IFERROR(('APPENDIX 3'!D34/'APPENDIX 3'!D$36)*100,0)</f>
        <v>0</v>
      </c>
      <c r="E33" s="135">
        <f>IFERROR(('APPENDIX 3'!E34/'APPENDIX 3'!E$36)*100,0)</f>
        <v>0</v>
      </c>
      <c r="F33" s="135">
        <f>IFERROR(('APPENDIX 3'!F34/'APPENDIX 3'!F$36)*100,0)</f>
        <v>40.576416377612205</v>
      </c>
      <c r="G33" s="135">
        <f>IFERROR(('APPENDIX 3'!G34/'APPENDIX 3'!G$36)*100,0)</f>
        <v>0</v>
      </c>
      <c r="H33" s="135">
        <f>IFERROR(('APPENDIX 3'!H34/'APPENDIX 3'!H$36)*100,0)</f>
        <v>0</v>
      </c>
      <c r="I33" s="135">
        <f>IFERROR(('APPENDIX 3'!I34/'APPENDIX 3'!I$36)*100,0)</f>
        <v>0</v>
      </c>
      <c r="J33" s="136">
        <f>IFERROR(('APPENDIX 3'!J34/'APPENDIX 3'!J$36)*100,0)</f>
        <v>39.186956842563788</v>
      </c>
    </row>
    <row r="34" spans="1:10" ht="27.75" customHeight="1" x14ac:dyDescent="0.3">
      <c r="A34" s="6"/>
      <c r="B34" s="4" t="s">
        <v>48</v>
      </c>
      <c r="C34" s="135">
        <f>IFERROR(('APPENDIX 3'!C35/'APPENDIX 3'!C$36)*100,0)</f>
        <v>71.518362076342058</v>
      </c>
      <c r="D34" s="135">
        <f>IFERROR(('APPENDIX 3'!D35/'APPENDIX 3'!D$36)*100,0)</f>
        <v>0</v>
      </c>
      <c r="E34" s="135">
        <f>IFERROR(('APPENDIX 3'!E35/'APPENDIX 3'!E$36)*100,0)</f>
        <v>0</v>
      </c>
      <c r="F34" s="135">
        <f>IFERROR(('APPENDIX 3'!F35/'APPENDIX 3'!F$36)*100,0)</f>
        <v>53.318547147720309</v>
      </c>
      <c r="G34" s="135">
        <f>IFERROR(('APPENDIX 3'!G35/'APPENDIX 3'!G$36)*100,0)</f>
        <v>0</v>
      </c>
      <c r="H34" s="135">
        <f>IFERROR(('APPENDIX 3'!H35/'APPENDIX 3'!H$36)*100,0)</f>
        <v>0</v>
      </c>
      <c r="I34" s="135">
        <f>IFERROR(('APPENDIX 3'!I35/'APPENDIX 3'!I$36)*100,0)</f>
        <v>0</v>
      </c>
      <c r="J34" s="136">
        <f>IFERROR(('APPENDIX 3'!J35/'APPENDIX 3'!J$36)*100,0)</f>
        <v>54.710815899531795</v>
      </c>
    </row>
    <row r="35" spans="1:10" s="6" customFormat="1" ht="27.75" customHeight="1" x14ac:dyDescent="0.3">
      <c r="B35" s="61" t="s">
        <v>45</v>
      </c>
      <c r="C35" s="137">
        <f>SUM(C32:C34)</f>
        <v>100</v>
      </c>
      <c r="D35" s="137">
        <f t="shared" ref="D35:J35" si="1">SUM(D32:D34)</f>
        <v>0</v>
      </c>
      <c r="E35" s="137">
        <f t="shared" si="1"/>
        <v>0</v>
      </c>
      <c r="F35" s="137">
        <f t="shared" si="1"/>
        <v>100</v>
      </c>
      <c r="G35" s="137">
        <f t="shared" si="1"/>
        <v>0</v>
      </c>
      <c r="H35" s="137">
        <f t="shared" si="1"/>
        <v>0</v>
      </c>
      <c r="I35" s="137">
        <f t="shared" si="1"/>
        <v>0</v>
      </c>
      <c r="J35" s="137">
        <f t="shared" si="1"/>
        <v>100</v>
      </c>
    </row>
    <row r="36" spans="1:10" x14ac:dyDescent="0.3">
      <c r="B36" s="277" t="s">
        <v>190</v>
      </c>
      <c r="C36" s="277"/>
      <c r="D36" s="277"/>
      <c r="E36" s="277"/>
      <c r="F36" s="277"/>
      <c r="G36" s="277"/>
      <c r="H36" s="277"/>
      <c r="I36" s="277"/>
      <c r="J36" s="277"/>
    </row>
  </sheetData>
  <sheetProtection password="E931" sheet="1" objects="1" scenarios="1"/>
  <sortState ref="B5:J29">
    <sortCondition descending="1" ref="J6:J29"/>
  </sortState>
  <mergeCells count="4">
    <mergeCell ref="B3:J3"/>
    <mergeCell ref="B31:J31"/>
    <mergeCell ref="B5:J5"/>
    <mergeCell ref="B36:J36"/>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Q39"/>
  <sheetViews>
    <sheetView showGridLines="0" topLeftCell="A25" zoomScale="80" zoomScaleNormal="80" workbookViewId="0">
      <selection activeCell="B3" sqref="B3:Q36"/>
    </sheetView>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281" t="s">
        <v>290</v>
      </c>
      <c r="C3" s="281"/>
      <c r="D3" s="281"/>
      <c r="E3" s="281"/>
      <c r="F3" s="281"/>
      <c r="G3" s="281"/>
      <c r="H3" s="281"/>
      <c r="I3" s="281"/>
      <c r="J3" s="281"/>
      <c r="K3" s="281"/>
      <c r="L3" s="281"/>
      <c r="M3" s="281"/>
      <c r="N3" s="281"/>
      <c r="O3" s="281"/>
      <c r="P3" s="281"/>
      <c r="Q3" s="281"/>
    </row>
    <row r="4" spans="2:17" s="13" customFormat="1" ht="36.75" customHeight="1"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30.75" customHeight="1" x14ac:dyDescent="0.3">
      <c r="B5" s="278" t="s">
        <v>16</v>
      </c>
      <c r="C5" s="279"/>
      <c r="D5" s="279"/>
      <c r="E5" s="279"/>
      <c r="F5" s="279"/>
      <c r="G5" s="279"/>
      <c r="H5" s="279"/>
      <c r="I5" s="279"/>
      <c r="J5" s="279"/>
      <c r="K5" s="279"/>
      <c r="L5" s="279"/>
      <c r="M5" s="279"/>
      <c r="N5" s="279"/>
      <c r="O5" s="279"/>
      <c r="P5" s="279"/>
      <c r="Q5" s="280"/>
    </row>
    <row r="6" spans="2:17" ht="30.75" customHeight="1" x14ac:dyDescent="0.3">
      <c r="B6" s="7" t="s">
        <v>256</v>
      </c>
      <c r="C6" s="131">
        <v>-1111856</v>
      </c>
      <c r="D6" s="131">
        <v>835348</v>
      </c>
      <c r="E6" s="131">
        <v>835348</v>
      </c>
      <c r="F6" s="131">
        <v>0</v>
      </c>
      <c r="G6" s="131">
        <v>114288</v>
      </c>
      <c r="H6" s="131">
        <v>795122</v>
      </c>
      <c r="I6" s="131">
        <v>0</v>
      </c>
      <c r="J6" s="131">
        <v>0</v>
      </c>
      <c r="K6" s="131">
        <v>0</v>
      </c>
      <c r="L6" s="131">
        <v>161446</v>
      </c>
      <c r="M6" s="131">
        <v>176034</v>
      </c>
      <c r="N6" s="131">
        <v>164991</v>
      </c>
      <c r="O6" s="131">
        <v>0</v>
      </c>
      <c r="P6" s="131">
        <v>0</v>
      </c>
      <c r="Q6" s="132">
        <v>-1244119</v>
      </c>
    </row>
    <row r="7" spans="2:17" ht="30.75" customHeight="1" x14ac:dyDescent="0.3">
      <c r="B7" s="4" t="s">
        <v>51</v>
      </c>
      <c r="C7" s="131">
        <v>385839</v>
      </c>
      <c r="D7" s="131">
        <v>149035</v>
      </c>
      <c r="E7" s="131">
        <v>148852</v>
      </c>
      <c r="F7" s="131">
        <v>0</v>
      </c>
      <c r="G7" s="131">
        <v>23446</v>
      </c>
      <c r="H7" s="131">
        <v>23446</v>
      </c>
      <c r="I7" s="131">
        <v>0</v>
      </c>
      <c r="J7" s="131">
        <v>0</v>
      </c>
      <c r="K7" s="131">
        <v>0</v>
      </c>
      <c r="L7" s="131">
        <v>50099</v>
      </c>
      <c r="M7" s="131">
        <v>56622</v>
      </c>
      <c r="N7" s="131">
        <v>26158</v>
      </c>
      <c r="O7" s="131">
        <v>2234</v>
      </c>
      <c r="P7" s="131">
        <v>0</v>
      </c>
      <c r="Q7" s="132">
        <v>428449</v>
      </c>
    </row>
    <row r="8" spans="2:17" ht="30.75" customHeight="1" x14ac:dyDescent="0.3">
      <c r="B8" s="4" t="s">
        <v>148</v>
      </c>
      <c r="C8" s="131">
        <v>30341047</v>
      </c>
      <c r="D8" s="131">
        <v>4868148</v>
      </c>
      <c r="E8" s="131">
        <v>4861890</v>
      </c>
      <c r="F8" s="131">
        <v>-611</v>
      </c>
      <c r="G8" s="131">
        <v>2073368</v>
      </c>
      <c r="H8" s="131">
        <v>345891</v>
      </c>
      <c r="I8" s="131">
        <v>747502</v>
      </c>
      <c r="J8" s="131">
        <v>1104617</v>
      </c>
      <c r="K8" s="131">
        <v>0</v>
      </c>
      <c r="L8" s="131">
        <v>537254</v>
      </c>
      <c r="M8" s="131">
        <v>924737</v>
      </c>
      <c r="N8" s="131">
        <v>998817</v>
      </c>
      <c r="O8" s="131">
        <v>49144</v>
      </c>
      <c r="P8" s="131">
        <v>857029</v>
      </c>
      <c r="Q8" s="132">
        <v>31634968</v>
      </c>
    </row>
    <row r="9" spans="2:17" ht="30.75" customHeight="1" x14ac:dyDescent="0.3">
      <c r="B9" s="4" t="s">
        <v>52</v>
      </c>
      <c r="C9" s="131">
        <v>536741</v>
      </c>
      <c r="D9" s="131">
        <v>2862</v>
      </c>
      <c r="E9" s="131">
        <v>2862</v>
      </c>
      <c r="F9" s="131">
        <v>0</v>
      </c>
      <c r="G9" s="131">
        <v>99394</v>
      </c>
      <c r="H9" s="131">
        <v>1708</v>
      </c>
      <c r="I9" s="131">
        <v>0</v>
      </c>
      <c r="J9" s="131">
        <v>0</v>
      </c>
      <c r="K9" s="131">
        <v>0</v>
      </c>
      <c r="L9" s="131">
        <v>0</v>
      </c>
      <c r="M9" s="131">
        <v>88105</v>
      </c>
      <c r="N9" s="131">
        <v>61185</v>
      </c>
      <c r="O9" s="131">
        <v>0</v>
      </c>
      <c r="P9" s="131">
        <v>0</v>
      </c>
      <c r="Q9" s="132">
        <v>510975</v>
      </c>
    </row>
    <row r="10" spans="2:17" ht="30.75" customHeight="1" x14ac:dyDescent="0.3">
      <c r="B10" s="4" t="s">
        <v>53</v>
      </c>
      <c r="C10" s="131">
        <v>987156</v>
      </c>
      <c r="D10" s="131">
        <v>541323</v>
      </c>
      <c r="E10" s="131">
        <v>530725</v>
      </c>
      <c r="F10" s="131">
        <v>0</v>
      </c>
      <c r="G10" s="131">
        <v>281484</v>
      </c>
      <c r="H10" s="131">
        <v>504699</v>
      </c>
      <c r="I10" s="131">
        <v>0</v>
      </c>
      <c r="J10" s="131">
        <v>0</v>
      </c>
      <c r="K10" s="131">
        <v>0</v>
      </c>
      <c r="L10" s="131">
        <v>43551</v>
      </c>
      <c r="M10" s="131">
        <v>99561</v>
      </c>
      <c r="N10" s="131">
        <v>122292</v>
      </c>
      <c r="O10" s="131">
        <v>0</v>
      </c>
      <c r="P10" s="131">
        <v>0</v>
      </c>
      <c r="Q10" s="132">
        <v>992361</v>
      </c>
    </row>
    <row r="11" spans="2:17" ht="30.75" customHeight="1" x14ac:dyDescent="0.3">
      <c r="B11" s="4" t="s">
        <v>22</v>
      </c>
      <c r="C11" s="131">
        <v>375094</v>
      </c>
      <c r="D11" s="131">
        <v>85275</v>
      </c>
      <c r="E11" s="131">
        <v>85275</v>
      </c>
      <c r="F11" s="131">
        <v>0</v>
      </c>
      <c r="G11" s="131">
        <v>157101</v>
      </c>
      <c r="H11" s="131">
        <v>157101</v>
      </c>
      <c r="I11" s="131">
        <v>0</v>
      </c>
      <c r="J11" s="131">
        <v>0</v>
      </c>
      <c r="K11" s="131">
        <v>0</v>
      </c>
      <c r="L11" s="131">
        <v>10027</v>
      </c>
      <c r="M11" s="131">
        <v>14899</v>
      </c>
      <c r="N11" s="131">
        <v>12877</v>
      </c>
      <c r="O11" s="131">
        <v>0</v>
      </c>
      <c r="P11" s="131">
        <v>0</v>
      </c>
      <c r="Q11" s="132">
        <v>291218</v>
      </c>
    </row>
    <row r="12" spans="2:17" ht="30.75" customHeight="1" x14ac:dyDescent="0.3">
      <c r="B12" s="4" t="s">
        <v>55</v>
      </c>
      <c r="C12" s="131">
        <v>799381</v>
      </c>
      <c r="D12" s="131">
        <v>697105</v>
      </c>
      <c r="E12" s="131">
        <v>697105</v>
      </c>
      <c r="F12" s="131">
        <v>0</v>
      </c>
      <c r="G12" s="131">
        <v>35587</v>
      </c>
      <c r="H12" s="131">
        <v>35587</v>
      </c>
      <c r="I12" s="131">
        <v>0</v>
      </c>
      <c r="J12" s="131">
        <v>0</v>
      </c>
      <c r="K12" s="131">
        <v>0</v>
      </c>
      <c r="L12" s="131">
        <v>13338</v>
      </c>
      <c r="M12" s="131">
        <v>434</v>
      </c>
      <c r="N12" s="131">
        <v>121607</v>
      </c>
      <c r="O12" s="131">
        <v>0</v>
      </c>
      <c r="P12" s="131">
        <v>0</v>
      </c>
      <c r="Q12" s="132">
        <v>1568735</v>
      </c>
    </row>
    <row r="13" spans="2:17" ht="30.75" customHeight="1" x14ac:dyDescent="0.3">
      <c r="B13" s="4" t="s">
        <v>263</v>
      </c>
      <c r="C13" s="131">
        <v>625285</v>
      </c>
      <c r="D13" s="131">
        <v>30082</v>
      </c>
      <c r="E13" s="131">
        <v>30082</v>
      </c>
      <c r="F13" s="131">
        <v>0</v>
      </c>
      <c r="G13" s="131">
        <v>7855</v>
      </c>
      <c r="H13" s="131">
        <v>7855</v>
      </c>
      <c r="I13" s="131">
        <v>0</v>
      </c>
      <c r="J13" s="131">
        <v>0</v>
      </c>
      <c r="K13" s="131">
        <v>0</v>
      </c>
      <c r="L13" s="131">
        <v>3687</v>
      </c>
      <c r="M13" s="131">
        <v>22193</v>
      </c>
      <c r="N13" s="131">
        <v>35361</v>
      </c>
      <c r="O13" s="131">
        <v>0</v>
      </c>
      <c r="P13" s="131">
        <v>0</v>
      </c>
      <c r="Q13" s="132">
        <v>656993</v>
      </c>
    </row>
    <row r="14" spans="2:17" ht="30.75" customHeight="1" x14ac:dyDescent="0.3">
      <c r="B14" s="4" t="s">
        <v>56</v>
      </c>
      <c r="C14" s="131">
        <v>11615040</v>
      </c>
      <c r="D14" s="131">
        <v>1756533</v>
      </c>
      <c r="E14" s="131">
        <v>1719109</v>
      </c>
      <c r="F14" s="131">
        <v>0</v>
      </c>
      <c r="G14" s="131">
        <v>809190</v>
      </c>
      <c r="H14" s="131">
        <v>853231</v>
      </c>
      <c r="I14" s="131">
        <v>0</v>
      </c>
      <c r="J14" s="131">
        <v>0</v>
      </c>
      <c r="K14" s="131">
        <v>0</v>
      </c>
      <c r="L14" s="131">
        <v>323827</v>
      </c>
      <c r="M14" s="131">
        <v>392403</v>
      </c>
      <c r="N14" s="131">
        <v>874578</v>
      </c>
      <c r="O14" s="131">
        <v>0</v>
      </c>
      <c r="P14" s="131">
        <v>64280</v>
      </c>
      <c r="Q14" s="132">
        <v>12574986</v>
      </c>
    </row>
    <row r="15" spans="2:17" ht="30.75" customHeight="1" x14ac:dyDescent="0.3">
      <c r="B15" s="4" t="s">
        <v>57</v>
      </c>
      <c r="C15" s="131">
        <v>10900615</v>
      </c>
      <c r="D15" s="131">
        <v>1988826</v>
      </c>
      <c r="E15" s="131">
        <v>1987969</v>
      </c>
      <c r="F15" s="131">
        <v>0</v>
      </c>
      <c r="G15" s="131">
        <v>1321438</v>
      </c>
      <c r="H15" s="131">
        <v>1008810</v>
      </c>
      <c r="I15" s="131">
        <v>389368</v>
      </c>
      <c r="J15" s="131">
        <v>0</v>
      </c>
      <c r="K15" s="131">
        <v>0</v>
      </c>
      <c r="L15" s="131">
        <v>335276</v>
      </c>
      <c r="M15" s="131">
        <v>229597</v>
      </c>
      <c r="N15" s="131">
        <v>582442</v>
      </c>
      <c r="O15" s="131">
        <v>4509</v>
      </c>
      <c r="P15" s="131">
        <v>288587</v>
      </c>
      <c r="Q15" s="132">
        <v>11214880</v>
      </c>
    </row>
    <row r="16" spans="2:17" ht="30.75" customHeight="1" x14ac:dyDescent="0.3">
      <c r="B16" s="4" t="s">
        <v>58</v>
      </c>
      <c r="C16" s="131">
        <v>12024419</v>
      </c>
      <c r="D16" s="131">
        <v>1566029</v>
      </c>
      <c r="E16" s="131">
        <v>1564695</v>
      </c>
      <c r="F16" s="131">
        <v>0</v>
      </c>
      <c r="G16" s="131">
        <v>420659</v>
      </c>
      <c r="H16" s="131">
        <v>446845</v>
      </c>
      <c r="I16" s="131">
        <v>0</v>
      </c>
      <c r="J16" s="131">
        <v>0</v>
      </c>
      <c r="K16" s="131">
        <v>0</v>
      </c>
      <c r="L16" s="131">
        <v>75830</v>
      </c>
      <c r="M16" s="131">
        <v>181202</v>
      </c>
      <c r="N16" s="131">
        <v>857478</v>
      </c>
      <c r="O16" s="131">
        <v>0</v>
      </c>
      <c r="P16" s="131">
        <v>153500</v>
      </c>
      <c r="Q16" s="132">
        <v>13589214</v>
      </c>
    </row>
    <row r="17" spans="2:17" ht="30.75" customHeight="1" x14ac:dyDescent="0.3">
      <c r="B17" s="4" t="s">
        <v>131</v>
      </c>
      <c r="C17" s="131">
        <v>-18487</v>
      </c>
      <c r="D17" s="131">
        <v>21228</v>
      </c>
      <c r="E17" s="131">
        <v>21228</v>
      </c>
      <c r="F17" s="131">
        <v>0</v>
      </c>
      <c r="G17" s="131">
        <v>1452</v>
      </c>
      <c r="H17" s="131">
        <v>667</v>
      </c>
      <c r="I17" s="131">
        <v>836</v>
      </c>
      <c r="J17" s="131">
        <v>0</v>
      </c>
      <c r="K17" s="131">
        <v>0</v>
      </c>
      <c r="L17" s="131">
        <v>2192</v>
      </c>
      <c r="M17" s="131">
        <v>12760</v>
      </c>
      <c r="N17" s="131">
        <v>3807</v>
      </c>
      <c r="O17" s="131">
        <v>0</v>
      </c>
      <c r="P17" s="131">
        <v>0</v>
      </c>
      <c r="Q17" s="132">
        <v>-9906</v>
      </c>
    </row>
    <row r="18" spans="2:17" ht="30.75" customHeight="1" x14ac:dyDescent="0.3">
      <c r="B18" s="4" t="s">
        <v>253</v>
      </c>
      <c r="C18" s="131">
        <v>0</v>
      </c>
      <c r="D18" s="131">
        <v>0</v>
      </c>
      <c r="E18" s="131">
        <v>0</v>
      </c>
      <c r="F18" s="131">
        <v>0</v>
      </c>
      <c r="G18" s="131">
        <v>0</v>
      </c>
      <c r="H18" s="131">
        <v>0</v>
      </c>
      <c r="I18" s="131">
        <v>0</v>
      </c>
      <c r="J18" s="131">
        <v>0</v>
      </c>
      <c r="K18" s="131">
        <v>0</v>
      </c>
      <c r="L18" s="131">
        <v>0</v>
      </c>
      <c r="M18" s="131">
        <v>0</v>
      </c>
      <c r="N18" s="131">
        <v>0</v>
      </c>
      <c r="O18" s="131">
        <v>0</v>
      </c>
      <c r="P18" s="131">
        <v>0</v>
      </c>
      <c r="Q18" s="132">
        <v>0</v>
      </c>
    </row>
    <row r="19" spans="2:17" ht="30.75" customHeight="1" x14ac:dyDescent="0.3">
      <c r="B19" s="4" t="s">
        <v>136</v>
      </c>
      <c r="C19" s="131">
        <v>9750410</v>
      </c>
      <c r="D19" s="131">
        <v>573206</v>
      </c>
      <c r="E19" s="131">
        <v>572296</v>
      </c>
      <c r="F19" s="131">
        <v>0</v>
      </c>
      <c r="G19" s="131">
        <v>578260</v>
      </c>
      <c r="H19" s="131">
        <v>606045</v>
      </c>
      <c r="I19" s="131">
        <v>0</v>
      </c>
      <c r="J19" s="131">
        <v>0</v>
      </c>
      <c r="K19" s="131">
        <v>0</v>
      </c>
      <c r="L19" s="131">
        <v>51632</v>
      </c>
      <c r="M19" s="131">
        <v>96663</v>
      </c>
      <c r="N19" s="131">
        <v>455819</v>
      </c>
      <c r="O19" s="131">
        <v>0</v>
      </c>
      <c r="P19" s="131">
        <v>0</v>
      </c>
      <c r="Q19" s="132">
        <v>10024185</v>
      </c>
    </row>
    <row r="20" spans="2:17" ht="30.75" customHeight="1" x14ac:dyDescent="0.3">
      <c r="B20" s="4" t="s">
        <v>35</v>
      </c>
      <c r="C20" s="131">
        <v>3983664</v>
      </c>
      <c r="D20" s="131">
        <v>845133</v>
      </c>
      <c r="E20" s="131">
        <v>845133</v>
      </c>
      <c r="F20" s="131">
        <v>0</v>
      </c>
      <c r="G20" s="131">
        <v>327804</v>
      </c>
      <c r="H20" s="131">
        <v>279482</v>
      </c>
      <c r="I20" s="131">
        <v>48321</v>
      </c>
      <c r="J20" s="131">
        <v>0</v>
      </c>
      <c r="K20" s="131">
        <v>0</v>
      </c>
      <c r="L20" s="131">
        <v>101087</v>
      </c>
      <c r="M20" s="131">
        <v>249475</v>
      </c>
      <c r="N20" s="131">
        <v>108910</v>
      </c>
      <c r="O20" s="131">
        <v>0</v>
      </c>
      <c r="P20" s="131">
        <v>0</v>
      </c>
      <c r="Q20" s="132">
        <v>4259341</v>
      </c>
    </row>
    <row r="21" spans="2:17" ht="30.75" customHeight="1" x14ac:dyDescent="0.3">
      <c r="B21" s="118" t="s">
        <v>191</v>
      </c>
      <c r="C21" s="131">
        <v>847299</v>
      </c>
      <c r="D21" s="131">
        <v>27334</v>
      </c>
      <c r="E21" s="131">
        <v>27197</v>
      </c>
      <c r="F21" s="131">
        <v>0</v>
      </c>
      <c r="G21" s="131">
        <v>20011</v>
      </c>
      <c r="H21" s="131">
        <v>20011</v>
      </c>
      <c r="I21" s="131">
        <v>31993</v>
      </c>
      <c r="J21" s="131">
        <v>0</v>
      </c>
      <c r="K21" s="131">
        <v>0</v>
      </c>
      <c r="L21" s="131">
        <v>-1417</v>
      </c>
      <c r="M21" s="131">
        <v>37078</v>
      </c>
      <c r="N21" s="131">
        <v>16918</v>
      </c>
      <c r="O21" s="131">
        <v>0</v>
      </c>
      <c r="P21" s="131">
        <v>0</v>
      </c>
      <c r="Q21" s="132">
        <v>803748</v>
      </c>
    </row>
    <row r="22" spans="2:17" ht="30.75" customHeight="1" x14ac:dyDescent="0.3">
      <c r="B22" s="4" t="s">
        <v>59</v>
      </c>
      <c r="C22" s="131">
        <v>4908303</v>
      </c>
      <c r="D22" s="131">
        <v>532265</v>
      </c>
      <c r="E22" s="131">
        <v>486762</v>
      </c>
      <c r="F22" s="131">
        <v>188171</v>
      </c>
      <c r="G22" s="131">
        <v>319831</v>
      </c>
      <c r="H22" s="131">
        <v>304238</v>
      </c>
      <c r="I22" s="131">
        <v>206227</v>
      </c>
      <c r="J22" s="131">
        <v>0</v>
      </c>
      <c r="K22" s="131">
        <v>0</v>
      </c>
      <c r="L22" s="131">
        <v>111954</v>
      </c>
      <c r="M22" s="131">
        <v>205681</v>
      </c>
      <c r="N22" s="131">
        <v>321380</v>
      </c>
      <c r="O22" s="131">
        <v>10751</v>
      </c>
      <c r="P22" s="131">
        <v>80170</v>
      </c>
      <c r="Q22" s="132">
        <v>4985595</v>
      </c>
    </row>
    <row r="23" spans="2:17" ht="30.75" customHeight="1" x14ac:dyDescent="0.3">
      <c r="B23" s="4" t="s">
        <v>60</v>
      </c>
      <c r="C23" s="131">
        <v>414837</v>
      </c>
      <c r="D23" s="131">
        <v>557119</v>
      </c>
      <c r="E23" s="131">
        <v>555714</v>
      </c>
      <c r="F23" s="131">
        <v>0</v>
      </c>
      <c r="G23" s="131">
        <v>271003</v>
      </c>
      <c r="H23" s="131">
        <v>194375</v>
      </c>
      <c r="I23" s="131">
        <v>61706</v>
      </c>
      <c r="J23" s="131">
        <v>12689</v>
      </c>
      <c r="K23" s="131">
        <v>0</v>
      </c>
      <c r="L23" s="131">
        <v>134643</v>
      </c>
      <c r="M23" s="131">
        <v>162908</v>
      </c>
      <c r="N23" s="131">
        <v>12043</v>
      </c>
      <c r="O23" s="131">
        <v>0</v>
      </c>
      <c r="P23" s="131">
        <v>0</v>
      </c>
      <c r="Q23" s="132">
        <v>416272</v>
      </c>
    </row>
    <row r="24" spans="2:17" ht="30.75" customHeight="1" x14ac:dyDescent="0.3">
      <c r="B24" s="4" t="s">
        <v>134</v>
      </c>
      <c r="C24" s="131">
        <v>401867</v>
      </c>
      <c r="D24" s="131">
        <v>177822</v>
      </c>
      <c r="E24" s="131">
        <v>175669</v>
      </c>
      <c r="F24" s="131">
        <v>2136</v>
      </c>
      <c r="G24" s="131">
        <v>52157</v>
      </c>
      <c r="H24" s="131">
        <v>47770</v>
      </c>
      <c r="I24" s="131">
        <v>6269</v>
      </c>
      <c r="J24" s="131">
        <v>0</v>
      </c>
      <c r="K24" s="131">
        <v>0</v>
      </c>
      <c r="L24" s="131">
        <v>36394</v>
      </c>
      <c r="M24" s="131">
        <v>85036</v>
      </c>
      <c r="N24" s="131">
        <v>20724</v>
      </c>
      <c r="O24" s="131">
        <v>465</v>
      </c>
      <c r="P24" s="131">
        <v>0</v>
      </c>
      <c r="Q24" s="132">
        <v>424462</v>
      </c>
    </row>
    <row r="25" spans="2:17" ht="30.75" customHeight="1" x14ac:dyDescent="0.3">
      <c r="B25" s="4" t="s">
        <v>135</v>
      </c>
      <c r="C25" s="131">
        <v>240134</v>
      </c>
      <c r="D25" s="131">
        <v>11480</v>
      </c>
      <c r="E25" s="131">
        <v>9758</v>
      </c>
      <c r="F25" s="131">
        <v>0</v>
      </c>
      <c r="G25" s="131">
        <v>18643</v>
      </c>
      <c r="H25" s="131">
        <v>19376</v>
      </c>
      <c r="I25" s="131">
        <v>0</v>
      </c>
      <c r="J25" s="131">
        <v>0</v>
      </c>
      <c r="K25" s="131">
        <v>0</v>
      </c>
      <c r="L25" s="131">
        <v>-817</v>
      </c>
      <c r="M25" s="131">
        <v>8981</v>
      </c>
      <c r="N25" s="131">
        <v>23232</v>
      </c>
      <c r="O25" s="131">
        <v>0</v>
      </c>
      <c r="P25" s="131">
        <v>0</v>
      </c>
      <c r="Q25" s="132">
        <v>245584</v>
      </c>
    </row>
    <row r="26" spans="2:17" ht="30.75" customHeight="1" x14ac:dyDescent="0.3">
      <c r="B26" s="4" t="s">
        <v>149</v>
      </c>
      <c r="C26" s="131">
        <v>4860794</v>
      </c>
      <c r="D26" s="131">
        <v>1237002</v>
      </c>
      <c r="E26" s="131">
        <v>1209540</v>
      </c>
      <c r="F26" s="131">
        <v>0</v>
      </c>
      <c r="G26" s="131">
        <v>259899</v>
      </c>
      <c r="H26" s="131">
        <v>268478</v>
      </c>
      <c r="I26" s="131">
        <v>0</v>
      </c>
      <c r="J26" s="131">
        <v>0</v>
      </c>
      <c r="K26" s="131">
        <v>0</v>
      </c>
      <c r="L26" s="131">
        <v>200985</v>
      </c>
      <c r="M26" s="131">
        <v>381491</v>
      </c>
      <c r="N26" s="131">
        <v>277687</v>
      </c>
      <c r="O26" s="131">
        <v>0</v>
      </c>
      <c r="P26" s="131">
        <v>567249</v>
      </c>
      <c r="Q26" s="132">
        <v>4929818</v>
      </c>
    </row>
    <row r="27" spans="2:17" ht="30.75" customHeight="1" x14ac:dyDescent="0.3">
      <c r="B27" s="4" t="s">
        <v>61</v>
      </c>
      <c r="C27" s="131">
        <v>109825</v>
      </c>
      <c r="D27" s="131">
        <v>8287</v>
      </c>
      <c r="E27" s="131">
        <v>8287</v>
      </c>
      <c r="F27" s="131">
        <v>0</v>
      </c>
      <c r="G27" s="131">
        <v>2220</v>
      </c>
      <c r="H27" s="131">
        <v>42068</v>
      </c>
      <c r="I27" s="131">
        <v>0</v>
      </c>
      <c r="J27" s="131">
        <v>0</v>
      </c>
      <c r="K27" s="131">
        <v>0</v>
      </c>
      <c r="L27" s="131">
        <v>1499</v>
      </c>
      <c r="M27" s="131">
        <v>590</v>
      </c>
      <c r="N27" s="131">
        <v>493</v>
      </c>
      <c r="O27" s="131">
        <v>0</v>
      </c>
      <c r="P27" s="131">
        <v>0</v>
      </c>
      <c r="Q27" s="132">
        <v>74447</v>
      </c>
    </row>
    <row r="28" spans="2:17" ht="30.75" customHeight="1" x14ac:dyDescent="0.3">
      <c r="B28" s="4" t="s">
        <v>62</v>
      </c>
      <c r="C28" s="131">
        <v>78408</v>
      </c>
      <c r="D28" s="131">
        <v>12973</v>
      </c>
      <c r="E28" s="131">
        <v>12858</v>
      </c>
      <c r="F28" s="131">
        <v>0</v>
      </c>
      <c r="G28" s="131">
        <v>0</v>
      </c>
      <c r="H28" s="131">
        <v>3989</v>
      </c>
      <c r="I28" s="131">
        <v>0</v>
      </c>
      <c r="J28" s="131">
        <v>0</v>
      </c>
      <c r="K28" s="131">
        <v>0</v>
      </c>
      <c r="L28" s="131">
        <v>1294</v>
      </c>
      <c r="M28" s="131">
        <v>5521</v>
      </c>
      <c r="N28" s="131">
        <v>2109</v>
      </c>
      <c r="O28" s="131">
        <v>0</v>
      </c>
      <c r="P28" s="131">
        <v>4162</v>
      </c>
      <c r="Q28" s="132">
        <v>78408</v>
      </c>
    </row>
    <row r="29" spans="2:17" ht="30.75" customHeight="1" x14ac:dyDescent="0.3">
      <c r="B29" s="4" t="s">
        <v>63</v>
      </c>
      <c r="C29" s="131">
        <v>1580055</v>
      </c>
      <c r="D29" s="131">
        <v>220725</v>
      </c>
      <c r="E29" s="131">
        <v>220725</v>
      </c>
      <c r="F29" s="131">
        <v>0</v>
      </c>
      <c r="G29" s="131">
        <v>151643</v>
      </c>
      <c r="H29" s="131">
        <v>45580</v>
      </c>
      <c r="I29" s="131">
        <v>110835</v>
      </c>
      <c r="J29" s="131">
        <v>0</v>
      </c>
      <c r="K29" s="131">
        <v>0</v>
      </c>
      <c r="L29" s="131">
        <v>0</v>
      </c>
      <c r="M29" s="131">
        <v>221927</v>
      </c>
      <c r="N29" s="131">
        <v>198815</v>
      </c>
      <c r="O29" s="131">
        <v>0</v>
      </c>
      <c r="P29" s="131">
        <v>0</v>
      </c>
      <c r="Q29" s="132">
        <v>1621254</v>
      </c>
    </row>
    <row r="30" spans="2:17" ht="30.75" customHeight="1" x14ac:dyDescent="0.3">
      <c r="B30" s="56" t="s">
        <v>45</v>
      </c>
      <c r="C30" s="134">
        <f t="shared" ref="C30:Q30" si="0">SUM(C6:C29)</f>
        <v>94635870</v>
      </c>
      <c r="D30" s="134">
        <f t="shared" si="0"/>
        <v>16745140</v>
      </c>
      <c r="E30" s="134">
        <f t="shared" si="0"/>
        <v>16609079</v>
      </c>
      <c r="F30" s="134">
        <f t="shared" si="0"/>
        <v>189696</v>
      </c>
      <c r="G30" s="134">
        <f t="shared" si="0"/>
        <v>7346733</v>
      </c>
      <c r="H30" s="134">
        <f t="shared" si="0"/>
        <v>6012374</v>
      </c>
      <c r="I30" s="134">
        <f t="shared" si="0"/>
        <v>1603057</v>
      </c>
      <c r="J30" s="134">
        <f t="shared" si="0"/>
        <v>1117306</v>
      </c>
      <c r="K30" s="134">
        <f t="shared" si="0"/>
        <v>0</v>
      </c>
      <c r="L30" s="134">
        <f t="shared" si="0"/>
        <v>2193781</v>
      </c>
      <c r="M30" s="134">
        <f t="shared" si="0"/>
        <v>3653898</v>
      </c>
      <c r="N30" s="134">
        <f t="shared" si="0"/>
        <v>5299723</v>
      </c>
      <c r="O30" s="134">
        <f t="shared" si="0"/>
        <v>67103</v>
      </c>
      <c r="P30" s="134">
        <f t="shared" si="0"/>
        <v>2014977</v>
      </c>
      <c r="Q30" s="134">
        <f t="shared" si="0"/>
        <v>100071868</v>
      </c>
    </row>
    <row r="31" spans="2:17" ht="30.75" customHeight="1" x14ac:dyDescent="0.3">
      <c r="B31" s="278" t="s">
        <v>46</v>
      </c>
      <c r="C31" s="279"/>
      <c r="D31" s="279"/>
      <c r="E31" s="279"/>
      <c r="F31" s="279"/>
      <c r="G31" s="279"/>
      <c r="H31" s="279"/>
      <c r="I31" s="279"/>
      <c r="J31" s="279"/>
      <c r="K31" s="279"/>
      <c r="L31" s="279"/>
      <c r="M31" s="279"/>
      <c r="N31" s="279"/>
      <c r="O31" s="279"/>
      <c r="P31" s="279"/>
      <c r="Q31" s="280"/>
    </row>
    <row r="32" spans="2:17" ht="30.75" customHeight="1" x14ac:dyDescent="0.3">
      <c r="B32" s="4" t="s">
        <v>47</v>
      </c>
      <c r="C32" s="131">
        <v>0</v>
      </c>
      <c r="D32" s="131">
        <v>7801</v>
      </c>
      <c r="E32" s="131">
        <v>7269</v>
      </c>
      <c r="F32" s="131">
        <v>0</v>
      </c>
      <c r="G32" s="131">
        <v>561</v>
      </c>
      <c r="H32" s="131">
        <v>561</v>
      </c>
      <c r="I32" s="131">
        <v>0</v>
      </c>
      <c r="J32" s="131">
        <v>0</v>
      </c>
      <c r="K32" s="131">
        <v>0</v>
      </c>
      <c r="L32" s="131">
        <v>1309</v>
      </c>
      <c r="M32" s="131">
        <v>491</v>
      </c>
      <c r="N32" s="131">
        <v>3512</v>
      </c>
      <c r="O32" s="131">
        <v>0</v>
      </c>
      <c r="P32" s="131">
        <v>0</v>
      </c>
      <c r="Q32" s="132">
        <v>8421</v>
      </c>
    </row>
    <row r="33" spans="2:17" ht="30.75" customHeight="1" x14ac:dyDescent="0.3">
      <c r="B33" s="4" t="s">
        <v>78</v>
      </c>
      <c r="C33" s="131">
        <v>0</v>
      </c>
      <c r="D33" s="131">
        <v>28813</v>
      </c>
      <c r="E33" s="131">
        <v>28813</v>
      </c>
      <c r="F33" s="131">
        <v>-568</v>
      </c>
      <c r="G33" s="131">
        <v>10695</v>
      </c>
      <c r="H33" s="131">
        <v>0</v>
      </c>
      <c r="I33" s="131">
        <v>0</v>
      </c>
      <c r="J33" s="131">
        <v>0</v>
      </c>
      <c r="K33" s="131">
        <v>0</v>
      </c>
      <c r="L33" s="131">
        <v>3303</v>
      </c>
      <c r="M33" s="131">
        <v>1570</v>
      </c>
      <c r="N33" s="131">
        <v>0</v>
      </c>
      <c r="O33" s="131">
        <v>0</v>
      </c>
      <c r="P33" s="131">
        <v>0</v>
      </c>
      <c r="Q33" s="132">
        <v>23372</v>
      </c>
    </row>
    <row r="34" spans="2:17" ht="30.75" customHeight="1" x14ac:dyDescent="0.3">
      <c r="B34" s="4" t="s">
        <v>48</v>
      </c>
      <c r="C34" s="131">
        <v>1498801</v>
      </c>
      <c r="D34" s="131">
        <v>91939</v>
      </c>
      <c r="E34" s="131">
        <v>91939</v>
      </c>
      <c r="F34" s="131">
        <v>0</v>
      </c>
      <c r="G34" s="131">
        <v>73590</v>
      </c>
      <c r="H34" s="131">
        <v>73590</v>
      </c>
      <c r="I34" s="131">
        <v>0</v>
      </c>
      <c r="J34" s="131">
        <v>0</v>
      </c>
      <c r="K34" s="131">
        <v>0</v>
      </c>
      <c r="L34" s="131">
        <v>27924</v>
      </c>
      <c r="M34" s="131">
        <v>11048</v>
      </c>
      <c r="N34" s="131">
        <v>49362</v>
      </c>
      <c r="O34" s="131">
        <v>0</v>
      </c>
      <c r="P34" s="131">
        <v>0</v>
      </c>
      <c r="Q34" s="132">
        <v>1527540</v>
      </c>
    </row>
    <row r="35" spans="2:17" ht="30.75" customHeight="1" x14ac:dyDescent="0.3">
      <c r="B35" s="56" t="s">
        <v>45</v>
      </c>
      <c r="C35" s="134">
        <f>SUM(C32:C34)</f>
        <v>1498801</v>
      </c>
      <c r="D35" s="134">
        <f t="shared" ref="D35:Q35" si="1">SUM(D32:D34)</f>
        <v>128553</v>
      </c>
      <c r="E35" s="134">
        <f t="shared" si="1"/>
        <v>128021</v>
      </c>
      <c r="F35" s="134">
        <f t="shared" si="1"/>
        <v>-568</v>
      </c>
      <c r="G35" s="134">
        <f t="shared" si="1"/>
        <v>84846</v>
      </c>
      <c r="H35" s="134">
        <f t="shared" si="1"/>
        <v>74151</v>
      </c>
      <c r="I35" s="134">
        <f t="shared" si="1"/>
        <v>0</v>
      </c>
      <c r="J35" s="134">
        <f t="shared" si="1"/>
        <v>0</v>
      </c>
      <c r="K35" s="134">
        <f t="shared" si="1"/>
        <v>0</v>
      </c>
      <c r="L35" s="134">
        <f t="shared" si="1"/>
        <v>32536</v>
      </c>
      <c r="M35" s="134">
        <f t="shared" si="1"/>
        <v>13109</v>
      </c>
      <c r="N35" s="134">
        <f t="shared" si="1"/>
        <v>52874</v>
      </c>
      <c r="O35" s="134">
        <f t="shared" si="1"/>
        <v>0</v>
      </c>
      <c r="P35" s="134">
        <f t="shared" si="1"/>
        <v>0</v>
      </c>
      <c r="Q35" s="134">
        <f t="shared" si="1"/>
        <v>1559333</v>
      </c>
    </row>
    <row r="36" spans="2:17" ht="21.75" customHeight="1" x14ac:dyDescent="0.3">
      <c r="B36" s="277" t="s">
        <v>50</v>
      </c>
      <c r="C36" s="277"/>
      <c r="D36" s="277"/>
      <c r="E36" s="277"/>
      <c r="F36" s="277"/>
      <c r="G36" s="277"/>
      <c r="H36" s="277"/>
      <c r="I36" s="277"/>
      <c r="J36" s="277"/>
      <c r="K36" s="277"/>
      <c r="L36" s="277"/>
      <c r="M36" s="277"/>
      <c r="N36" s="277"/>
      <c r="O36" s="277"/>
      <c r="P36" s="277"/>
      <c r="Q36" s="277"/>
    </row>
    <row r="37" spans="2:17" ht="21.75" customHeight="1" x14ac:dyDescent="0.3">
      <c r="C37" s="14"/>
      <c r="D37" s="14"/>
      <c r="E37" s="14"/>
      <c r="F37" s="14"/>
      <c r="G37" s="14"/>
      <c r="H37" s="14"/>
      <c r="I37" s="14"/>
      <c r="J37" s="14"/>
      <c r="K37" s="14"/>
      <c r="L37" s="14"/>
      <c r="M37" s="14"/>
      <c r="N37" s="14"/>
      <c r="O37" s="14"/>
      <c r="P37" s="14"/>
      <c r="Q37" s="14"/>
    </row>
    <row r="38" spans="2:17" ht="21.75" customHeight="1" x14ac:dyDescent="0.35">
      <c r="D38" s="89"/>
      <c r="Q38" s="144"/>
    </row>
    <row r="39" spans="2:17" ht="21.75" customHeight="1" x14ac:dyDescent="0.3">
      <c r="Q39" s="16"/>
    </row>
  </sheetData>
  <sheetProtection password="E931" sheet="1" objects="1" scenarios="1"/>
  <mergeCells count="4">
    <mergeCell ref="B31:Q31"/>
    <mergeCell ref="B3:Q3"/>
    <mergeCell ref="B36:Q36"/>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2"/>
  <sheetViews>
    <sheetView showGridLines="0" topLeftCell="A26" zoomScale="80" zoomScaleNormal="80" workbookViewId="0">
      <selection activeCell="B3" sqref="B3:Q36"/>
    </sheetView>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281" t="s">
        <v>291</v>
      </c>
      <c r="C3" s="281"/>
      <c r="D3" s="281"/>
      <c r="E3" s="281"/>
      <c r="F3" s="281"/>
      <c r="G3" s="281"/>
      <c r="H3" s="281"/>
      <c r="I3" s="281"/>
      <c r="J3" s="281"/>
      <c r="K3" s="281"/>
      <c r="L3" s="281"/>
      <c r="M3" s="281"/>
      <c r="N3" s="281"/>
      <c r="O3" s="281"/>
      <c r="P3" s="281"/>
      <c r="Q3" s="281"/>
    </row>
    <row r="4" spans="2:17" s="13" customFormat="1" ht="36.75" customHeight="1" x14ac:dyDescent="0.3">
      <c r="B4" s="62" t="s">
        <v>0</v>
      </c>
      <c r="C4" s="64" t="s">
        <v>65</v>
      </c>
      <c r="D4" s="64" t="s">
        <v>66</v>
      </c>
      <c r="E4" s="64" t="s">
        <v>67</v>
      </c>
      <c r="F4" s="64" t="s">
        <v>68</v>
      </c>
      <c r="G4" s="64" t="s">
        <v>69</v>
      </c>
      <c r="H4" s="64" t="s">
        <v>86</v>
      </c>
      <c r="I4" s="124" t="s">
        <v>70</v>
      </c>
      <c r="J4" s="64" t="s">
        <v>71</v>
      </c>
      <c r="K4" s="64" t="s">
        <v>72</v>
      </c>
      <c r="L4" s="64" t="s">
        <v>73</v>
      </c>
      <c r="M4" s="64" t="s">
        <v>74</v>
      </c>
      <c r="N4" s="64" t="s">
        <v>2</v>
      </c>
      <c r="O4" s="64" t="s">
        <v>75</v>
      </c>
      <c r="P4" s="64" t="s">
        <v>76</v>
      </c>
      <c r="Q4" s="64" t="s">
        <v>77</v>
      </c>
    </row>
    <row r="5" spans="2:17" ht="31.5" customHeight="1" x14ac:dyDescent="0.3">
      <c r="B5" s="278" t="s">
        <v>16</v>
      </c>
      <c r="C5" s="279"/>
      <c r="D5" s="279"/>
      <c r="E5" s="279"/>
      <c r="F5" s="279"/>
      <c r="G5" s="279"/>
      <c r="H5" s="279"/>
      <c r="I5" s="279"/>
      <c r="J5" s="279"/>
      <c r="K5" s="279"/>
      <c r="L5" s="279"/>
      <c r="M5" s="279"/>
      <c r="N5" s="279"/>
      <c r="O5" s="279"/>
      <c r="P5" s="279"/>
      <c r="Q5" s="280"/>
    </row>
    <row r="6" spans="2:17" ht="31.5" customHeight="1" x14ac:dyDescent="0.3">
      <c r="B6" s="7" t="s">
        <v>256</v>
      </c>
      <c r="C6" s="131">
        <v>0</v>
      </c>
      <c r="D6" s="131">
        <v>0</v>
      </c>
      <c r="E6" s="131">
        <v>0</v>
      </c>
      <c r="F6" s="131">
        <v>0</v>
      </c>
      <c r="G6" s="131">
        <v>0</v>
      </c>
      <c r="H6" s="131">
        <v>0</v>
      </c>
      <c r="I6" s="131">
        <v>0</v>
      </c>
      <c r="J6" s="131">
        <v>0</v>
      </c>
      <c r="K6" s="131">
        <v>0</v>
      </c>
      <c r="L6" s="131">
        <v>0</v>
      </c>
      <c r="M6" s="131">
        <v>0</v>
      </c>
      <c r="N6" s="131">
        <v>0</v>
      </c>
      <c r="O6" s="131">
        <v>0</v>
      </c>
      <c r="P6" s="131">
        <v>0</v>
      </c>
      <c r="Q6" s="132">
        <v>0</v>
      </c>
    </row>
    <row r="7" spans="2:17" ht="31.5" customHeight="1" x14ac:dyDescent="0.3">
      <c r="B7" s="4" t="s">
        <v>51</v>
      </c>
      <c r="C7" s="131">
        <v>551363</v>
      </c>
      <c r="D7" s="131">
        <v>109105</v>
      </c>
      <c r="E7" s="131">
        <v>109105</v>
      </c>
      <c r="F7" s="131">
        <v>0</v>
      </c>
      <c r="G7" s="131">
        <v>39192</v>
      </c>
      <c r="H7" s="131">
        <v>0</v>
      </c>
      <c r="I7" s="131">
        <v>0</v>
      </c>
      <c r="J7" s="131">
        <v>0</v>
      </c>
      <c r="K7" s="131">
        <v>39192</v>
      </c>
      <c r="L7" s="131">
        <v>0</v>
      </c>
      <c r="M7" s="131">
        <v>2508</v>
      </c>
      <c r="N7" s="131">
        <v>21421</v>
      </c>
      <c r="O7" s="131">
        <v>1509</v>
      </c>
      <c r="P7" s="131">
        <v>0</v>
      </c>
      <c r="Q7" s="132">
        <v>638678</v>
      </c>
    </row>
    <row r="8" spans="2:17" ht="31.5" customHeight="1" x14ac:dyDescent="0.3">
      <c r="B8" s="4" t="s">
        <v>148</v>
      </c>
      <c r="C8" s="131">
        <v>8111701</v>
      </c>
      <c r="D8" s="131">
        <v>271641</v>
      </c>
      <c r="E8" s="131">
        <v>271641</v>
      </c>
      <c r="F8" s="131">
        <v>0</v>
      </c>
      <c r="G8" s="131">
        <v>609887</v>
      </c>
      <c r="H8" s="131">
        <v>0</v>
      </c>
      <c r="I8" s="131">
        <v>0</v>
      </c>
      <c r="J8" s="131">
        <v>0</v>
      </c>
      <c r="K8" s="131">
        <v>591279</v>
      </c>
      <c r="L8" s="131">
        <v>5506</v>
      </c>
      <c r="M8" s="131">
        <v>7007</v>
      </c>
      <c r="N8" s="131">
        <v>671908</v>
      </c>
      <c r="O8" s="131">
        <v>9816</v>
      </c>
      <c r="P8" s="131">
        <v>226139</v>
      </c>
      <c r="Q8" s="132">
        <v>8215502</v>
      </c>
    </row>
    <row r="9" spans="2:17" ht="31.5" customHeight="1" x14ac:dyDescent="0.3">
      <c r="B9" s="4" t="s">
        <v>52</v>
      </c>
      <c r="C9" s="131">
        <v>0</v>
      </c>
      <c r="D9" s="131">
        <v>62025</v>
      </c>
      <c r="E9" s="131">
        <v>62025</v>
      </c>
      <c r="F9" s="131">
        <v>0</v>
      </c>
      <c r="G9" s="131">
        <v>0</v>
      </c>
      <c r="H9" s="131">
        <v>3969</v>
      </c>
      <c r="I9" s="131">
        <v>0</v>
      </c>
      <c r="J9" s="131">
        <v>0</v>
      </c>
      <c r="K9" s="131">
        <v>58173</v>
      </c>
      <c r="L9" s="131">
        <v>0</v>
      </c>
      <c r="M9" s="131">
        <v>0</v>
      </c>
      <c r="N9" s="131">
        <v>0</v>
      </c>
      <c r="O9" s="131">
        <v>0</v>
      </c>
      <c r="P9" s="131">
        <v>0</v>
      </c>
      <c r="Q9" s="132">
        <v>-118</v>
      </c>
    </row>
    <row r="10" spans="2:17" ht="31.5" customHeight="1" x14ac:dyDescent="0.3">
      <c r="B10" s="4" t="s">
        <v>53</v>
      </c>
      <c r="C10" s="131">
        <v>-371430</v>
      </c>
      <c r="D10" s="131">
        <v>30557</v>
      </c>
      <c r="E10" s="131">
        <v>30557</v>
      </c>
      <c r="F10" s="131">
        <v>0</v>
      </c>
      <c r="G10" s="131">
        <v>117695</v>
      </c>
      <c r="H10" s="131">
        <v>131720</v>
      </c>
      <c r="I10" s="131">
        <v>0</v>
      </c>
      <c r="J10" s="131">
        <v>0</v>
      </c>
      <c r="K10" s="131">
        <v>0</v>
      </c>
      <c r="L10" s="131">
        <v>561</v>
      </c>
      <c r="M10" s="131">
        <v>11611</v>
      </c>
      <c r="N10" s="131">
        <v>100260</v>
      </c>
      <c r="O10" s="131">
        <v>0</v>
      </c>
      <c r="P10" s="131">
        <v>0</v>
      </c>
      <c r="Q10" s="132">
        <v>-384506</v>
      </c>
    </row>
    <row r="11" spans="2:17" ht="31.5" customHeight="1" x14ac:dyDescent="0.3">
      <c r="B11" s="4" t="s">
        <v>22</v>
      </c>
      <c r="C11" s="131">
        <v>0</v>
      </c>
      <c r="D11" s="131">
        <v>0</v>
      </c>
      <c r="E11" s="131">
        <v>0</v>
      </c>
      <c r="F11" s="131">
        <v>0</v>
      </c>
      <c r="G11" s="131">
        <v>0</v>
      </c>
      <c r="H11" s="131">
        <v>0</v>
      </c>
      <c r="I11" s="131">
        <v>0</v>
      </c>
      <c r="J11" s="131">
        <v>0</v>
      </c>
      <c r="K11" s="131">
        <v>0</v>
      </c>
      <c r="L11" s="131">
        <v>0</v>
      </c>
      <c r="M11" s="131">
        <v>0</v>
      </c>
      <c r="N11" s="131">
        <v>0</v>
      </c>
      <c r="O11" s="131">
        <v>0</v>
      </c>
      <c r="P11" s="131">
        <v>0</v>
      </c>
      <c r="Q11" s="132">
        <v>0</v>
      </c>
    </row>
    <row r="12" spans="2:17" ht="31.5" customHeight="1" x14ac:dyDescent="0.3">
      <c r="B12" s="4" t="s">
        <v>55</v>
      </c>
      <c r="C12" s="131">
        <v>0</v>
      </c>
      <c r="D12" s="131">
        <v>0</v>
      </c>
      <c r="E12" s="131">
        <v>0</v>
      </c>
      <c r="F12" s="131">
        <v>0</v>
      </c>
      <c r="G12" s="131">
        <v>0</v>
      </c>
      <c r="H12" s="131">
        <v>0</v>
      </c>
      <c r="I12" s="131">
        <v>0</v>
      </c>
      <c r="J12" s="131">
        <v>0</v>
      </c>
      <c r="K12" s="131">
        <v>0</v>
      </c>
      <c r="L12" s="131">
        <v>0</v>
      </c>
      <c r="M12" s="131">
        <v>0</v>
      </c>
      <c r="N12" s="131">
        <v>0</v>
      </c>
      <c r="O12" s="131">
        <v>0</v>
      </c>
      <c r="P12" s="131">
        <v>0</v>
      </c>
      <c r="Q12" s="132">
        <v>0</v>
      </c>
    </row>
    <row r="13" spans="2:17" ht="31.5" customHeight="1" x14ac:dyDescent="0.3">
      <c r="B13" s="4" t="s">
        <v>263</v>
      </c>
      <c r="C13" s="131">
        <v>0</v>
      </c>
      <c r="D13" s="131">
        <v>0</v>
      </c>
      <c r="E13" s="131">
        <v>0</v>
      </c>
      <c r="F13" s="131">
        <v>0</v>
      </c>
      <c r="G13" s="131">
        <v>0</v>
      </c>
      <c r="H13" s="131">
        <v>0</v>
      </c>
      <c r="I13" s="131">
        <v>0</v>
      </c>
      <c r="J13" s="131">
        <v>0</v>
      </c>
      <c r="K13" s="131">
        <v>0</v>
      </c>
      <c r="L13" s="131">
        <v>0</v>
      </c>
      <c r="M13" s="131">
        <v>0</v>
      </c>
      <c r="N13" s="131">
        <v>0</v>
      </c>
      <c r="O13" s="131">
        <v>0</v>
      </c>
      <c r="P13" s="131">
        <v>0</v>
      </c>
      <c r="Q13" s="132">
        <v>0</v>
      </c>
    </row>
    <row r="14" spans="2:17" ht="31.5" customHeight="1" x14ac:dyDescent="0.3">
      <c r="B14" s="4" t="s">
        <v>56</v>
      </c>
      <c r="C14" s="131">
        <v>12066020</v>
      </c>
      <c r="D14" s="131">
        <v>1651833</v>
      </c>
      <c r="E14" s="131">
        <v>1651833</v>
      </c>
      <c r="F14" s="131">
        <v>0</v>
      </c>
      <c r="G14" s="131">
        <v>735653</v>
      </c>
      <c r="H14" s="131">
        <v>-246</v>
      </c>
      <c r="I14" s="131">
        <v>0</v>
      </c>
      <c r="J14" s="131">
        <v>0</v>
      </c>
      <c r="K14" s="131">
        <v>735900</v>
      </c>
      <c r="L14" s="131">
        <v>31746</v>
      </c>
      <c r="M14" s="131">
        <v>12773</v>
      </c>
      <c r="N14" s="131">
        <v>760935</v>
      </c>
      <c r="O14" s="131">
        <v>0</v>
      </c>
      <c r="P14" s="131">
        <v>122400</v>
      </c>
      <c r="Q14" s="132">
        <v>13576215</v>
      </c>
    </row>
    <row r="15" spans="2:17" ht="31.5" customHeight="1" x14ac:dyDescent="0.3">
      <c r="B15" s="4" t="s">
        <v>57</v>
      </c>
      <c r="C15" s="131">
        <v>10422847</v>
      </c>
      <c r="D15" s="131">
        <v>640831</v>
      </c>
      <c r="E15" s="131">
        <v>640831</v>
      </c>
      <c r="F15" s="131">
        <v>0</v>
      </c>
      <c r="G15" s="131">
        <v>612999</v>
      </c>
      <c r="H15" s="131">
        <v>612999</v>
      </c>
      <c r="I15" s="131">
        <v>0</v>
      </c>
      <c r="J15" s="131">
        <v>0</v>
      </c>
      <c r="K15" s="131">
        <v>0</v>
      </c>
      <c r="L15" s="131">
        <v>15054</v>
      </c>
      <c r="M15" s="131">
        <v>20310</v>
      </c>
      <c r="N15" s="131">
        <v>546049</v>
      </c>
      <c r="O15" s="131">
        <v>2567</v>
      </c>
      <c r="P15" s="131">
        <v>63255</v>
      </c>
      <c r="Q15" s="132">
        <v>10895542</v>
      </c>
    </row>
    <row r="16" spans="2:17" ht="31.5" customHeight="1" x14ac:dyDescent="0.3">
      <c r="B16" s="4" t="s">
        <v>58</v>
      </c>
      <c r="C16" s="131">
        <v>2490361</v>
      </c>
      <c r="D16" s="131">
        <v>318444</v>
      </c>
      <c r="E16" s="131">
        <v>318444</v>
      </c>
      <c r="F16" s="131">
        <v>0</v>
      </c>
      <c r="G16" s="131">
        <v>131503</v>
      </c>
      <c r="H16" s="131">
        <v>131503</v>
      </c>
      <c r="I16" s="131">
        <v>0</v>
      </c>
      <c r="J16" s="131">
        <v>0</v>
      </c>
      <c r="K16" s="131">
        <v>0</v>
      </c>
      <c r="L16" s="131">
        <v>5496</v>
      </c>
      <c r="M16" s="131">
        <v>0</v>
      </c>
      <c r="N16" s="131">
        <v>168300</v>
      </c>
      <c r="O16" s="131">
        <v>0</v>
      </c>
      <c r="P16" s="131">
        <v>0</v>
      </c>
      <c r="Q16" s="132">
        <v>2840106</v>
      </c>
    </row>
    <row r="17" spans="2:17" ht="31.5" customHeight="1" x14ac:dyDescent="0.3">
      <c r="B17" s="4" t="s">
        <v>131</v>
      </c>
      <c r="C17" s="131">
        <v>551333</v>
      </c>
      <c r="D17" s="131">
        <v>45288</v>
      </c>
      <c r="E17" s="131">
        <v>45288</v>
      </c>
      <c r="F17" s="131">
        <v>0</v>
      </c>
      <c r="G17" s="131">
        <v>49883</v>
      </c>
      <c r="H17" s="131">
        <v>3175</v>
      </c>
      <c r="I17" s="131">
        <v>0</v>
      </c>
      <c r="J17" s="131">
        <v>0</v>
      </c>
      <c r="K17" s="131">
        <v>46708</v>
      </c>
      <c r="L17" s="131">
        <v>1616</v>
      </c>
      <c r="M17" s="131">
        <v>2992</v>
      </c>
      <c r="N17" s="131">
        <v>8122</v>
      </c>
      <c r="O17" s="131">
        <v>0</v>
      </c>
      <c r="P17" s="131">
        <v>0</v>
      </c>
      <c r="Q17" s="132">
        <v>550254</v>
      </c>
    </row>
    <row r="18" spans="2:17" ht="31.5" customHeight="1" x14ac:dyDescent="0.3">
      <c r="B18" s="4" t="s">
        <v>253</v>
      </c>
      <c r="C18" s="131">
        <v>0</v>
      </c>
      <c r="D18" s="131">
        <v>0</v>
      </c>
      <c r="E18" s="131">
        <v>0</v>
      </c>
      <c r="F18" s="131">
        <v>0</v>
      </c>
      <c r="G18" s="131">
        <v>0</v>
      </c>
      <c r="H18" s="131">
        <v>0</v>
      </c>
      <c r="I18" s="131">
        <v>0</v>
      </c>
      <c r="J18" s="131">
        <v>0</v>
      </c>
      <c r="K18" s="131">
        <v>0</v>
      </c>
      <c r="L18" s="131">
        <v>0</v>
      </c>
      <c r="M18" s="131">
        <v>0</v>
      </c>
      <c r="N18" s="131">
        <v>0</v>
      </c>
      <c r="O18" s="131">
        <v>0</v>
      </c>
      <c r="P18" s="131">
        <v>0</v>
      </c>
      <c r="Q18" s="132">
        <v>0</v>
      </c>
    </row>
    <row r="19" spans="2:17" ht="31.5" customHeight="1" x14ac:dyDescent="0.3">
      <c r="B19" s="4" t="s">
        <v>136</v>
      </c>
      <c r="C19" s="131">
        <v>358089</v>
      </c>
      <c r="D19" s="131">
        <v>0</v>
      </c>
      <c r="E19" s="131">
        <v>0</v>
      </c>
      <c r="F19" s="131">
        <v>0</v>
      </c>
      <c r="G19" s="131">
        <v>6613</v>
      </c>
      <c r="H19" s="131">
        <v>6613</v>
      </c>
      <c r="I19" s="131">
        <v>0</v>
      </c>
      <c r="J19" s="131">
        <v>0</v>
      </c>
      <c r="K19" s="131">
        <v>0</v>
      </c>
      <c r="L19" s="131">
        <v>0</v>
      </c>
      <c r="M19" s="131">
        <v>657</v>
      </c>
      <c r="N19" s="131">
        <v>0</v>
      </c>
      <c r="O19" s="131">
        <v>0</v>
      </c>
      <c r="P19" s="131">
        <v>0</v>
      </c>
      <c r="Q19" s="132">
        <v>350819</v>
      </c>
    </row>
    <row r="20" spans="2:17" ht="31.5" customHeight="1" x14ac:dyDescent="0.3">
      <c r="B20" s="4" t="s">
        <v>35</v>
      </c>
      <c r="C20" s="131">
        <v>7495824</v>
      </c>
      <c r="D20" s="131">
        <v>561751</v>
      </c>
      <c r="E20" s="131">
        <v>561751</v>
      </c>
      <c r="F20" s="131">
        <v>0</v>
      </c>
      <c r="G20" s="131">
        <v>475464</v>
      </c>
      <c r="H20" s="131">
        <v>1760</v>
      </c>
      <c r="I20" s="131">
        <v>0</v>
      </c>
      <c r="J20" s="131">
        <v>0</v>
      </c>
      <c r="K20" s="131">
        <v>473704</v>
      </c>
      <c r="L20" s="131">
        <v>9572</v>
      </c>
      <c r="M20" s="131">
        <v>34557</v>
      </c>
      <c r="N20" s="131">
        <v>204320</v>
      </c>
      <c r="O20" s="131">
        <v>0</v>
      </c>
      <c r="P20" s="131">
        <v>0</v>
      </c>
      <c r="Q20" s="132">
        <v>7742301</v>
      </c>
    </row>
    <row r="21" spans="2:17" ht="31.5" customHeight="1" x14ac:dyDescent="0.3">
      <c r="B21" s="118" t="s">
        <v>191</v>
      </c>
      <c r="C21" s="131">
        <v>-742</v>
      </c>
      <c r="D21" s="131">
        <v>0</v>
      </c>
      <c r="E21" s="131">
        <v>0</v>
      </c>
      <c r="F21" s="131">
        <v>0</v>
      </c>
      <c r="G21" s="131">
        <v>7</v>
      </c>
      <c r="H21" s="131">
        <v>7</v>
      </c>
      <c r="I21" s="131">
        <v>0</v>
      </c>
      <c r="J21" s="131">
        <v>0</v>
      </c>
      <c r="K21" s="131">
        <v>0</v>
      </c>
      <c r="L21" s="131">
        <v>0</v>
      </c>
      <c r="M21" s="131">
        <v>0</v>
      </c>
      <c r="N21" s="131">
        <v>0</v>
      </c>
      <c r="O21" s="131">
        <v>0</v>
      </c>
      <c r="P21" s="131">
        <v>0</v>
      </c>
      <c r="Q21" s="132">
        <v>-749</v>
      </c>
    </row>
    <row r="22" spans="2:17" ht="31.5" customHeight="1" x14ac:dyDescent="0.3">
      <c r="B22" s="4" t="s">
        <v>59</v>
      </c>
      <c r="C22" s="131">
        <v>-2899</v>
      </c>
      <c r="D22" s="131">
        <v>0</v>
      </c>
      <c r="E22" s="131">
        <v>0</v>
      </c>
      <c r="F22" s="131">
        <v>0</v>
      </c>
      <c r="G22" s="131">
        <v>612</v>
      </c>
      <c r="H22" s="131">
        <v>0</v>
      </c>
      <c r="I22" s="131">
        <v>0</v>
      </c>
      <c r="J22" s="131">
        <v>0</v>
      </c>
      <c r="K22" s="131">
        <v>612</v>
      </c>
      <c r="L22" s="131">
        <v>0</v>
      </c>
      <c r="M22" s="131">
        <v>0</v>
      </c>
      <c r="N22" s="131">
        <v>39</v>
      </c>
      <c r="O22" s="131">
        <v>2</v>
      </c>
      <c r="P22" s="131">
        <v>0</v>
      </c>
      <c r="Q22" s="132">
        <v>-3474</v>
      </c>
    </row>
    <row r="23" spans="2:17" ht="31.5" customHeight="1" x14ac:dyDescent="0.3">
      <c r="B23" s="4" t="s">
        <v>60</v>
      </c>
      <c r="C23" s="131">
        <v>231383</v>
      </c>
      <c r="D23" s="131">
        <v>56217</v>
      </c>
      <c r="E23" s="131">
        <v>56217</v>
      </c>
      <c r="F23" s="131">
        <v>0</v>
      </c>
      <c r="G23" s="131">
        <v>17613</v>
      </c>
      <c r="H23" s="131">
        <v>17613</v>
      </c>
      <c r="I23" s="131">
        <v>0</v>
      </c>
      <c r="J23" s="131">
        <v>0</v>
      </c>
      <c r="K23" s="131">
        <v>0</v>
      </c>
      <c r="L23" s="131">
        <v>1124</v>
      </c>
      <c r="M23" s="131">
        <v>0</v>
      </c>
      <c r="N23" s="131">
        <v>0</v>
      </c>
      <c r="O23" s="131">
        <v>0</v>
      </c>
      <c r="P23" s="131">
        <v>0</v>
      </c>
      <c r="Q23" s="132">
        <v>268862</v>
      </c>
    </row>
    <row r="24" spans="2:17" ht="31.5" customHeight="1" x14ac:dyDescent="0.3">
      <c r="B24" s="4" t="s">
        <v>134</v>
      </c>
      <c r="C24" s="131">
        <v>0</v>
      </c>
      <c r="D24" s="131">
        <v>0</v>
      </c>
      <c r="E24" s="131">
        <v>0</v>
      </c>
      <c r="F24" s="131">
        <v>0</v>
      </c>
      <c r="G24" s="131">
        <v>0</v>
      </c>
      <c r="H24" s="131">
        <v>0</v>
      </c>
      <c r="I24" s="131">
        <v>0</v>
      </c>
      <c r="J24" s="131">
        <v>0</v>
      </c>
      <c r="K24" s="131">
        <v>0</v>
      </c>
      <c r="L24" s="131">
        <v>0</v>
      </c>
      <c r="M24" s="131">
        <v>0</v>
      </c>
      <c r="N24" s="131">
        <v>0</v>
      </c>
      <c r="O24" s="131">
        <v>0</v>
      </c>
      <c r="P24" s="131">
        <v>0</v>
      </c>
      <c r="Q24" s="132">
        <v>0</v>
      </c>
    </row>
    <row r="25" spans="2:17" ht="31.5" customHeight="1" x14ac:dyDescent="0.3">
      <c r="B25" s="4" t="s">
        <v>135</v>
      </c>
      <c r="C25" s="131">
        <v>-680</v>
      </c>
      <c r="D25" s="131">
        <v>0</v>
      </c>
      <c r="E25" s="131">
        <v>0</v>
      </c>
      <c r="F25" s="131">
        <v>0</v>
      </c>
      <c r="G25" s="131">
        <v>39</v>
      </c>
      <c r="H25" s="131">
        <v>39</v>
      </c>
      <c r="I25" s="131">
        <v>0</v>
      </c>
      <c r="J25" s="131">
        <v>0</v>
      </c>
      <c r="K25" s="131">
        <v>0</v>
      </c>
      <c r="L25" s="131">
        <v>0</v>
      </c>
      <c r="M25" s="131">
        <v>0</v>
      </c>
      <c r="N25" s="131">
        <v>0</v>
      </c>
      <c r="O25" s="131">
        <v>0</v>
      </c>
      <c r="P25" s="131">
        <v>0</v>
      </c>
      <c r="Q25" s="132">
        <v>-719</v>
      </c>
    </row>
    <row r="26" spans="2:17" ht="31.5" customHeight="1" x14ac:dyDescent="0.3">
      <c r="B26" s="4" t="s">
        <v>149</v>
      </c>
      <c r="C26" s="131">
        <v>11677844</v>
      </c>
      <c r="D26" s="131">
        <v>1168084</v>
      </c>
      <c r="E26" s="131">
        <v>1168084</v>
      </c>
      <c r="F26" s="131">
        <v>0</v>
      </c>
      <c r="G26" s="131">
        <v>669794</v>
      </c>
      <c r="H26" s="131">
        <v>0</v>
      </c>
      <c r="I26" s="131">
        <v>0</v>
      </c>
      <c r="J26" s="131">
        <v>0</v>
      </c>
      <c r="K26" s="131">
        <v>669794</v>
      </c>
      <c r="L26" s="131">
        <v>27646</v>
      </c>
      <c r="M26" s="131">
        <v>6497</v>
      </c>
      <c r="N26" s="131">
        <v>683102</v>
      </c>
      <c r="O26" s="131">
        <v>0</v>
      </c>
      <c r="P26" s="131">
        <v>0</v>
      </c>
      <c r="Q26" s="132">
        <v>12825092</v>
      </c>
    </row>
    <row r="27" spans="2:17" ht="31.5" customHeight="1" x14ac:dyDescent="0.3">
      <c r="B27" s="4" t="s">
        <v>61</v>
      </c>
      <c r="C27" s="131">
        <v>1093347</v>
      </c>
      <c r="D27" s="131">
        <v>0</v>
      </c>
      <c r="E27" s="131">
        <v>0</v>
      </c>
      <c r="F27" s="131">
        <v>0</v>
      </c>
      <c r="G27" s="131">
        <v>58738</v>
      </c>
      <c r="H27" s="131">
        <v>0</v>
      </c>
      <c r="I27" s="131">
        <v>0</v>
      </c>
      <c r="J27" s="131">
        <v>105432</v>
      </c>
      <c r="K27" s="131">
        <v>58738</v>
      </c>
      <c r="L27" s="131">
        <v>0</v>
      </c>
      <c r="M27" s="131">
        <v>0</v>
      </c>
      <c r="N27" s="131">
        <v>0</v>
      </c>
      <c r="O27" s="131">
        <v>0</v>
      </c>
      <c r="P27" s="131">
        <v>0</v>
      </c>
      <c r="Q27" s="132">
        <v>929177</v>
      </c>
    </row>
    <row r="28" spans="2:17" ht="31.5" customHeight="1" x14ac:dyDescent="0.3">
      <c r="B28" s="4" t="s">
        <v>62</v>
      </c>
      <c r="C28" s="131">
        <v>0</v>
      </c>
      <c r="D28" s="131">
        <v>0</v>
      </c>
      <c r="E28" s="131">
        <v>0</v>
      </c>
      <c r="F28" s="131">
        <v>0</v>
      </c>
      <c r="G28" s="131">
        <v>0</v>
      </c>
      <c r="H28" s="131">
        <v>0</v>
      </c>
      <c r="I28" s="131">
        <v>0</v>
      </c>
      <c r="J28" s="131">
        <v>0</v>
      </c>
      <c r="K28" s="131">
        <v>0</v>
      </c>
      <c r="L28" s="131">
        <v>0</v>
      </c>
      <c r="M28" s="131">
        <v>0</v>
      </c>
      <c r="N28" s="131">
        <v>0</v>
      </c>
      <c r="O28" s="131">
        <v>0</v>
      </c>
      <c r="P28" s="131">
        <v>0</v>
      </c>
      <c r="Q28" s="132">
        <v>0</v>
      </c>
    </row>
    <row r="29" spans="2:17" ht="31.5" customHeight="1" x14ac:dyDescent="0.3">
      <c r="B29" s="4" t="s">
        <v>63</v>
      </c>
      <c r="C29" s="131">
        <v>1032275</v>
      </c>
      <c r="D29" s="131">
        <v>0</v>
      </c>
      <c r="E29" s="131">
        <v>0</v>
      </c>
      <c r="F29" s="131">
        <v>0</v>
      </c>
      <c r="G29" s="131">
        <v>69549</v>
      </c>
      <c r="H29" s="131">
        <v>0</v>
      </c>
      <c r="I29" s="131">
        <v>0</v>
      </c>
      <c r="J29" s="131">
        <v>0</v>
      </c>
      <c r="K29" s="131">
        <v>71640</v>
      </c>
      <c r="L29" s="131">
        <v>0</v>
      </c>
      <c r="M29" s="131">
        <v>0</v>
      </c>
      <c r="N29" s="131">
        <v>0</v>
      </c>
      <c r="O29" s="131">
        <v>0</v>
      </c>
      <c r="P29" s="131">
        <v>0</v>
      </c>
      <c r="Q29" s="132">
        <v>960635</v>
      </c>
    </row>
    <row r="30" spans="2:17" ht="31.5" customHeight="1" x14ac:dyDescent="0.3">
      <c r="B30" s="56" t="s">
        <v>45</v>
      </c>
      <c r="C30" s="134">
        <f t="shared" ref="C30:Q30" si="0">SUM(C6:C29)</f>
        <v>55706636</v>
      </c>
      <c r="D30" s="134">
        <f t="shared" si="0"/>
        <v>4915776</v>
      </c>
      <c r="E30" s="134">
        <f t="shared" si="0"/>
        <v>4915776</v>
      </c>
      <c r="F30" s="134">
        <f t="shared" si="0"/>
        <v>0</v>
      </c>
      <c r="G30" s="134">
        <f t="shared" si="0"/>
        <v>3595241</v>
      </c>
      <c r="H30" s="134">
        <f t="shared" si="0"/>
        <v>909152</v>
      </c>
      <c r="I30" s="134">
        <f t="shared" si="0"/>
        <v>0</v>
      </c>
      <c r="J30" s="134">
        <f t="shared" si="0"/>
        <v>105432</v>
      </c>
      <c r="K30" s="134">
        <f t="shared" si="0"/>
        <v>2745740</v>
      </c>
      <c r="L30" s="134">
        <f t="shared" si="0"/>
        <v>98321</v>
      </c>
      <c r="M30" s="134">
        <f t="shared" si="0"/>
        <v>98912</v>
      </c>
      <c r="N30" s="134">
        <f t="shared" si="0"/>
        <v>3164456</v>
      </c>
      <c r="O30" s="134">
        <f t="shared" si="0"/>
        <v>13894</v>
      </c>
      <c r="P30" s="134">
        <f t="shared" si="0"/>
        <v>411794</v>
      </c>
      <c r="Q30" s="134">
        <f t="shared" si="0"/>
        <v>59403617</v>
      </c>
    </row>
    <row r="31" spans="2:17" ht="31.5" customHeight="1" x14ac:dyDescent="0.3">
      <c r="B31" s="278" t="s">
        <v>46</v>
      </c>
      <c r="C31" s="279"/>
      <c r="D31" s="279"/>
      <c r="E31" s="279"/>
      <c r="F31" s="279"/>
      <c r="G31" s="279"/>
      <c r="H31" s="279"/>
      <c r="I31" s="279"/>
      <c r="J31" s="279"/>
      <c r="K31" s="279"/>
      <c r="L31" s="279"/>
      <c r="M31" s="279"/>
      <c r="N31" s="279"/>
      <c r="O31" s="279"/>
      <c r="P31" s="279"/>
      <c r="Q31" s="280"/>
    </row>
    <row r="32" spans="2:17" ht="31.5" customHeight="1" x14ac:dyDescent="0.3">
      <c r="B32" s="4" t="s">
        <v>47</v>
      </c>
      <c r="C32" s="131">
        <v>0</v>
      </c>
      <c r="D32" s="131">
        <v>0</v>
      </c>
      <c r="E32" s="131">
        <v>0</v>
      </c>
      <c r="F32" s="131">
        <v>0</v>
      </c>
      <c r="G32" s="131">
        <v>0</v>
      </c>
      <c r="H32" s="131">
        <v>0</v>
      </c>
      <c r="I32" s="131">
        <v>0</v>
      </c>
      <c r="J32" s="131">
        <v>0</v>
      </c>
      <c r="K32" s="131">
        <v>0</v>
      </c>
      <c r="L32" s="131">
        <v>0</v>
      </c>
      <c r="M32" s="131">
        <v>0</v>
      </c>
      <c r="N32" s="131">
        <v>0</v>
      </c>
      <c r="O32" s="131">
        <v>0</v>
      </c>
      <c r="P32" s="131">
        <v>0</v>
      </c>
      <c r="Q32" s="132">
        <v>0</v>
      </c>
    </row>
    <row r="33" spans="2:18" ht="31.5" customHeight="1" x14ac:dyDescent="0.3">
      <c r="B33" s="4" t="s">
        <v>78</v>
      </c>
      <c r="C33" s="131">
        <v>0</v>
      </c>
      <c r="D33" s="131">
        <v>0</v>
      </c>
      <c r="E33" s="131">
        <v>0</v>
      </c>
      <c r="F33" s="131">
        <v>0</v>
      </c>
      <c r="G33" s="131">
        <v>0</v>
      </c>
      <c r="H33" s="131">
        <v>0</v>
      </c>
      <c r="I33" s="131">
        <v>0</v>
      </c>
      <c r="J33" s="131">
        <v>0</v>
      </c>
      <c r="K33" s="131">
        <v>0</v>
      </c>
      <c r="L33" s="131">
        <v>0</v>
      </c>
      <c r="M33" s="131">
        <v>0</v>
      </c>
      <c r="N33" s="131">
        <v>0</v>
      </c>
      <c r="O33" s="131">
        <v>0</v>
      </c>
      <c r="P33" s="131">
        <v>0</v>
      </c>
      <c r="Q33" s="132">
        <v>0</v>
      </c>
    </row>
    <row r="34" spans="2:18" ht="31.5" customHeight="1" x14ac:dyDescent="0.3">
      <c r="B34" s="4" t="s">
        <v>48</v>
      </c>
      <c r="C34" s="131">
        <v>0</v>
      </c>
      <c r="D34" s="131">
        <v>0</v>
      </c>
      <c r="E34" s="131">
        <v>0</v>
      </c>
      <c r="F34" s="131">
        <v>0</v>
      </c>
      <c r="G34" s="131">
        <v>0</v>
      </c>
      <c r="H34" s="131">
        <v>0</v>
      </c>
      <c r="I34" s="131">
        <v>0</v>
      </c>
      <c r="J34" s="131">
        <v>0</v>
      </c>
      <c r="K34" s="131">
        <v>0</v>
      </c>
      <c r="L34" s="131">
        <v>0</v>
      </c>
      <c r="M34" s="131">
        <v>0</v>
      </c>
      <c r="N34" s="131">
        <v>0</v>
      </c>
      <c r="O34" s="131">
        <v>0</v>
      </c>
      <c r="P34" s="131">
        <v>0</v>
      </c>
      <c r="Q34" s="132">
        <v>0</v>
      </c>
    </row>
    <row r="35" spans="2:18" ht="31.5" customHeight="1" x14ac:dyDescent="0.3">
      <c r="B35" s="56" t="s">
        <v>45</v>
      </c>
      <c r="C35" s="134">
        <f>SUM(C32:C34)</f>
        <v>0</v>
      </c>
      <c r="D35" s="134">
        <f t="shared" ref="D35:Q35" si="1">SUM(D32:D34)</f>
        <v>0</v>
      </c>
      <c r="E35" s="134">
        <f t="shared" si="1"/>
        <v>0</v>
      </c>
      <c r="F35" s="134">
        <f t="shared" si="1"/>
        <v>0</v>
      </c>
      <c r="G35" s="134">
        <f t="shared" si="1"/>
        <v>0</v>
      </c>
      <c r="H35" s="134">
        <f t="shared" si="1"/>
        <v>0</v>
      </c>
      <c r="I35" s="134">
        <f t="shared" si="1"/>
        <v>0</v>
      </c>
      <c r="J35" s="134">
        <f t="shared" si="1"/>
        <v>0</v>
      </c>
      <c r="K35" s="134">
        <f t="shared" si="1"/>
        <v>0</v>
      </c>
      <c r="L35" s="134">
        <f t="shared" si="1"/>
        <v>0</v>
      </c>
      <c r="M35" s="134">
        <f t="shared" si="1"/>
        <v>0</v>
      </c>
      <c r="N35" s="134">
        <f t="shared" si="1"/>
        <v>0</v>
      </c>
      <c r="O35" s="134">
        <f t="shared" si="1"/>
        <v>0</v>
      </c>
      <c r="P35" s="134">
        <f t="shared" si="1"/>
        <v>0</v>
      </c>
      <c r="Q35" s="134">
        <f t="shared" si="1"/>
        <v>0</v>
      </c>
    </row>
    <row r="36" spans="2:18" ht="21.75" customHeight="1" x14ac:dyDescent="0.3">
      <c r="B36" s="277" t="s">
        <v>50</v>
      </c>
      <c r="C36" s="277"/>
      <c r="D36" s="277"/>
      <c r="E36" s="277"/>
      <c r="F36" s="277"/>
      <c r="G36" s="277"/>
      <c r="H36" s="277"/>
      <c r="I36" s="277"/>
      <c r="J36" s="277"/>
      <c r="K36" s="277"/>
      <c r="L36" s="277"/>
      <c r="M36" s="277"/>
      <c r="N36" s="277"/>
      <c r="O36" s="277"/>
      <c r="P36" s="277"/>
      <c r="Q36" s="277"/>
    </row>
    <row r="37" spans="2:18" ht="21.75" customHeight="1" x14ac:dyDescent="0.3">
      <c r="C37" s="14"/>
      <c r="D37" s="14"/>
      <c r="E37" s="14"/>
      <c r="F37" s="14"/>
      <c r="G37" s="14"/>
      <c r="H37" s="14"/>
      <c r="I37" s="14"/>
      <c r="J37" s="14"/>
      <c r="K37" s="14"/>
      <c r="L37" s="14"/>
      <c r="M37" s="14"/>
      <c r="N37" s="14"/>
      <c r="O37" s="14"/>
      <c r="P37" s="14"/>
      <c r="R37" s="6"/>
    </row>
    <row r="38" spans="2:18" ht="21.75" customHeight="1" x14ac:dyDescent="0.3">
      <c r="R38" s="6"/>
    </row>
    <row r="39" spans="2:18" ht="21.75" customHeight="1" x14ac:dyDescent="0.3">
      <c r="R39" s="6"/>
    </row>
    <row r="40" spans="2:18" ht="21.75" customHeight="1" x14ac:dyDescent="0.3">
      <c r="R40" s="6"/>
    </row>
    <row r="41" spans="2:18" ht="21.75" customHeight="1" x14ac:dyDescent="0.3">
      <c r="R41" s="6"/>
    </row>
    <row r="42" spans="2:18" ht="21.75" customHeight="1" x14ac:dyDescent="0.3">
      <c r="R42" s="6"/>
    </row>
  </sheetData>
  <sheetProtection password="E931" sheet="1" objects="1" scenarios="1"/>
  <mergeCells count="4">
    <mergeCell ref="B3:Q3"/>
    <mergeCell ref="B5:Q5"/>
    <mergeCell ref="B31:Q31"/>
    <mergeCell ref="B36:Q36"/>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APPENDIX 11</vt:lpstr>
      <vt:lpstr>PP</vt:lpstr>
      <vt:lpstr>DA</vt:lpstr>
      <vt:lpstr>APPENDIX 12</vt:lpstr>
      <vt:lpstr>APPENDIX 13</vt:lpstr>
      <vt:lpstr>APPENDIX 14</vt:lpstr>
      <vt:lpstr>APPENDIX 15</vt:lpstr>
      <vt:lpstr>APPENDIX 16</vt:lpstr>
      <vt:lpstr>APPENDIX 17</vt:lpstr>
      <vt:lpstr>APPENDIX 18</vt:lpstr>
      <vt:lpstr>GDP</vt:lpstr>
      <vt:lpstr>INWARD</vt:lpstr>
      <vt:lpstr>NPI</vt:lpstr>
      <vt:lpstr>NEPI</vt:lpstr>
      <vt:lpstr>MGT</vt:lpstr>
      <vt:lpstr>COM</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Bernard N.Osano</cp:lastModifiedBy>
  <cp:lastPrinted>2017-06-13T09:27:29Z</cp:lastPrinted>
  <dcterms:created xsi:type="dcterms:W3CDTF">2014-08-15T11:20:55Z</dcterms:created>
  <dcterms:modified xsi:type="dcterms:W3CDTF">2021-09-01T11:56:35Z</dcterms:modified>
</cp:coreProperties>
</file>