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codeName="ThisWorkbook" defaultThemeVersion="124226"/>
  <mc:AlternateContent xmlns:mc="http://schemas.openxmlformats.org/markup-compatibility/2006">
    <mc:Choice Requires="x15">
      <x15ac:absPath xmlns:x15ac="http://schemas.microsoft.com/office/spreadsheetml/2010/11/ac" url="C:\Users\bosano\Documents\FAD\2021\Quarterly reports\New folder\"/>
    </mc:Choice>
  </mc:AlternateContent>
  <xr:revisionPtr revIDLastSave="0" documentId="8_{525AD9D0-2BE7-4BD7-9E47-6376FA4B7C58}" xr6:coauthVersionLast="47" xr6:coauthVersionMax="47" xr10:uidLastSave="{00000000-0000-0000-0000-000000000000}"/>
  <workbookProtection workbookAlgorithmName="SHA-512" workbookHashValue="/ec8cCEy2dNY18Xeaq92r2xCk8pkis1jBsTIxk33PXjMkmKg7EER8tVF7SzFITtL0hY9q1vKVBXQ3RjddWeYMA==" workbookSaltValue="HQIHj6S7/SLPDC1P6sB2Xw==" workbookSpinCount="100000" lockStructure="1"/>
  <bookViews>
    <workbookView xWindow="-110" yWindow="-110" windowWidth="19420" windowHeight="10420" tabRatio="848" firstSheet="31" activeTab="35"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LINKED" sheetId="64" state="hidden" r:id="rId13"/>
    <sheet name="NON-LINKED" sheetId="65" state="hidden" r:id="rId14"/>
    <sheet name="APPENDIX 10" sheetId="46" r:id="rId15"/>
    <sheet name="APPENDIX 11" sheetId="7" r:id="rId16"/>
    <sheet name="PP" sheetId="67" state="hidden" r:id="rId17"/>
    <sheet name="DA" sheetId="68" state="hidden" r:id="rId18"/>
    <sheet name="APPENDIX 12" sheetId="8" r:id="rId19"/>
    <sheet name="APPENDIX 13" sheetId="47" r:id="rId20"/>
    <sheet name="APPENDIX 14" sheetId="48" r:id="rId21"/>
    <sheet name="APPENDIX 15" sheetId="49" r:id="rId22"/>
    <sheet name="APPENDIX 16" sheetId="50" r:id="rId23"/>
    <sheet name="APPENDIX 17" sheetId="51" r:id="rId24"/>
    <sheet name="APPENDIX 18" sheetId="52" r:id="rId25"/>
    <sheet name="GDP" sheetId="63" state="hidden" r:id="rId26"/>
    <sheet name="INWARD" sheetId="62" state="hidden" r:id="rId27"/>
    <sheet name="NPI" sheetId="54" state="hidden" r:id="rId28"/>
    <sheet name="NEPI" sheetId="56" state="hidden" r:id="rId29"/>
    <sheet name="MGT" sheetId="53" state="hidden" r:id="rId30"/>
    <sheet name="COM" sheetId="55" state="hidden" r:id="rId31"/>
    <sheet name="APPENDIX 19" sheetId="57" r:id="rId32"/>
    <sheet name="APPENDIX 20 i" sheetId="21" r:id="rId33"/>
    <sheet name="APPENDIX 20 ii" sheetId="19" r:id="rId34"/>
    <sheet name="APPENDIX 20 iii" sheetId="20" r:id="rId35"/>
    <sheet name="APPENDIX 21 i" sheetId="58" r:id="rId36"/>
    <sheet name="APPENDIX 21 ii" sheetId="59" r:id="rId37"/>
    <sheet name="APPENDIX 21 iii" sheetId="60" r:id="rId38"/>
    <sheet name="APPENDIX  21 iv" sheetId="61" r:id="rId39"/>
  </sheets>
  <definedNames>
    <definedName name="_xlnm._FilterDatabase" localSheetId="3" hidden="1">'APPENDIX 1 '!$A$6:$A$53</definedName>
    <definedName name="_xlnm._FilterDatabase" localSheetId="20" hidden="1">'APPENDIX 14'!#REF!</definedName>
    <definedName name="_xlnm._FilterDatabase" localSheetId="4" hidden="1">'APPENDIX 2'!$B$4:$Q$37</definedName>
    <definedName name="_xlnm._FilterDatabase" localSheetId="6" hidden="1">'APPENDIX 4'!#REF!</definedName>
    <definedName name="_xlnm.Print_Area" localSheetId="38">'APPENDIX  21 iv'!$A$1:$Q$40</definedName>
    <definedName name="_xlnm.Print_Area" localSheetId="3">'APPENDIX 1 '!$A$1:$Q$53</definedName>
    <definedName name="_xlnm.Print_Area" localSheetId="34">'APPENDIX 20 iii'!$A$2:$X$40</definedName>
    <definedName name="_xlnm.Print_Area" localSheetId="6">'APPENDIX 4'!$A$1:$J$36</definedName>
    <definedName name="_xlnm.Print_Area" localSheetId="0">Details!$A$1:$O$24</definedName>
    <definedName name="_xlnm.Print_Area" localSheetId="1">'Reliance &amp; Limitations'!$A$1:$P$10</definedName>
    <definedName name="_xlnm.Print_Area" localSheetId="2">'Table of Contents'!$A$1:$D$35</definedName>
  </definedNames>
  <calcPr calcId="181029"/>
</workbook>
</file>

<file path=xl/calcChain.xml><?xml version="1.0" encoding="utf-8"?>
<calcChain xmlns="http://schemas.openxmlformats.org/spreadsheetml/2006/main">
  <c r="D30" i="43" l="1"/>
  <c r="E30" i="43"/>
  <c r="F30" i="43"/>
  <c r="G30" i="43"/>
  <c r="H30" i="43"/>
  <c r="I30" i="43"/>
  <c r="J30" i="43"/>
  <c r="K30" i="43"/>
  <c r="L30" i="43"/>
  <c r="M30" i="43"/>
  <c r="N30" i="43"/>
  <c r="O30" i="43"/>
  <c r="P30" i="43"/>
  <c r="Q30" i="43"/>
  <c r="C30" i="43"/>
  <c r="C30" i="5"/>
  <c r="D30" i="5"/>
  <c r="E30" i="5"/>
  <c r="F30" i="5"/>
  <c r="G30" i="5"/>
  <c r="H30" i="5"/>
  <c r="I30" i="5"/>
  <c r="J30" i="5"/>
  <c r="K30" i="5"/>
  <c r="L30" i="5"/>
  <c r="M30" i="5"/>
  <c r="N30" i="5"/>
  <c r="O30" i="5"/>
  <c r="P30" i="5"/>
  <c r="Q30" i="5"/>
  <c r="C30" i="64" l="1"/>
  <c r="C30" i="4"/>
  <c r="C35" i="67" l="1"/>
  <c r="C30" i="46"/>
  <c r="D30" i="46"/>
  <c r="E30" i="46"/>
  <c r="F30" i="46"/>
  <c r="G30" i="46"/>
  <c r="H30" i="46"/>
  <c r="I30" i="46"/>
  <c r="J30" i="46"/>
  <c r="K30" i="46"/>
  <c r="L30" i="46"/>
  <c r="M30" i="46"/>
  <c r="N30" i="46"/>
  <c r="O30" i="46"/>
  <c r="P30" i="46"/>
  <c r="Q30" i="46"/>
  <c r="C35" i="6"/>
  <c r="C33" i="9" l="1"/>
  <c r="D33" i="9"/>
  <c r="F33" i="9"/>
  <c r="G33" i="9"/>
  <c r="H33" i="9"/>
  <c r="C34" i="9"/>
  <c r="D34" i="9"/>
  <c r="F34" i="9"/>
  <c r="G34" i="9"/>
  <c r="H34" i="9"/>
  <c r="C35" i="9"/>
  <c r="D35" i="9"/>
  <c r="F35" i="9"/>
  <c r="G35" i="9"/>
  <c r="H35" i="9"/>
  <c r="V6" i="20" l="1"/>
  <c r="Q45" i="62" l="1"/>
  <c r="D52" i="63" l="1"/>
  <c r="E52" i="63"/>
  <c r="F52" i="63"/>
  <c r="G52" i="63"/>
  <c r="H52" i="63"/>
  <c r="I52" i="63"/>
  <c r="J52" i="63"/>
  <c r="K52" i="63"/>
  <c r="L52" i="63"/>
  <c r="M52" i="63"/>
  <c r="N52" i="63"/>
  <c r="O52" i="63"/>
  <c r="P52" i="63"/>
  <c r="Q52" i="63"/>
  <c r="C52" i="63"/>
  <c r="L6" i="20" l="1"/>
  <c r="N6" i="20"/>
  <c r="M6" i="20" s="1"/>
  <c r="W6" i="20"/>
  <c r="L7" i="20"/>
  <c r="N7" i="20"/>
  <c r="V7" i="20"/>
  <c r="W7" i="20" s="1"/>
  <c r="L8" i="20"/>
  <c r="N8" i="20"/>
  <c r="V8" i="20"/>
  <c r="W8" i="20" s="1"/>
  <c r="L9" i="20"/>
  <c r="N9" i="20"/>
  <c r="V9" i="20"/>
  <c r="W9" i="20" s="1"/>
  <c r="L10" i="20"/>
  <c r="N10" i="20"/>
  <c r="M10" i="20" s="1"/>
  <c r="V10" i="20"/>
  <c r="W10" i="20" s="1"/>
  <c r="L11" i="20"/>
  <c r="N11" i="20"/>
  <c r="M11" i="20" s="1"/>
  <c r="V11" i="20"/>
  <c r="W11" i="20" s="1"/>
  <c r="L12" i="20"/>
  <c r="N12" i="20"/>
  <c r="M12" i="20" s="1"/>
  <c r="V12" i="20"/>
  <c r="W12" i="20" s="1"/>
  <c r="L13" i="20"/>
  <c r="N13" i="20"/>
  <c r="V13" i="20"/>
  <c r="W13" i="20" s="1"/>
  <c r="L14" i="20"/>
  <c r="N14" i="20"/>
  <c r="M14" i="20" s="1"/>
  <c r="V14" i="20"/>
  <c r="W14" i="20" s="1"/>
  <c r="L15" i="20"/>
  <c r="N15" i="20"/>
  <c r="M15" i="20" s="1"/>
  <c r="V15" i="20"/>
  <c r="W15" i="20" s="1"/>
  <c r="L16" i="20"/>
  <c r="N16" i="20"/>
  <c r="M16" i="20" s="1"/>
  <c r="V16" i="20"/>
  <c r="W16" i="20" s="1"/>
  <c r="N17" i="20"/>
  <c r="M17" i="20" s="1"/>
  <c r="V17" i="20"/>
  <c r="W17" i="20" s="1"/>
  <c r="N18" i="20"/>
  <c r="M18" i="20" s="1"/>
  <c r="V18" i="20"/>
  <c r="W18" i="20" s="1"/>
  <c r="N19" i="20"/>
  <c r="M19" i="20" s="1"/>
  <c r="V19" i="20"/>
  <c r="W19" i="20" s="1"/>
  <c r="N20" i="20"/>
  <c r="M20" i="20" s="1"/>
  <c r="V20" i="20"/>
  <c r="W20" i="20" s="1"/>
  <c r="N21" i="20"/>
  <c r="V21" i="20"/>
  <c r="W21" i="20" s="1"/>
  <c r="N22" i="20"/>
  <c r="V22" i="20"/>
  <c r="W22" i="20" s="1"/>
  <c r="N23" i="20"/>
  <c r="V23" i="20"/>
  <c r="W23" i="20" s="1"/>
  <c r="N24" i="20"/>
  <c r="M24" i="20" s="1"/>
  <c r="V24" i="20"/>
  <c r="W24" i="20" s="1"/>
  <c r="N25" i="20"/>
  <c r="M25" i="20" s="1"/>
  <c r="V25" i="20"/>
  <c r="W25" i="20" s="1"/>
  <c r="N26" i="20"/>
  <c r="M26" i="20" s="1"/>
  <c r="V26" i="20"/>
  <c r="W26" i="20" s="1"/>
  <c r="N27" i="20"/>
  <c r="V27" i="20"/>
  <c r="W27" i="20" s="1"/>
  <c r="N28" i="20"/>
  <c r="M28" i="20" s="1"/>
  <c r="V28" i="20"/>
  <c r="W28" i="20" s="1"/>
  <c r="N29" i="20"/>
  <c r="M29" i="20" s="1"/>
  <c r="V29" i="20"/>
  <c r="W29" i="20" s="1"/>
  <c r="N30" i="20"/>
  <c r="M30" i="20" s="1"/>
  <c r="V30" i="20"/>
  <c r="W30" i="20" s="1"/>
  <c r="N31" i="20"/>
  <c r="M31" i="20" s="1"/>
  <c r="V31" i="20"/>
  <c r="W31" i="20" s="1"/>
  <c r="N32" i="20"/>
  <c r="M32" i="20" s="1"/>
  <c r="V32" i="20"/>
  <c r="W32" i="20" s="1"/>
  <c r="N33" i="20"/>
  <c r="M33" i="20" s="1"/>
  <c r="V33" i="20"/>
  <c r="W33" i="20" s="1"/>
  <c r="N34" i="20"/>
  <c r="M34" i="20" s="1"/>
  <c r="V34" i="20"/>
  <c r="W34" i="20" s="1"/>
  <c r="N35" i="20"/>
  <c r="V35" i="20"/>
  <c r="W35" i="20" s="1"/>
  <c r="N36" i="20"/>
  <c r="V36" i="20"/>
  <c r="W36" i="20" s="1"/>
  <c r="N37" i="20"/>
  <c r="V37" i="20"/>
  <c r="W37" i="20" s="1"/>
  <c r="M36" i="20" l="1"/>
  <c r="M13" i="20"/>
  <c r="M27" i="20"/>
  <c r="M9" i="20"/>
  <c r="M23" i="20"/>
  <c r="M8" i="20"/>
  <c r="M37" i="20"/>
  <c r="M35" i="20"/>
  <c r="M22" i="20"/>
  <c r="M21" i="20"/>
  <c r="M7" i="20"/>
  <c r="Q45" i="63"/>
  <c r="D47" i="47" l="1"/>
  <c r="E47" i="47"/>
  <c r="F47" i="47"/>
  <c r="G47" i="47"/>
  <c r="H47" i="47"/>
  <c r="I47" i="47"/>
  <c r="J47" i="47"/>
  <c r="K47" i="47"/>
  <c r="L47" i="47"/>
  <c r="M47" i="47"/>
  <c r="N47" i="47"/>
  <c r="O47" i="47"/>
  <c r="P47" i="47"/>
  <c r="Q47" i="47"/>
  <c r="C47" i="47"/>
  <c r="D35" i="4" l="1"/>
  <c r="V38" i="20" l="1"/>
  <c r="V39" i="20"/>
  <c r="O7" i="61"/>
  <c r="P7" i="20" s="1"/>
  <c r="R7" i="20" s="1"/>
  <c r="O8" i="61"/>
  <c r="P8" i="20" s="1"/>
  <c r="R8" i="20" s="1"/>
  <c r="O9" i="61"/>
  <c r="P9" i="20" s="1"/>
  <c r="R9" i="20" s="1"/>
  <c r="O10" i="61"/>
  <c r="P10" i="20" s="1"/>
  <c r="R10" i="20" s="1"/>
  <c r="O11" i="61"/>
  <c r="P11" i="20" s="1"/>
  <c r="R11" i="20" s="1"/>
  <c r="O12" i="61"/>
  <c r="P12" i="20" s="1"/>
  <c r="R12" i="20" s="1"/>
  <c r="O13" i="61"/>
  <c r="P13" i="20" s="1"/>
  <c r="R13" i="20" s="1"/>
  <c r="O14" i="61"/>
  <c r="P14" i="20" s="1"/>
  <c r="R14" i="20" s="1"/>
  <c r="O15" i="61"/>
  <c r="P15" i="20" s="1"/>
  <c r="R15" i="20" s="1"/>
  <c r="O16" i="61"/>
  <c r="P16" i="20" s="1"/>
  <c r="R16" i="20" s="1"/>
  <c r="O17" i="61"/>
  <c r="P17" i="20" s="1"/>
  <c r="R17" i="20" s="1"/>
  <c r="O18" i="61"/>
  <c r="P18" i="20" s="1"/>
  <c r="R18" i="20" s="1"/>
  <c r="O19" i="61"/>
  <c r="P19" i="20" s="1"/>
  <c r="R19" i="20" s="1"/>
  <c r="O20" i="61"/>
  <c r="P20" i="20" s="1"/>
  <c r="R20" i="20" s="1"/>
  <c r="O21" i="61"/>
  <c r="P21" i="20" s="1"/>
  <c r="R21" i="20" s="1"/>
  <c r="O22" i="61"/>
  <c r="P22" i="20" s="1"/>
  <c r="R22" i="20" s="1"/>
  <c r="O23" i="61"/>
  <c r="P23" i="20" s="1"/>
  <c r="R23" i="20" s="1"/>
  <c r="O24" i="61"/>
  <c r="P24" i="20" s="1"/>
  <c r="R24" i="20" s="1"/>
  <c r="O25" i="61"/>
  <c r="P25" i="20" s="1"/>
  <c r="R25" i="20" s="1"/>
  <c r="O26" i="61"/>
  <c r="P26" i="20" s="1"/>
  <c r="R26" i="20" s="1"/>
  <c r="O27" i="61"/>
  <c r="P27" i="20" s="1"/>
  <c r="R27" i="20" s="1"/>
  <c r="O28" i="61"/>
  <c r="P28" i="20" s="1"/>
  <c r="R28" i="20" s="1"/>
  <c r="O29" i="61"/>
  <c r="P29" i="20" s="1"/>
  <c r="R29" i="20" s="1"/>
  <c r="O30" i="61"/>
  <c r="P30" i="20" s="1"/>
  <c r="R30" i="20" s="1"/>
  <c r="O31" i="61"/>
  <c r="P31" i="20" s="1"/>
  <c r="R31" i="20" s="1"/>
  <c r="O32" i="61"/>
  <c r="P32" i="20" s="1"/>
  <c r="R32" i="20" s="1"/>
  <c r="O33" i="61"/>
  <c r="P33" i="20" s="1"/>
  <c r="R33" i="20" s="1"/>
  <c r="O34" i="61"/>
  <c r="P34" i="20" s="1"/>
  <c r="R34" i="20" s="1"/>
  <c r="O35" i="61"/>
  <c r="P35" i="20" s="1"/>
  <c r="R35" i="20" s="1"/>
  <c r="O36" i="61"/>
  <c r="P36" i="20" s="1"/>
  <c r="R36" i="20" s="1"/>
  <c r="O37" i="61"/>
  <c r="P37" i="20" s="1"/>
  <c r="R37" i="20" s="1"/>
  <c r="O38" i="61"/>
  <c r="O39" i="61"/>
  <c r="O6" i="61"/>
  <c r="P6" i="20" s="1"/>
  <c r="R6" i="20" s="1"/>
  <c r="D35" i="64" l="1"/>
  <c r="E35" i="64"/>
  <c r="F35" i="64"/>
  <c r="G35" i="64"/>
  <c r="H35" i="64"/>
  <c r="I35" i="64"/>
  <c r="J35" i="64"/>
  <c r="K35" i="64"/>
  <c r="L35" i="64"/>
  <c r="M35" i="64"/>
  <c r="N35" i="64"/>
  <c r="O35" i="64"/>
  <c r="P35" i="64"/>
  <c r="Q35" i="64"/>
  <c r="C35" i="64"/>
  <c r="D45" i="63"/>
  <c r="E45" i="63"/>
  <c r="F45" i="63"/>
  <c r="G45" i="63"/>
  <c r="H45" i="63"/>
  <c r="I45" i="63"/>
  <c r="J45" i="63"/>
  <c r="K45" i="63"/>
  <c r="L45" i="63"/>
  <c r="M45" i="63"/>
  <c r="N45" i="63"/>
  <c r="O45" i="63"/>
  <c r="P45" i="63"/>
  <c r="C45" i="63"/>
  <c r="P6" i="61" l="1"/>
  <c r="O6" i="20" s="1"/>
  <c r="Q6" i="20" s="1"/>
  <c r="S6" i="20" s="1"/>
  <c r="P7" i="61"/>
  <c r="O7" i="20" s="1"/>
  <c r="Q7" i="20" s="1"/>
  <c r="S7" i="20" s="1"/>
  <c r="P8" i="61"/>
  <c r="O8" i="20" s="1"/>
  <c r="Q8" i="20" s="1"/>
  <c r="S8" i="20" s="1"/>
  <c r="P9" i="61"/>
  <c r="O9" i="20" s="1"/>
  <c r="Q9" i="20" s="1"/>
  <c r="S9" i="20" s="1"/>
  <c r="P10" i="61"/>
  <c r="O10" i="20" s="1"/>
  <c r="Q10" i="20" s="1"/>
  <c r="S10" i="20" s="1"/>
  <c r="P11" i="61"/>
  <c r="O11" i="20" s="1"/>
  <c r="Q11" i="20" s="1"/>
  <c r="S11" i="20" s="1"/>
  <c r="P12" i="61"/>
  <c r="O12" i="20" s="1"/>
  <c r="Q12" i="20" s="1"/>
  <c r="S12" i="20" s="1"/>
  <c r="P13" i="61"/>
  <c r="O13" i="20" s="1"/>
  <c r="Q13" i="20" s="1"/>
  <c r="S13" i="20" s="1"/>
  <c r="P14" i="61"/>
  <c r="O14" i="20" s="1"/>
  <c r="Q14" i="20" s="1"/>
  <c r="S14" i="20" s="1"/>
  <c r="P15" i="61"/>
  <c r="O15" i="20" s="1"/>
  <c r="Q15" i="20" s="1"/>
  <c r="S15" i="20" s="1"/>
  <c r="P16" i="61"/>
  <c r="O16" i="20" s="1"/>
  <c r="Q16" i="20" s="1"/>
  <c r="S16" i="20" s="1"/>
  <c r="P24" i="47" l="1"/>
  <c r="O24" i="47"/>
  <c r="N24" i="47"/>
  <c r="M24" i="47"/>
  <c r="L24" i="47"/>
  <c r="K24" i="47"/>
  <c r="J24" i="47"/>
  <c r="I24" i="47"/>
  <c r="H24" i="47"/>
  <c r="G24" i="47"/>
  <c r="F24" i="47"/>
  <c r="E24" i="47"/>
  <c r="D24" i="47"/>
  <c r="C24" i="47"/>
  <c r="Q24" i="51"/>
  <c r="P24" i="51"/>
  <c r="O24" i="51"/>
  <c r="N24" i="51"/>
  <c r="M24" i="51"/>
  <c r="L24" i="51"/>
  <c r="K24" i="51"/>
  <c r="J24" i="51"/>
  <c r="I24" i="51"/>
  <c r="H24" i="51"/>
  <c r="G24" i="51"/>
  <c r="F24" i="51"/>
  <c r="E24" i="51"/>
  <c r="D24" i="51"/>
  <c r="C24" i="51"/>
  <c r="Q24" i="47" l="1"/>
  <c r="D30" i="68"/>
  <c r="E30" i="68"/>
  <c r="F30" i="68"/>
  <c r="G30" i="68"/>
  <c r="H30" i="68"/>
  <c r="I30" i="68"/>
  <c r="J30" i="68"/>
  <c r="K30" i="68"/>
  <c r="L30" i="68"/>
  <c r="M30" i="68"/>
  <c r="N30" i="68"/>
  <c r="O30" i="68"/>
  <c r="P30" i="68"/>
  <c r="Q30" i="68"/>
  <c r="C30" i="68"/>
  <c r="D30" i="67"/>
  <c r="E30" i="67"/>
  <c r="F30" i="67"/>
  <c r="G30" i="67"/>
  <c r="H30" i="67"/>
  <c r="I30" i="67"/>
  <c r="J30" i="67"/>
  <c r="K30" i="67"/>
  <c r="L30" i="67"/>
  <c r="M30" i="67"/>
  <c r="N30" i="67"/>
  <c r="O30" i="67"/>
  <c r="P30" i="67"/>
  <c r="Q30" i="67"/>
  <c r="C30" i="67"/>
  <c r="D30" i="65"/>
  <c r="E30" i="65"/>
  <c r="F30" i="65"/>
  <c r="G30" i="65"/>
  <c r="H30" i="65"/>
  <c r="I30" i="65"/>
  <c r="J30" i="65"/>
  <c r="K30" i="65"/>
  <c r="L30" i="65"/>
  <c r="M30" i="65"/>
  <c r="N30" i="65"/>
  <c r="O30" i="65"/>
  <c r="P30" i="65"/>
  <c r="Q30" i="65"/>
  <c r="C30" i="65"/>
  <c r="D30" i="64"/>
  <c r="E30" i="64"/>
  <c r="F30" i="64"/>
  <c r="G30" i="64"/>
  <c r="H30" i="64"/>
  <c r="I30" i="64"/>
  <c r="J30" i="64"/>
  <c r="K30" i="64"/>
  <c r="L30" i="64"/>
  <c r="M30" i="64"/>
  <c r="N30" i="64"/>
  <c r="O30" i="64"/>
  <c r="P30" i="64"/>
  <c r="Q30" i="64"/>
  <c r="D30" i="6" l="1"/>
  <c r="E30" i="6"/>
  <c r="F30" i="6"/>
  <c r="G30" i="6"/>
  <c r="H30" i="6"/>
  <c r="I30" i="6"/>
  <c r="J30" i="6"/>
  <c r="K30" i="6"/>
  <c r="L30" i="6"/>
  <c r="M30" i="6"/>
  <c r="N30" i="6"/>
  <c r="O30" i="6"/>
  <c r="P30" i="6"/>
  <c r="Q30" i="6"/>
  <c r="C30" i="6"/>
  <c r="D30" i="41"/>
  <c r="E30" i="41"/>
  <c r="F30" i="41"/>
  <c r="G30" i="41"/>
  <c r="H30" i="41"/>
  <c r="I30" i="41"/>
  <c r="J30" i="41"/>
  <c r="K30" i="41"/>
  <c r="L30" i="41"/>
  <c r="M30" i="41"/>
  <c r="N30" i="41"/>
  <c r="O30" i="41"/>
  <c r="P30" i="41"/>
  <c r="Q30" i="41"/>
  <c r="C30" i="41"/>
  <c r="D30" i="4" l="1"/>
  <c r="E30" i="4"/>
  <c r="F30" i="4"/>
  <c r="G30" i="4"/>
  <c r="H30" i="4"/>
  <c r="I30" i="4"/>
  <c r="J30" i="4"/>
  <c r="K30" i="4"/>
  <c r="L30" i="4"/>
  <c r="M30" i="4"/>
  <c r="N30" i="4"/>
  <c r="O30" i="4"/>
  <c r="P30" i="4"/>
  <c r="Q30" i="4"/>
  <c r="C51" i="47" l="1"/>
  <c r="C45" i="62" l="1"/>
  <c r="D45" i="62"/>
  <c r="E45" i="62"/>
  <c r="F45" i="62"/>
  <c r="G45" i="62"/>
  <c r="H45" i="62"/>
  <c r="I45" i="62"/>
  <c r="J45" i="62"/>
  <c r="K45" i="62"/>
  <c r="L45" i="62"/>
  <c r="M45" i="62"/>
  <c r="N45" i="62"/>
  <c r="O45" i="62"/>
  <c r="P45" i="62"/>
  <c r="C7" i="9" l="1"/>
  <c r="D7" i="9"/>
  <c r="F7" i="9"/>
  <c r="G7" i="9"/>
  <c r="H7" i="9"/>
  <c r="C9" i="9"/>
  <c r="D9" i="9"/>
  <c r="F9" i="9"/>
  <c r="G9" i="9"/>
  <c r="H9" i="9"/>
  <c r="C10" i="9"/>
  <c r="D10" i="9"/>
  <c r="F10" i="9"/>
  <c r="G10" i="9"/>
  <c r="H10" i="9"/>
  <c r="C11" i="9"/>
  <c r="D11" i="9"/>
  <c r="F11" i="9"/>
  <c r="G11" i="9"/>
  <c r="H11" i="9"/>
  <c r="C12" i="9"/>
  <c r="D12" i="9"/>
  <c r="F12" i="9"/>
  <c r="G12" i="9"/>
  <c r="H12" i="9"/>
  <c r="C13" i="9"/>
  <c r="D13" i="9"/>
  <c r="F13" i="9"/>
  <c r="G13" i="9"/>
  <c r="H13" i="9"/>
  <c r="C14" i="9"/>
  <c r="D14" i="9"/>
  <c r="F14" i="9"/>
  <c r="G14" i="9"/>
  <c r="H14" i="9"/>
  <c r="C15" i="9"/>
  <c r="D15" i="9"/>
  <c r="F15" i="9"/>
  <c r="G15" i="9"/>
  <c r="H15" i="9"/>
  <c r="C16" i="9"/>
  <c r="D16" i="9"/>
  <c r="F16" i="9"/>
  <c r="G16" i="9"/>
  <c r="H16" i="9"/>
  <c r="C17" i="9"/>
  <c r="D17" i="9"/>
  <c r="F17" i="9"/>
  <c r="G17" i="9"/>
  <c r="H17" i="9"/>
  <c r="C18" i="9"/>
  <c r="D18" i="9"/>
  <c r="F18" i="9"/>
  <c r="G18" i="9"/>
  <c r="H18" i="9"/>
  <c r="C19" i="9"/>
  <c r="D19" i="9"/>
  <c r="F19" i="9"/>
  <c r="G19" i="9"/>
  <c r="H19" i="9"/>
  <c r="C20" i="9"/>
  <c r="D20" i="9"/>
  <c r="F20" i="9"/>
  <c r="G20" i="9"/>
  <c r="H20" i="9"/>
  <c r="C21" i="9"/>
  <c r="D21" i="9"/>
  <c r="F21" i="9"/>
  <c r="G21" i="9"/>
  <c r="H21" i="9"/>
  <c r="C22" i="9"/>
  <c r="D22" i="9"/>
  <c r="F22" i="9"/>
  <c r="G22" i="9"/>
  <c r="H22" i="9"/>
  <c r="C23" i="9"/>
  <c r="D23" i="9"/>
  <c r="F23" i="9"/>
  <c r="G23" i="9"/>
  <c r="H23" i="9"/>
  <c r="C24" i="9"/>
  <c r="D24" i="9"/>
  <c r="F24" i="9"/>
  <c r="G24" i="9"/>
  <c r="H24" i="9"/>
  <c r="C25" i="9"/>
  <c r="D25" i="9"/>
  <c r="F25" i="9"/>
  <c r="G25" i="9"/>
  <c r="H25" i="9"/>
  <c r="C26" i="9"/>
  <c r="D26" i="9"/>
  <c r="F26" i="9"/>
  <c r="G26" i="9"/>
  <c r="H26" i="9"/>
  <c r="C27" i="9"/>
  <c r="D27" i="9"/>
  <c r="F27" i="9"/>
  <c r="G27" i="9"/>
  <c r="H27" i="9"/>
  <c r="C28" i="9"/>
  <c r="D28" i="9"/>
  <c r="F28" i="9"/>
  <c r="G28" i="9"/>
  <c r="H28" i="9"/>
  <c r="C29" i="9"/>
  <c r="D29" i="9"/>
  <c r="F29" i="9"/>
  <c r="G29" i="9"/>
  <c r="H29" i="9"/>
  <c r="C30" i="9"/>
  <c r="D30" i="9"/>
  <c r="F30" i="9"/>
  <c r="G30" i="9"/>
  <c r="H30" i="9"/>
  <c r="H8" i="9"/>
  <c r="G8" i="9"/>
  <c r="F8" i="9"/>
  <c r="D8" i="9"/>
  <c r="C8" i="9"/>
  <c r="C36" i="9" l="1"/>
  <c r="C31" i="9"/>
  <c r="H31" i="9"/>
  <c r="G31" i="9"/>
  <c r="F31" i="9"/>
  <c r="D31" i="9"/>
  <c r="Q34" i="45"/>
  <c r="P34" i="45"/>
  <c r="O34" i="45"/>
  <c r="N34" i="45"/>
  <c r="M34" i="45"/>
  <c r="L34" i="45"/>
  <c r="K34" i="45"/>
  <c r="J34" i="45"/>
  <c r="I34" i="45"/>
  <c r="H34" i="45"/>
  <c r="G34" i="45"/>
  <c r="F34" i="45"/>
  <c r="E34" i="45"/>
  <c r="D34" i="45"/>
  <c r="I35" i="9" s="1"/>
  <c r="C34" i="45"/>
  <c r="Q33" i="45"/>
  <c r="P33" i="45"/>
  <c r="O33" i="45"/>
  <c r="N33" i="45"/>
  <c r="M33" i="45"/>
  <c r="L33" i="45"/>
  <c r="K33" i="45"/>
  <c r="J33" i="45"/>
  <c r="I33" i="45"/>
  <c r="H33" i="45"/>
  <c r="G33" i="45"/>
  <c r="F33" i="45"/>
  <c r="E33" i="45"/>
  <c r="D33" i="45"/>
  <c r="I34" i="9" s="1"/>
  <c r="C33" i="45"/>
  <c r="Q32" i="45"/>
  <c r="P32" i="45"/>
  <c r="O32" i="45"/>
  <c r="N32" i="45"/>
  <c r="M32" i="45"/>
  <c r="L32" i="45"/>
  <c r="K32" i="45"/>
  <c r="J32" i="45"/>
  <c r="I32" i="45"/>
  <c r="H32" i="45"/>
  <c r="G32" i="45"/>
  <c r="F32" i="45"/>
  <c r="E32" i="45"/>
  <c r="D32" i="45"/>
  <c r="I33" i="9" s="1"/>
  <c r="C32" i="45"/>
  <c r="Q34" i="7"/>
  <c r="P34" i="7"/>
  <c r="O34" i="7"/>
  <c r="N34" i="7"/>
  <c r="M34" i="7"/>
  <c r="L34" i="7"/>
  <c r="K34" i="7"/>
  <c r="J34" i="7"/>
  <c r="I34" i="7"/>
  <c r="H34" i="7"/>
  <c r="G34" i="7"/>
  <c r="F34" i="7"/>
  <c r="E34" i="7"/>
  <c r="D34" i="7"/>
  <c r="E35" i="9" s="1"/>
  <c r="C34" i="7"/>
  <c r="Q33" i="7"/>
  <c r="P33" i="7"/>
  <c r="O33" i="7"/>
  <c r="N33" i="7"/>
  <c r="M33" i="7"/>
  <c r="L33" i="7"/>
  <c r="K33" i="7"/>
  <c r="J33" i="7"/>
  <c r="I33" i="7"/>
  <c r="H33" i="7"/>
  <c r="G33" i="7"/>
  <c r="F33" i="7"/>
  <c r="E33" i="7"/>
  <c r="D33" i="7"/>
  <c r="E34" i="9" s="1"/>
  <c r="J34" i="9" s="1"/>
  <c r="C33" i="7"/>
  <c r="Q32" i="7"/>
  <c r="P32" i="7"/>
  <c r="O32" i="7"/>
  <c r="N32" i="7"/>
  <c r="M32" i="7"/>
  <c r="L32" i="7"/>
  <c r="K32" i="7"/>
  <c r="J32" i="7"/>
  <c r="I32" i="7"/>
  <c r="H32" i="7"/>
  <c r="G32" i="7"/>
  <c r="F32" i="7"/>
  <c r="E32" i="7"/>
  <c r="D32" i="7"/>
  <c r="E33" i="9" s="1"/>
  <c r="J33" i="9" s="1"/>
  <c r="C32" i="7"/>
  <c r="C6" i="7"/>
  <c r="D6" i="7"/>
  <c r="E6" i="7"/>
  <c r="F6" i="7"/>
  <c r="G6" i="7"/>
  <c r="H6" i="7"/>
  <c r="I6" i="7"/>
  <c r="J6" i="7"/>
  <c r="K6" i="7"/>
  <c r="L6" i="7"/>
  <c r="M6" i="7"/>
  <c r="N6" i="7"/>
  <c r="O6" i="7"/>
  <c r="P6" i="7"/>
  <c r="Q6" i="7"/>
  <c r="C8" i="7"/>
  <c r="D8" i="7"/>
  <c r="E9" i="9" s="1"/>
  <c r="E8" i="7"/>
  <c r="F8" i="7"/>
  <c r="G8" i="7"/>
  <c r="H8" i="7"/>
  <c r="I8" i="7"/>
  <c r="J8" i="7"/>
  <c r="K8" i="7"/>
  <c r="L8" i="7"/>
  <c r="M8" i="7"/>
  <c r="N8" i="7"/>
  <c r="O8" i="7"/>
  <c r="P8" i="7"/>
  <c r="Q8" i="7"/>
  <c r="C9" i="7"/>
  <c r="D9" i="7"/>
  <c r="E10" i="9" s="1"/>
  <c r="E9" i="7"/>
  <c r="F9" i="7"/>
  <c r="G9" i="7"/>
  <c r="H9" i="7"/>
  <c r="I9" i="7"/>
  <c r="J9" i="7"/>
  <c r="K9" i="7"/>
  <c r="L9" i="7"/>
  <c r="M9" i="7"/>
  <c r="N9" i="7"/>
  <c r="O9" i="7"/>
  <c r="P9" i="7"/>
  <c r="Q9" i="7"/>
  <c r="C10" i="7"/>
  <c r="D10" i="7"/>
  <c r="E11" i="9" s="1"/>
  <c r="E10" i="7"/>
  <c r="F10" i="7"/>
  <c r="G10" i="7"/>
  <c r="H10" i="7"/>
  <c r="I10" i="7"/>
  <c r="J10" i="7"/>
  <c r="K10" i="7"/>
  <c r="L10" i="7"/>
  <c r="M10" i="7"/>
  <c r="N10" i="7"/>
  <c r="O10" i="7"/>
  <c r="P10" i="7"/>
  <c r="Q10" i="7"/>
  <c r="C11" i="7"/>
  <c r="D11" i="7"/>
  <c r="E12" i="9" s="1"/>
  <c r="E11" i="7"/>
  <c r="F11" i="7"/>
  <c r="G11" i="7"/>
  <c r="H11" i="7"/>
  <c r="I11" i="7"/>
  <c r="J11" i="7"/>
  <c r="K11" i="7"/>
  <c r="L11" i="7"/>
  <c r="M11" i="7"/>
  <c r="N11" i="7"/>
  <c r="O11" i="7"/>
  <c r="P11" i="7"/>
  <c r="Q11" i="7"/>
  <c r="C12" i="7"/>
  <c r="D12" i="7"/>
  <c r="E13" i="9" s="1"/>
  <c r="E12" i="7"/>
  <c r="F12" i="7"/>
  <c r="G12" i="7"/>
  <c r="H12" i="7"/>
  <c r="I12" i="7"/>
  <c r="J12" i="7"/>
  <c r="K12" i="7"/>
  <c r="L12" i="7"/>
  <c r="M12" i="7"/>
  <c r="N12" i="7"/>
  <c r="O12" i="7"/>
  <c r="P12" i="7"/>
  <c r="Q12" i="7"/>
  <c r="C13" i="7"/>
  <c r="D13" i="7"/>
  <c r="E14" i="9" s="1"/>
  <c r="E13" i="7"/>
  <c r="F13" i="7"/>
  <c r="G13" i="7"/>
  <c r="H13" i="7"/>
  <c r="I13" i="7"/>
  <c r="J13" i="7"/>
  <c r="K13" i="7"/>
  <c r="L13" i="7"/>
  <c r="M13" i="7"/>
  <c r="N13" i="7"/>
  <c r="O13" i="7"/>
  <c r="P13" i="7"/>
  <c r="Q13" i="7"/>
  <c r="C14" i="7"/>
  <c r="D14" i="7"/>
  <c r="E15" i="9" s="1"/>
  <c r="E14" i="7"/>
  <c r="F14" i="7"/>
  <c r="G14" i="7"/>
  <c r="H14" i="7"/>
  <c r="I14" i="7"/>
  <c r="J14" i="7"/>
  <c r="K14" i="7"/>
  <c r="L14" i="7"/>
  <c r="M14" i="7"/>
  <c r="N14" i="7"/>
  <c r="O14" i="7"/>
  <c r="P14" i="7"/>
  <c r="Q14" i="7"/>
  <c r="C15" i="7"/>
  <c r="D15" i="7"/>
  <c r="E16" i="9" s="1"/>
  <c r="E15" i="7"/>
  <c r="F15" i="7"/>
  <c r="G15" i="7"/>
  <c r="H15" i="7"/>
  <c r="I15" i="7"/>
  <c r="J15" i="7"/>
  <c r="K15" i="7"/>
  <c r="L15" i="7"/>
  <c r="M15" i="7"/>
  <c r="N15" i="7"/>
  <c r="O15" i="7"/>
  <c r="P15" i="7"/>
  <c r="Q15" i="7"/>
  <c r="C16" i="7"/>
  <c r="D16" i="7"/>
  <c r="E17" i="9" s="1"/>
  <c r="E16" i="7"/>
  <c r="F16" i="7"/>
  <c r="G16" i="7"/>
  <c r="H16" i="7"/>
  <c r="I16" i="7"/>
  <c r="J16" i="7"/>
  <c r="K16" i="7"/>
  <c r="L16" i="7"/>
  <c r="M16" i="7"/>
  <c r="N16" i="7"/>
  <c r="O16" i="7"/>
  <c r="P16" i="7"/>
  <c r="Q16" i="7"/>
  <c r="C17" i="7"/>
  <c r="D17" i="7"/>
  <c r="E18" i="9" s="1"/>
  <c r="E17" i="7"/>
  <c r="F17" i="7"/>
  <c r="G17" i="7"/>
  <c r="H17" i="7"/>
  <c r="I17" i="7"/>
  <c r="J17" i="7"/>
  <c r="K17" i="7"/>
  <c r="L17" i="7"/>
  <c r="M17" i="7"/>
  <c r="N17" i="7"/>
  <c r="O17" i="7"/>
  <c r="P17" i="7"/>
  <c r="Q17" i="7"/>
  <c r="C18" i="7"/>
  <c r="D18" i="7"/>
  <c r="E19" i="9" s="1"/>
  <c r="E18" i="7"/>
  <c r="F18" i="7"/>
  <c r="G18" i="7"/>
  <c r="H18" i="7"/>
  <c r="I18" i="7"/>
  <c r="J18" i="7"/>
  <c r="K18" i="7"/>
  <c r="L18" i="7"/>
  <c r="M18" i="7"/>
  <c r="N18" i="7"/>
  <c r="O18" i="7"/>
  <c r="P18" i="7"/>
  <c r="Q18" i="7"/>
  <c r="C19" i="7"/>
  <c r="D19" i="7"/>
  <c r="E20" i="9" s="1"/>
  <c r="E19" i="7"/>
  <c r="F19" i="7"/>
  <c r="G19" i="7"/>
  <c r="H19" i="7"/>
  <c r="I19" i="7"/>
  <c r="J19" i="7"/>
  <c r="K19" i="7"/>
  <c r="L19" i="7"/>
  <c r="M19" i="7"/>
  <c r="N19" i="7"/>
  <c r="O19" i="7"/>
  <c r="P19" i="7"/>
  <c r="Q19" i="7"/>
  <c r="C20" i="7"/>
  <c r="D20" i="7"/>
  <c r="E21" i="9" s="1"/>
  <c r="E20" i="7"/>
  <c r="F20" i="7"/>
  <c r="G20" i="7"/>
  <c r="H20" i="7"/>
  <c r="I20" i="7"/>
  <c r="J20" i="7"/>
  <c r="K20" i="7"/>
  <c r="L20" i="7"/>
  <c r="M20" i="7"/>
  <c r="N20" i="7"/>
  <c r="O20" i="7"/>
  <c r="P20" i="7"/>
  <c r="Q20" i="7"/>
  <c r="C21" i="7"/>
  <c r="D21" i="7"/>
  <c r="E22" i="9" s="1"/>
  <c r="E21" i="7"/>
  <c r="F21" i="7"/>
  <c r="G21" i="7"/>
  <c r="H21" i="7"/>
  <c r="I21" i="7"/>
  <c r="J21" i="7"/>
  <c r="K21" i="7"/>
  <c r="L21" i="7"/>
  <c r="M21" i="7"/>
  <c r="N21" i="7"/>
  <c r="O21" i="7"/>
  <c r="P21" i="7"/>
  <c r="Q21" i="7"/>
  <c r="C22" i="7"/>
  <c r="D22" i="7"/>
  <c r="E23" i="9" s="1"/>
  <c r="E22" i="7"/>
  <c r="F22" i="7"/>
  <c r="G22" i="7"/>
  <c r="H22" i="7"/>
  <c r="I22" i="7"/>
  <c r="J22" i="7"/>
  <c r="K22" i="7"/>
  <c r="L22" i="7"/>
  <c r="M22" i="7"/>
  <c r="N22" i="7"/>
  <c r="O22" i="7"/>
  <c r="P22" i="7"/>
  <c r="Q22" i="7"/>
  <c r="C23" i="7"/>
  <c r="D23" i="7"/>
  <c r="E24" i="9" s="1"/>
  <c r="E23" i="7"/>
  <c r="F23" i="7"/>
  <c r="G23" i="7"/>
  <c r="H23" i="7"/>
  <c r="I23" i="7"/>
  <c r="J23" i="7"/>
  <c r="K23" i="7"/>
  <c r="L23" i="7"/>
  <c r="M23" i="7"/>
  <c r="N23" i="7"/>
  <c r="O23" i="7"/>
  <c r="P23" i="7"/>
  <c r="Q23" i="7"/>
  <c r="C24" i="7"/>
  <c r="D24" i="7"/>
  <c r="E25" i="9" s="1"/>
  <c r="E24" i="7"/>
  <c r="F24" i="7"/>
  <c r="G24" i="7"/>
  <c r="H24" i="7"/>
  <c r="I24" i="7"/>
  <c r="J24" i="7"/>
  <c r="K24" i="7"/>
  <c r="L24" i="7"/>
  <c r="M24" i="7"/>
  <c r="N24" i="7"/>
  <c r="O24" i="7"/>
  <c r="P24" i="7"/>
  <c r="Q24" i="7"/>
  <c r="C25" i="7"/>
  <c r="D25" i="7"/>
  <c r="E26" i="9" s="1"/>
  <c r="E25" i="7"/>
  <c r="F25" i="7"/>
  <c r="G25" i="7"/>
  <c r="H25" i="7"/>
  <c r="I25" i="7"/>
  <c r="J25" i="7"/>
  <c r="K25" i="7"/>
  <c r="L25" i="7"/>
  <c r="M25" i="7"/>
  <c r="N25" i="7"/>
  <c r="O25" i="7"/>
  <c r="P25" i="7"/>
  <c r="Q25" i="7"/>
  <c r="C26" i="7"/>
  <c r="D26" i="7"/>
  <c r="E27" i="9" s="1"/>
  <c r="E26" i="7"/>
  <c r="F26" i="7"/>
  <c r="G26" i="7"/>
  <c r="H26" i="7"/>
  <c r="I26" i="7"/>
  <c r="J26" i="7"/>
  <c r="K26" i="7"/>
  <c r="L26" i="7"/>
  <c r="M26" i="7"/>
  <c r="N26" i="7"/>
  <c r="O26" i="7"/>
  <c r="P26" i="7"/>
  <c r="Q26" i="7"/>
  <c r="C27" i="7"/>
  <c r="D27" i="7"/>
  <c r="E28" i="9" s="1"/>
  <c r="E27" i="7"/>
  <c r="F27" i="7"/>
  <c r="G27" i="7"/>
  <c r="H27" i="7"/>
  <c r="I27" i="7"/>
  <c r="J27" i="7"/>
  <c r="K27" i="7"/>
  <c r="L27" i="7"/>
  <c r="M27" i="7"/>
  <c r="N27" i="7"/>
  <c r="O27" i="7"/>
  <c r="P27" i="7"/>
  <c r="Q27" i="7"/>
  <c r="C28" i="7"/>
  <c r="D28" i="7"/>
  <c r="E29" i="9" s="1"/>
  <c r="E28" i="7"/>
  <c r="F28" i="7"/>
  <c r="G28" i="7"/>
  <c r="H28" i="7"/>
  <c r="I28" i="7"/>
  <c r="J28" i="7"/>
  <c r="K28" i="7"/>
  <c r="L28" i="7"/>
  <c r="M28" i="7"/>
  <c r="N28" i="7"/>
  <c r="O28" i="7"/>
  <c r="P28" i="7"/>
  <c r="Q28" i="7"/>
  <c r="C29" i="7"/>
  <c r="D29" i="7"/>
  <c r="E30" i="9" s="1"/>
  <c r="E29" i="7"/>
  <c r="F29" i="7"/>
  <c r="G29" i="7"/>
  <c r="H29" i="7"/>
  <c r="I29" i="7"/>
  <c r="J29" i="7"/>
  <c r="K29" i="7"/>
  <c r="L29" i="7"/>
  <c r="M29" i="7"/>
  <c r="N29" i="7"/>
  <c r="O29" i="7"/>
  <c r="P29" i="7"/>
  <c r="Q29" i="7"/>
  <c r="D7" i="7"/>
  <c r="E8" i="9" s="1"/>
  <c r="E7" i="7"/>
  <c r="F7" i="7"/>
  <c r="G7" i="7"/>
  <c r="H7" i="7"/>
  <c r="I7" i="7"/>
  <c r="J7" i="7"/>
  <c r="K7" i="7"/>
  <c r="L7" i="7"/>
  <c r="M7" i="7"/>
  <c r="N7" i="7"/>
  <c r="O7" i="7"/>
  <c r="P7" i="7"/>
  <c r="Q7" i="7"/>
  <c r="C7" i="7"/>
  <c r="C6" i="45"/>
  <c r="D6" i="45"/>
  <c r="E6" i="45"/>
  <c r="F6" i="45"/>
  <c r="G6" i="45"/>
  <c r="H6" i="45"/>
  <c r="I6" i="45"/>
  <c r="J6" i="45"/>
  <c r="K6" i="45"/>
  <c r="L6" i="45"/>
  <c r="M6" i="45"/>
  <c r="N6" i="45"/>
  <c r="O6" i="45"/>
  <c r="P6" i="45"/>
  <c r="Q6" i="45"/>
  <c r="C8" i="45"/>
  <c r="D8" i="45"/>
  <c r="I9" i="9" s="1"/>
  <c r="E8" i="45"/>
  <c r="F8" i="45"/>
  <c r="G8" i="45"/>
  <c r="H8" i="45"/>
  <c r="I8" i="45"/>
  <c r="J8" i="45"/>
  <c r="K8" i="45"/>
  <c r="L8" i="45"/>
  <c r="M8" i="45"/>
  <c r="N8" i="45"/>
  <c r="O8" i="45"/>
  <c r="P8" i="45"/>
  <c r="Q8" i="45"/>
  <c r="C9" i="45"/>
  <c r="D9" i="45"/>
  <c r="I10" i="9" s="1"/>
  <c r="E9" i="45"/>
  <c r="F9" i="45"/>
  <c r="G9" i="45"/>
  <c r="H9" i="45"/>
  <c r="I9" i="45"/>
  <c r="J9" i="45"/>
  <c r="K9" i="45"/>
  <c r="L9" i="45"/>
  <c r="M9" i="45"/>
  <c r="N9" i="45"/>
  <c r="O9" i="45"/>
  <c r="P9" i="45"/>
  <c r="Q9" i="45"/>
  <c r="C10" i="45"/>
  <c r="D10" i="45"/>
  <c r="I11" i="9" s="1"/>
  <c r="E10" i="45"/>
  <c r="F10" i="45"/>
  <c r="G10" i="45"/>
  <c r="H10" i="45"/>
  <c r="I10" i="45"/>
  <c r="J10" i="45"/>
  <c r="K10" i="45"/>
  <c r="L10" i="45"/>
  <c r="M10" i="45"/>
  <c r="N10" i="45"/>
  <c r="O10" i="45"/>
  <c r="P10" i="45"/>
  <c r="Q10" i="45"/>
  <c r="C11" i="45"/>
  <c r="D11" i="45"/>
  <c r="I12" i="9" s="1"/>
  <c r="E11" i="45"/>
  <c r="F11" i="45"/>
  <c r="G11" i="45"/>
  <c r="H11" i="45"/>
  <c r="I11" i="45"/>
  <c r="J11" i="45"/>
  <c r="K11" i="45"/>
  <c r="L11" i="45"/>
  <c r="M11" i="45"/>
  <c r="N11" i="45"/>
  <c r="O11" i="45"/>
  <c r="P11" i="45"/>
  <c r="Q11" i="45"/>
  <c r="C12" i="45"/>
  <c r="D12" i="45"/>
  <c r="I13" i="9" s="1"/>
  <c r="E12" i="45"/>
  <c r="F12" i="45"/>
  <c r="G12" i="45"/>
  <c r="H12" i="45"/>
  <c r="I12" i="45"/>
  <c r="J12" i="45"/>
  <c r="K12" i="45"/>
  <c r="L12" i="45"/>
  <c r="M12" i="45"/>
  <c r="N12" i="45"/>
  <c r="O12" i="45"/>
  <c r="P12" i="45"/>
  <c r="Q12" i="45"/>
  <c r="C13" i="45"/>
  <c r="D13" i="45"/>
  <c r="I14" i="9" s="1"/>
  <c r="E13" i="45"/>
  <c r="F13" i="45"/>
  <c r="G13" i="45"/>
  <c r="H13" i="45"/>
  <c r="I13" i="45"/>
  <c r="J13" i="45"/>
  <c r="K13" i="45"/>
  <c r="L13" i="45"/>
  <c r="M13" i="45"/>
  <c r="N13" i="45"/>
  <c r="O13" i="45"/>
  <c r="P13" i="45"/>
  <c r="Q13" i="45"/>
  <c r="C14" i="45"/>
  <c r="D14" i="45"/>
  <c r="I15" i="9" s="1"/>
  <c r="E14" i="45"/>
  <c r="F14" i="45"/>
  <c r="G14" i="45"/>
  <c r="H14" i="45"/>
  <c r="I14" i="45"/>
  <c r="J14" i="45"/>
  <c r="K14" i="45"/>
  <c r="L14" i="45"/>
  <c r="M14" i="45"/>
  <c r="N14" i="45"/>
  <c r="O14" i="45"/>
  <c r="P14" i="45"/>
  <c r="Q14" i="45"/>
  <c r="C15" i="45"/>
  <c r="D15" i="45"/>
  <c r="I16" i="9" s="1"/>
  <c r="E15" i="45"/>
  <c r="F15" i="45"/>
  <c r="G15" i="45"/>
  <c r="H15" i="45"/>
  <c r="I15" i="45"/>
  <c r="J15" i="45"/>
  <c r="K15" i="45"/>
  <c r="L15" i="45"/>
  <c r="M15" i="45"/>
  <c r="N15" i="45"/>
  <c r="O15" i="45"/>
  <c r="P15" i="45"/>
  <c r="Q15" i="45"/>
  <c r="C16" i="45"/>
  <c r="D16" i="45"/>
  <c r="I17" i="9" s="1"/>
  <c r="E16" i="45"/>
  <c r="F16" i="45"/>
  <c r="G16" i="45"/>
  <c r="H16" i="45"/>
  <c r="I16" i="45"/>
  <c r="J16" i="45"/>
  <c r="K16" i="45"/>
  <c r="L16" i="45"/>
  <c r="M16" i="45"/>
  <c r="N16" i="45"/>
  <c r="O16" i="45"/>
  <c r="P16" i="45"/>
  <c r="Q16" i="45"/>
  <c r="C17" i="45"/>
  <c r="D17" i="45"/>
  <c r="I18" i="9" s="1"/>
  <c r="E17" i="45"/>
  <c r="F17" i="45"/>
  <c r="G17" i="45"/>
  <c r="H17" i="45"/>
  <c r="I17" i="45"/>
  <c r="J17" i="45"/>
  <c r="K17" i="45"/>
  <c r="L17" i="45"/>
  <c r="M17" i="45"/>
  <c r="N17" i="45"/>
  <c r="O17" i="45"/>
  <c r="P17" i="45"/>
  <c r="Q17" i="45"/>
  <c r="C18" i="45"/>
  <c r="D18" i="45"/>
  <c r="I19" i="9" s="1"/>
  <c r="E18" i="45"/>
  <c r="F18" i="45"/>
  <c r="G18" i="45"/>
  <c r="H18" i="45"/>
  <c r="I18" i="45"/>
  <c r="J18" i="45"/>
  <c r="K18" i="45"/>
  <c r="L18" i="45"/>
  <c r="M18" i="45"/>
  <c r="N18" i="45"/>
  <c r="O18" i="45"/>
  <c r="P18" i="45"/>
  <c r="Q18" i="45"/>
  <c r="C19" i="45"/>
  <c r="D19" i="45"/>
  <c r="I20" i="9" s="1"/>
  <c r="E19" i="45"/>
  <c r="F19" i="45"/>
  <c r="G19" i="45"/>
  <c r="H19" i="45"/>
  <c r="I19" i="45"/>
  <c r="J19" i="45"/>
  <c r="K19" i="45"/>
  <c r="L19" i="45"/>
  <c r="M19" i="45"/>
  <c r="N19" i="45"/>
  <c r="O19" i="45"/>
  <c r="P19" i="45"/>
  <c r="Q19" i="45"/>
  <c r="C20" i="45"/>
  <c r="D20" i="45"/>
  <c r="I21" i="9" s="1"/>
  <c r="E20" i="45"/>
  <c r="F20" i="45"/>
  <c r="G20" i="45"/>
  <c r="H20" i="45"/>
  <c r="I20" i="45"/>
  <c r="J20" i="45"/>
  <c r="K20" i="45"/>
  <c r="L20" i="45"/>
  <c r="M20" i="45"/>
  <c r="N20" i="45"/>
  <c r="O20" i="45"/>
  <c r="P20" i="45"/>
  <c r="Q20" i="45"/>
  <c r="C21" i="45"/>
  <c r="D21" i="45"/>
  <c r="I22" i="9" s="1"/>
  <c r="E21" i="45"/>
  <c r="F21" i="45"/>
  <c r="G21" i="45"/>
  <c r="H21" i="45"/>
  <c r="I21" i="45"/>
  <c r="J21" i="45"/>
  <c r="K21" i="45"/>
  <c r="L21" i="45"/>
  <c r="M21" i="45"/>
  <c r="N21" i="45"/>
  <c r="O21" i="45"/>
  <c r="P21" i="45"/>
  <c r="Q21" i="45"/>
  <c r="C22" i="45"/>
  <c r="D22" i="45"/>
  <c r="I23" i="9" s="1"/>
  <c r="E22" i="45"/>
  <c r="F22" i="45"/>
  <c r="G22" i="45"/>
  <c r="H22" i="45"/>
  <c r="I22" i="45"/>
  <c r="J22" i="45"/>
  <c r="K22" i="45"/>
  <c r="L22" i="45"/>
  <c r="M22" i="45"/>
  <c r="N22" i="45"/>
  <c r="O22" i="45"/>
  <c r="P22" i="45"/>
  <c r="Q22" i="45"/>
  <c r="C23" i="45"/>
  <c r="D23" i="45"/>
  <c r="I24" i="9" s="1"/>
  <c r="E23" i="45"/>
  <c r="F23" i="45"/>
  <c r="G23" i="45"/>
  <c r="H23" i="45"/>
  <c r="I23" i="45"/>
  <c r="J23" i="45"/>
  <c r="K23" i="45"/>
  <c r="L23" i="45"/>
  <c r="M23" i="45"/>
  <c r="N23" i="45"/>
  <c r="O23" i="45"/>
  <c r="P23" i="45"/>
  <c r="Q23" i="45"/>
  <c r="C24" i="45"/>
  <c r="D24" i="45"/>
  <c r="I25" i="9" s="1"/>
  <c r="E24" i="45"/>
  <c r="F24" i="45"/>
  <c r="G24" i="45"/>
  <c r="H24" i="45"/>
  <c r="I24" i="45"/>
  <c r="J24" i="45"/>
  <c r="K24" i="45"/>
  <c r="L24" i="45"/>
  <c r="M24" i="45"/>
  <c r="N24" i="45"/>
  <c r="O24" i="45"/>
  <c r="P24" i="45"/>
  <c r="Q24" i="45"/>
  <c r="C25" i="45"/>
  <c r="D25" i="45"/>
  <c r="I26" i="9" s="1"/>
  <c r="E25" i="45"/>
  <c r="F25" i="45"/>
  <c r="G25" i="45"/>
  <c r="H25" i="45"/>
  <c r="I25" i="45"/>
  <c r="J25" i="45"/>
  <c r="K25" i="45"/>
  <c r="L25" i="45"/>
  <c r="M25" i="45"/>
  <c r="N25" i="45"/>
  <c r="O25" i="45"/>
  <c r="P25" i="45"/>
  <c r="Q25" i="45"/>
  <c r="C26" i="45"/>
  <c r="D26" i="45"/>
  <c r="I27" i="9" s="1"/>
  <c r="E26" i="45"/>
  <c r="F26" i="45"/>
  <c r="G26" i="45"/>
  <c r="H26" i="45"/>
  <c r="I26" i="45"/>
  <c r="J26" i="45"/>
  <c r="K26" i="45"/>
  <c r="L26" i="45"/>
  <c r="M26" i="45"/>
  <c r="N26" i="45"/>
  <c r="O26" i="45"/>
  <c r="P26" i="45"/>
  <c r="Q26" i="45"/>
  <c r="C27" i="45"/>
  <c r="D27" i="45"/>
  <c r="I28" i="9" s="1"/>
  <c r="E27" i="45"/>
  <c r="F27" i="45"/>
  <c r="G27" i="45"/>
  <c r="H27" i="45"/>
  <c r="I27" i="45"/>
  <c r="J27" i="45"/>
  <c r="K27" i="45"/>
  <c r="L27" i="45"/>
  <c r="M27" i="45"/>
  <c r="N27" i="45"/>
  <c r="O27" i="45"/>
  <c r="P27" i="45"/>
  <c r="Q27" i="45"/>
  <c r="C28" i="45"/>
  <c r="D28" i="45"/>
  <c r="I29" i="9" s="1"/>
  <c r="E28" i="45"/>
  <c r="F28" i="45"/>
  <c r="G28" i="45"/>
  <c r="H28" i="45"/>
  <c r="I28" i="45"/>
  <c r="J28" i="45"/>
  <c r="K28" i="45"/>
  <c r="L28" i="45"/>
  <c r="M28" i="45"/>
  <c r="N28" i="45"/>
  <c r="O28" i="45"/>
  <c r="P28" i="45"/>
  <c r="Q28" i="45"/>
  <c r="C29" i="45"/>
  <c r="D29" i="45"/>
  <c r="I30" i="9" s="1"/>
  <c r="E29" i="45"/>
  <c r="F29" i="45"/>
  <c r="G29" i="45"/>
  <c r="H29" i="45"/>
  <c r="I29" i="45"/>
  <c r="J29" i="45"/>
  <c r="K29" i="45"/>
  <c r="L29" i="45"/>
  <c r="M29" i="45"/>
  <c r="N29" i="45"/>
  <c r="O29" i="45"/>
  <c r="P29" i="45"/>
  <c r="Q29" i="45"/>
  <c r="Q7" i="45"/>
  <c r="D7" i="45"/>
  <c r="I8" i="9" s="1"/>
  <c r="E7" i="45"/>
  <c r="F7" i="45"/>
  <c r="G7" i="45"/>
  <c r="H7" i="45"/>
  <c r="I7" i="45"/>
  <c r="J7" i="45"/>
  <c r="K7" i="45"/>
  <c r="L7" i="45"/>
  <c r="M7" i="45"/>
  <c r="N7" i="45"/>
  <c r="O7" i="45"/>
  <c r="P7" i="45"/>
  <c r="C7" i="45"/>
  <c r="J35" i="9" l="1"/>
  <c r="C30" i="7"/>
  <c r="Q30" i="7"/>
  <c r="I30" i="7"/>
  <c r="P30" i="7"/>
  <c r="O30" i="7"/>
  <c r="G30" i="7"/>
  <c r="L30" i="7"/>
  <c r="H30" i="7"/>
  <c r="N30" i="7"/>
  <c r="F30" i="7"/>
  <c r="E7" i="9"/>
  <c r="E31" i="9" s="1"/>
  <c r="D30" i="7"/>
  <c r="K30" i="7"/>
  <c r="J30" i="7"/>
  <c r="M30" i="7"/>
  <c r="E30" i="7"/>
  <c r="N30" i="45"/>
  <c r="M30" i="45"/>
  <c r="E30" i="45"/>
  <c r="L30" i="45"/>
  <c r="K30" i="45"/>
  <c r="J30" i="45"/>
  <c r="I7" i="9"/>
  <c r="I31" i="9" s="1"/>
  <c r="D30" i="45"/>
  <c r="C30" i="45"/>
  <c r="Q30" i="45"/>
  <c r="I30" i="45"/>
  <c r="F30" i="45"/>
  <c r="P30" i="45"/>
  <c r="H30" i="45"/>
  <c r="O30" i="45"/>
  <c r="G30" i="45"/>
  <c r="J30" i="9"/>
  <c r="J23" i="9"/>
  <c r="J15" i="9"/>
  <c r="J27" i="9"/>
  <c r="J19" i="9"/>
  <c r="J11" i="9"/>
  <c r="J20" i="9"/>
  <c r="J12" i="9"/>
  <c r="J28" i="9"/>
  <c r="J21" i="9"/>
  <c r="J13" i="9"/>
  <c r="J29" i="9"/>
  <c r="J22" i="9"/>
  <c r="J14" i="9"/>
  <c r="J24" i="9"/>
  <c r="J16" i="9"/>
  <c r="J8" i="9"/>
  <c r="J25" i="9"/>
  <c r="J17" i="9"/>
  <c r="J9" i="9"/>
  <c r="J26" i="9"/>
  <c r="J18" i="9"/>
  <c r="J10" i="9"/>
  <c r="J7" i="9" l="1"/>
  <c r="J31" i="9" s="1"/>
  <c r="Q45" i="56"/>
  <c r="C45" i="54"/>
  <c r="Q52" i="53"/>
  <c r="D45" i="53"/>
  <c r="E45" i="53"/>
  <c r="F45" i="53"/>
  <c r="G45" i="53"/>
  <c r="H45" i="53"/>
  <c r="I45" i="53"/>
  <c r="J45" i="53"/>
  <c r="K45" i="53"/>
  <c r="L45" i="53"/>
  <c r="M45" i="53"/>
  <c r="N45" i="53"/>
  <c r="O45" i="53"/>
  <c r="P45" i="53"/>
  <c r="Q45" i="53"/>
  <c r="C45" i="53"/>
  <c r="Q35" i="68" l="1"/>
  <c r="P35" i="68"/>
  <c r="O35" i="68"/>
  <c r="N35" i="68"/>
  <c r="M35" i="68"/>
  <c r="L35" i="68"/>
  <c r="K35" i="68"/>
  <c r="J35" i="68"/>
  <c r="I35" i="68"/>
  <c r="H35" i="68"/>
  <c r="G35" i="68"/>
  <c r="F35" i="68"/>
  <c r="E35" i="68"/>
  <c r="D35" i="68"/>
  <c r="C35" i="68"/>
  <c r="Q35" i="67"/>
  <c r="P35" i="67"/>
  <c r="O35" i="67"/>
  <c r="N35" i="67"/>
  <c r="M35" i="67"/>
  <c r="L35" i="67"/>
  <c r="K35" i="67"/>
  <c r="J35" i="67"/>
  <c r="I35" i="67"/>
  <c r="H35" i="67"/>
  <c r="G35" i="67"/>
  <c r="F35" i="67"/>
  <c r="E35" i="67"/>
  <c r="D35" i="67"/>
  <c r="Q35" i="65"/>
  <c r="P35" i="65"/>
  <c r="O35" i="65"/>
  <c r="N35" i="65"/>
  <c r="M35" i="65"/>
  <c r="L35" i="65"/>
  <c r="K35" i="65"/>
  <c r="J35" i="65"/>
  <c r="I35" i="65"/>
  <c r="H35" i="65"/>
  <c r="G35" i="65"/>
  <c r="F35" i="65"/>
  <c r="E35" i="65"/>
  <c r="D35" i="65"/>
  <c r="C35" i="65"/>
  <c r="C7" i="47" l="1"/>
  <c r="D7" i="47"/>
  <c r="E7" i="47"/>
  <c r="F7" i="47"/>
  <c r="G7" i="47"/>
  <c r="H7" i="47"/>
  <c r="I7" i="47"/>
  <c r="J7" i="47"/>
  <c r="K7" i="47"/>
  <c r="L7" i="47"/>
  <c r="M7" i="47"/>
  <c r="N7" i="47"/>
  <c r="O7" i="47"/>
  <c r="P7" i="47"/>
  <c r="C8" i="47"/>
  <c r="D8" i="47"/>
  <c r="E8" i="47"/>
  <c r="F8" i="47"/>
  <c r="G8" i="47"/>
  <c r="H8" i="47"/>
  <c r="I8" i="47"/>
  <c r="J8" i="47"/>
  <c r="K8" i="47"/>
  <c r="L8" i="47"/>
  <c r="M8" i="47"/>
  <c r="N8" i="47"/>
  <c r="O8" i="47"/>
  <c r="P8" i="47"/>
  <c r="C9" i="47"/>
  <c r="D9" i="47"/>
  <c r="E9" i="47"/>
  <c r="F9" i="47"/>
  <c r="G9" i="47"/>
  <c r="H9" i="47"/>
  <c r="I9" i="47"/>
  <c r="J9" i="47"/>
  <c r="K9" i="47"/>
  <c r="L9" i="47"/>
  <c r="M9" i="47"/>
  <c r="N9" i="47"/>
  <c r="O9" i="47"/>
  <c r="P9" i="47"/>
  <c r="C10" i="47"/>
  <c r="D10" i="47"/>
  <c r="E10" i="47"/>
  <c r="F10" i="47"/>
  <c r="G10" i="47"/>
  <c r="H10" i="47"/>
  <c r="I10" i="47"/>
  <c r="J10" i="47"/>
  <c r="K10" i="47"/>
  <c r="L10" i="47"/>
  <c r="M10" i="47"/>
  <c r="N10" i="47"/>
  <c r="O10" i="47"/>
  <c r="P10" i="47"/>
  <c r="C11" i="47"/>
  <c r="D11" i="47"/>
  <c r="E11" i="47"/>
  <c r="F11" i="47"/>
  <c r="G11" i="47"/>
  <c r="H11" i="47"/>
  <c r="I11" i="47"/>
  <c r="J11" i="47"/>
  <c r="K11" i="47"/>
  <c r="L11" i="47"/>
  <c r="M11" i="47"/>
  <c r="N11" i="47"/>
  <c r="O11" i="47"/>
  <c r="P11" i="47"/>
  <c r="C12" i="47"/>
  <c r="D12" i="47"/>
  <c r="E12" i="47"/>
  <c r="F12" i="47"/>
  <c r="G12" i="47"/>
  <c r="H12" i="47"/>
  <c r="I12" i="47"/>
  <c r="J12" i="47"/>
  <c r="K12" i="47"/>
  <c r="L12" i="47"/>
  <c r="M12" i="47"/>
  <c r="N12" i="47"/>
  <c r="O12" i="47"/>
  <c r="P12" i="47"/>
  <c r="C13" i="47"/>
  <c r="D13" i="47"/>
  <c r="E13" i="47"/>
  <c r="F13" i="47"/>
  <c r="G13" i="47"/>
  <c r="H13" i="47"/>
  <c r="I13" i="47"/>
  <c r="J13" i="47"/>
  <c r="K13" i="47"/>
  <c r="L13" i="47"/>
  <c r="M13" i="47"/>
  <c r="N13" i="47"/>
  <c r="O13" i="47"/>
  <c r="P13" i="47"/>
  <c r="C14" i="47"/>
  <c r="D14" i="47"/>
  <c r="E14" i="47"/>
  <c r="F14" i="47"/>
  <c r="G14" i="47"/>
  <c r="H14" i="47"/>
  <c r="I14" i="47"/>
  <c r="J14" i="47"/>
  <c r="K14" i="47"/>
  <c r="L14" i="47"/>
  <c r="M14" i="47"/>
  <c r="N14" i="47"/>
  <c r="O14" i="47"/>
  <c r="P14" i="47"/>
  <c r="C15" i="47"/>
  <c r="D15" i="47"/>
  <c r="E15" i="47"/>
  <c r="F15" i="47"/>
  <c r="G15" i="47"/>
  <c r="H15" i="47"/>
  <c r="I15" i="47"/>
  <c r="J15" i="47"/>
  <c r="K15" i="47"/>
  <c r="L15" i="47"/>
  <c r="M15" i="47"/>
  <c r="N15" i="47"/>
  <c r="O15" i="47"/>
  <c r="P15" i="47"/>
  <c r="C16" i="47"/>
  <c r="D16" i="47"/>
  <c r="E16" i="47"/>
  <c r="F16" i="47"/>
  <c r="G16" i="47"/>
  <c r="H16" i="47"/>
  <c r="I16" i="47"/>
  <c r="J16" i="47"/>
  <c r="K16" i="47"/>
  <c r="L16" i="47"/>
  <c r="M16" i="47"/>
  <c r="N16" i="47"/>
  <c r="O16" i="47"/>
  <c r="P16" i="47"/>
  <c r="C17" i="47"/>
  <c r="D17" i="47"/>
  <c r="E17" i="47"/>
  <c r="F17" i="47"/>
  <c r="G17" i="47"/>
  <c r="H17" i="47"/>
  <c r="I17" i="47"/>
  <c r="J17" i="47"/>
  <c r="K17" i="47"/>
  <c r="L17" i="47"/>
  <c r="M17" i="47"/>
  <c r="N17" i="47"/>
  <c r="O17" i="47"/>
  <c r="P17" i="47"/>
  <c r="C18" i="47"/>
  <c r="D18" i="47"/>
  <c r="E18" i="47"/>
  <c r="F18" i="47"/>
  <c r="G18" i="47"/>
  <c r="H18" i="47"/>
  <c r="I18" i="47"/>
  <c r="J18" i="47"/>
  <c r="K18" i="47"/>
  <c r="L18" i="47"/>
  <c r="M18" i="47"/>
  <c r="N18" i="47"/>
  <c r="O18" i="47"/>
  <c r="P18" i="47"/>
  <c r="C19" i="47"/>
  <c r="D19" i="47"/>
  <c r="E19" i="47"/>
  <c r="F19" i="47"/>
  <c r="G19" i="47"/>
  <c r="H19" i="47"/>
  <c r="I19" i="47"/>
  <c r="J19" i="47"/>
  <c r="K19" i="47"/>
  <c r="L19" i="47"/>
  <c r="M19" i="47"/>
  <c r="N19" i="47"/>
  <c r="O19" i="47"/>
  <c r="P19" i="47"/>
  <c r="C20" i="47"/>
  <c r="D20" i="47"/>
  <c r="E20" i="47"/>
  <c r="F20" i="47"/>
  <c r="G20" i="47"/>
  <c r="H20" i="47"/>
  <c r="I20" i="47"/>
  <c r="J20" i="47"/>
  <c r="K20" i="47"/>
  <c r="L20" i="47"/>
  <c r="M20" i="47"/>
  <c r="N20" i="47"/>
  <c r="O20" i="47"/>
  <c r="P20" i="47"/>
  <c r="C21" i="47"/>
  <c r="D21" i="47"/>
  <c r="E21" i="47"/>
  <c r="F21" i="47"/>
  <c r="G21" i="47"/>
  <c r="H21" i="47"/>
  <c r="I21" i="47"/>
  <c r="J21" i="47"/>
  <c r="K21" i="47"/>
  <c r="L21" i="47"/>
  <c r="M21" i="47"/>
  <c r="N21" i="47"/>
  <c r="O21" i="47"/>
  <c r="P21" i="47"/>
  <c r="C22" i="47"/>
  <c r="D22" i="47"/>
  <c r="E22" i="47"/>
  <c r="F22" i="47"/>
  <c r="G22" i="47"/>
  <c r="H22" i="47"/>
  <c r="I22" i="47"/>
  <c r="J22" i="47"/>
  <c r="K22" i="47"/>
  <c r="L22" i="47"/>
  <c r="M22" i="47"/>
  <c r="N22" i="47"/>
  <c r="O22" i="47"/>
  <c r="P22" i="47"/>
  <c r="C23" i="47"/>
  <c r="D23" i="47"/>
  <c r="E23" i="47"/>
  <c r="F23" i="47"/>
  <c r="G23" i="47"/>
  <c r="H23" i="47"/>
  <c r="I23" i="47"/>
  <c r="J23" i="47"/>
  <c r="K23" i="47"/>
  <c r="L23" i="47"/>
  <c r="M23" i="47"/>
  <c r="N23" i="47"/>
  <c r="O23" i="47"/>
  <c r="P23" i="47"/>
  <c r="C25" i="47"/>
  <c r="D25" i="47"/>
  <c r="E25" i="47"/>
  <c r="F25" i="47"/>
  <c r="G25" i="47"/>
  <c r="H25" i="47"/>
  <c r="I25" i="47"/>
  <c r="J25" i="47"/>
  <c r="K25" i="47"/>
  <c r="L25" i="47"/>
  <c r="M25" i="47"/>
  <c r="N25" i="47"/>
  <c r="O25" i="47"/>
  <c r="P25" i="47"/>
  <c r="C26" i="47"/>
  <c r="D26" i="47"/>
  <c r="E26" i="47"/>
  <c r="F26" i="47"/>
  <c r="G26" i="47"/>
  <c r="H26" i="47"/>
  <c r="I26" i="47"/>
  <c r="J26" i="47"/>
  <c r="K26" i="47"/>
  <c r="L26" i="47"/>
  <c r="M26" i="47"/>
  <c r="N26" i="47"/>
  <c r="O26" i="47"/>
  <c r="P26" i="47"/>
  <c r="C27" i="47"/>
  <c r="D27" i="47"/>
  <c r="E27" i="47"/>
  <c r="F27" i="47"/>
  <c r="G27" i="47"/>
  <c r="H27" i="47"/>
  <c r="I27" i="47"/>
  <c r="J27" i="47"/>
  <c r="K27" i="47"/>
  <c r="L27" i="47"/>
  <c r="M27" i="47"/>
  <c r="N27" i="47"/>
  <c r="O27" i="47"/>
  <c r="P27" i="47"/>
  <c r="C28" i="47"/>
  <c r="D28" i="47"/>
  <c r="E28" i="47"/>
  <c r="F28" i="47"/>
  <c r="G28" i="47"/>
  <c r="H28" i="47"/>
  <c r="I28" i="47"/>
  <c r="J28" i="47"/>
  <c r="K28" i="47"/>
  <c r="L28" i="47"/>
  <c r="M28" i="47"/>
  <c r="N28" i="47"/>
  <c r="O28" i="47"/>
  <c r="P28" i="47"/>
  <c r="C29" i="47"/>
  <c r="D29" i="47"/>
  <c r="E29" i="47"/>
  <c r="F29" i="47"/>
  <c r="G29" i="47"/>
  <c r="H29" i="47"/>
  <c r="I29" i="47"/>
  <c r="J29" i="47"/>
  <c r="K29" i="47"/>
  <c r="L29" i="47"/>
  <c r="M29" i="47"/>
  <c r="N29" i="47"/>
  <c r="O29" i="47"/>
  <c r="P29" i="47"/>
  <c r="C30" i="47"/>
  <c r="D30" i="47"/>
  <c r="E30" i="47"/>
  <c r="F30" i="47"/>
  <c r="G30" i="47"/>
  <c r="H30" i="47"/>
  <c r="I30" i="47"/>
  <c r="J30" i="47"/>
  <c r="K30" i="47"/>
  <c r="L30" i="47"/>
  <c r="M30" i="47"/>
  <c r="N30" i="47"/>
  <c r="O30" i="47"/>
  <c r="P30" i="47"/>
  <c r="C31" i="47"/>
  <c r="D31" i="47"/>
  <c r="E31" i="47"/>
  <c r="F31" i="47"/>
  <c r="G31" i="47"/>
  <c r="H31" i="47"/>
  <c r="I31" i="47"/>
  <c r="J31" i="47"/>
  <c r="K31" i="47"/>
  <c r="L31" i="47"/>
  <c r="M31" i="47"/>
  <c r="N31" i="47"/>
  <c r="O31" i="47"/>
  <c r="P31" i="47"/>
  <c r="C32" i="47"/>
  <c r="D32" i="47"/>
  <c r="E32" i="47"/>
  <c r="F32" i="47"/>
  <c r="G32" i="47"/>
  <c r="H32" i="47"/>
  <c r="I32" i="47"/>
  <c r="J32" i="47"/>
  <c r="K32" i="47"/>
  <c r="L32" i="47"/>
  <c r="M32" i="47"/>
  <c r="N32" i="47"/>
  <c r="O32" i="47"/>
  <c r="P32" i="47"/>
  <c r="C33" i="47"/>
  <c r="D33" i="47"/>
  <c r="E33" i="47"/>
  <c r="F33" i="47"/>
  <c r="G33" i="47"/>
  <c r="H33" i="47"/>
  <c r="I33" i="47"/>
  <c r="J33" i="47"/>
  <c r="K33" i="47"/>
  <c r="L33" i="47"/>
  <c r="M33" i="47"/>
  <c r="N33" i="47"/>
  <c r="O33" i="47"/>
  <c r="P33" i="47"/>
  <c r="C34" i="47"/>
  <c r="D34" i="47"/>
  <c r="E34" i="47"/>
  <c r="F34" i="47"/>
  <c r="G34" i="47"/>
  <c r="H34" i="47"/>
  <c r="I34" i="47"/>
  <c r="J34" i="47"/>
  <c r="K34" i="47"/>
  <c r="L34" i="47"/>
  <c r="M34" i="47"/>
  <c r="N34" i="47"/>
  <c r="O34" i="47"/>
  <c r="P34" i="47"/>
  <c r="C35" i="47"/>
  <c r="D35" i="47"/>
  <c r="E35" i="47"/>
  <c r="F35" i="47"/>
  <c r="G35" i="47"/>
  <c r="H35" i="47"/>
  <c r="I35" i="47"/>
  <c r="J35" i="47"/>
  <c r="K35" i="47"/>
  <c r="L35" i="47"/>
  <c r="M35" i="47"/>
  <c r="N35" i="47"/>
  <c r="O35" i="47"/>
  <c r="P35" i="47"/>
  <c r="C36" i="47"/>
  <c r="D36" i="47"/>
  <c r="E36" i="47"/>
  <c r="F36" i="47"/>
  <c r="G36" i="47"/>
  <c r="H36" i="47"/>
  <c r="I36" i="47"/>
  <c r="J36" i="47"/>
  <c r="K36" i="47"/>
  <c r="L36" i="47"/>
  <c r="M36" i="47"/>
  <c r="N36" i="47"/>
  <c r="O36" i="47"/>
  <c r="P36" i="47"/>
  <c r="C37" i="47"/>
  <c r="D37" i="47"/>
  <c r="E37" i="47"/>
  <c r="F37" i="47"/>
  <c r="G37" i="47"/>
  <c r="H37" i="47"/>
  <c r="I37" i="47"/>
  <c r="J37" i="47"/>
  <c r="K37" i="47"/>
  <c r="L37" i="47"/>
  <c r="M37" i="47"/>
  <c r="N37" i="47"/>
  <c r="O37" i="47"/>
  <c r="P37" i="47"/>
  <c r="C38" i="47"/>
  <c r="D38" i="47"/>
  <c r="E38" i="47"/>
  <c r="F38" i="47"/>
  <c r="G38" i="47"/>
  <c r="H38" i="47"/>
  <c r="I38" i="47"/>
  <c r="J38" i="47"/>
  <c r="K38" i="47"/>
  <c r="L38" i="47"/>
  <c r="M38" i="47"/>
  <c r="N38" i="47"/>
  <c r="O38" i="47"/>
  <c r="P38" i="47"/>
  <c r="C39" i="47"/>
  <c r="D39" i="47"/>
  <c r="E39" i="47"/>
  <c r="F39" i="47"/>
  <c r="G39" i="47"/>
  <c r="H39" i="47"/>
  <c r="I39" i="47"/>
  <c r="J39" i="47"/>
  <c r="K39" i="47"/>
  <c r="L39" i="47"/>
  <c r="M39" i="47"/>
  <c r="N39" i="47"/>
  <c r="O39" i="47"/>
  <c r="P39" i="47"/>
  <c r="C40" i="47"/>
  <c r="D40" i="47"/>
  <c r="E40" i="47"/>
  <c r="F40" i="47"/>
  <c r="G40" i="47"/>
  <c r="H40" i="47"/>
  <c r="I40" i="47"/>
  <c r="J40" i="47"/>
  <c r="K40" i="47"/>
  <c r="L40" i="47"/>
  <c r="M40" i="47"/>
  <c r="N40" i="47"/>
  <c r="O40" i="47"/>
  <c r="P40" i="47"/>
  <c r="C41" i="47"/>
  <c r="D41" i="47"/>
  <c r="E41" i="47"/>
  <c r="F41" i="47"/>
  <c r="G41" i="47"/>
  <c r="H41" i="47"/>
  <c r="I41" i="47"/>
  <c r="J41" i="47"/>
  <c r="K41" i="47"/>
  <c r="L41" i="47"/>
  <c r="M41" i="47"/>
  <c r="N41" i="47"/>
  <c r="O41" i="47"/>
  <c r="P41" i="47"/>
  <c r="C42" i="47"/>
  <c r="D42" i="47"/>
  <c r="E42" i="47"/>
  <c r="F42" i="47"/>
  <c r="G42" i="47"/>
  <c r="H42" i="47"/>
  <c r="I42" i="47"/>
  <c r="J42" i="47"/>
  <c r="K42" i="47"/>
  <c r="L42" i="47"/>
  <c r="M42" i="47"/>
  <c r="N42" i="47"/>
  <c r="O42" i="47"/>
  <c r="P42" i="47"/>
  <c r="C43" i="47"/>
  <c r="D43" i="47"/>
  <c r="E43" i="47"/>
  <c r="F43" i="47"/>
  <c r="G43" i="47"/>
  <c r="H43" i="47"/>
  <c r="I43" i="47"/>
  <c r="J43" i="47"/>
  <c r="K43" i="47"/>
  <c r="L43" i="47"/>
  <c r="M43" i="47"/>
  <c r="N43" i="47"/>
  <c r="O43" i="47"/>
  <c r="P43" i="47"/>
  <c r="C44" i="47"/>
  <c r="D44" i="47"/>
  <c r="E44" i="47"/>
  <c r="F44" i="47"/>
  <c r="G44" i="47"/>
  <c r="H44" i="47"/>
  <c r="I44" i="47"/>
  <c r="J44" i="47"/>
  <c r="K44" i="47"/>
  <c r="L44" i="47"/>
  <c r="M44" i="47"/>
  <c r="N44" i="47"/>
  <c r="O44" i="47"/>
  <c r="P44" i="47"/>
  <c r="Q35" i="47" l="1"/>
  <c r="Q18" i="47"/>
  <c r="Q39" i="47"/>
  <c r="Q34" i="47"/>
  <c r="Q27" i="47"/>
  <c r="Q14" i="47"/>
  <c r="Q31" i="47"/>
  <c r="Q10" i="47"/>
  <c r="Q43" i="47"/>
  <c r="Q41" i="47"/>
  <c r="Q22" i="47"/>
  <c r="Q19" i="47"/>
  <c r="Q40" i="47"/>
  <c r="Q38" i="47"/>
  <c r="Q29" i="47"/>
  <c r="Q23" i="47"/>
  <c r="Q21" i="47"/>
  <c r="Q12" i="47"/>
  <c r="Q7" i="47"/>
  <c r="Q8" i="47"/>
  <c r="Q37" i="47"/>
  <c r="Q32" i="47"/>
  <c r="Q30" i="47"/>
  <c r="Q20" i="47"/>
  <c r="Q15" i="47"/>
  <c r="Q13" i="47"/>
  <c r="Q36" i="47"/>
  <c r="Q25" i="47"/>
  <c r="Q17" i="47"/>
  <c r="Q44" i="47"/>
  <c r="Q42" i="47"/>
  <c r="Q33" i="47"/>
  <c r="Q28" i="47"/>
  <c r="Q26" i="47"/>
  <c r="Q16" i="47"/>
  <c r="Q11" i="47"/>
  <c r="Q9" i="47"/>
  <c r="Q18" i="8" l="1"/>
  <c r="C18" i="8" l="1"/>
  <c r="P18" i="8"/>
  <c r="O18" i="8"/>
  <c r="N18" i="8"/>
  <c r="M18" i="8"/>
  <c r="L18" i="8"/>
  <c r="K18" i="8"/>
  <c r="J18" i="8"/>
  <c r="I18" i="8"/>
  <c r="H18" i="8"/>
  <c r="G18" i="8"/>
  <c r="F18" i="8"/>
  <c r="E18" i="8"/>
  <c r="D18" i="8"/>
  <c r="D51" i="3" l="1"/>
  <c r="E51" i="3"/>
  <c r="F51" i="3"/>
  <c r="G51" i="3"/>
  <c r="H51" i="3"/>
  <c r="I51" i="3"/>
  <c r="J51" i="3"/>
  <c r="K51" i="3"/>
  <c r="L51" i="3"/>
  <c r="M51" i="3"/>
  <c r="N51" i="3"/>
  <c r="O51" i="3"/>
  <c r="P51" i="3"/>
  <c r="Q51" i="3"/>
  <c r="C51" i="3"/>
  <c r="D51" i="57" l="1"/>
  <c r="E51" i="57"/>
  <c r="F51" i="57"/>
  <c r="G51" i="57"/>
  <c r="H51" i="57"/>
  <c r="I51" i="57"/>
  <c r="J51" i="57"/>
  <c r="K51" i="57"/>
  <c r="L51" i="57"/>
  <c r="M51" i="57"/>
  <c r="N51" i="57"/>
  <c r="O51" i="57"/>
  <c r="P51" i="57"/>
  <c r="Q51" i="57"/>
  <c r="C51" i="57"/>
  <c r="D52" i="52"/>
  <c r="E52" i="52"/>
  <c r="F52" i="52"/>
  <c r="G52" i="52"/>
  <c r="H52" i="52"/>
  <c r="I52" i="52"/>
  <c r="J52" i="52"/>
  <c r="K52" i="52"/>
  <c r="L52" i="52"/>
  <c r="M52" i="52"/>
  <c r="N52" i="52"/>
  <c r="O52" i="52"/>
  <c r="P52" i="52"/>
  <c r="Q52" i="52"/>
  <c r="C52" i="52"/>
  <c r="C51" i="51"/>
  <c r="D51" i="51"/>
  <c r="E51" i="51"/>
  <c r="F51" i="51"/>
  <c r="G51" i="51"/>
  <c r="H51" i="51"/>
  <c r="I51" i="51"/>
  <c r="J51" i="51"/>
  <c r="K51" i="51"/>
  <c r="L51" i="51"/>
  <c r="M51" i="51"/>
  <c r="N51" i="51"/>
  <c r="O51" i="51"/>
  <c r="P51" i="51"/>
  <c r="Q51" i="51"/>
  <c r="C44" i="51"/>
  <c r="C7" i="51"/>
  <c r="J52" i="50"/>
  <c r="D52" i="50"/>
  <c r="E52" i="50"/>
  <c r="F52" i="50"/>
  <c r="G52" i="50"/>
  <c r="H52" i="50"/>
  <c r="I52" i="50"/>
  <c r="K52" i="50"/>
  <c r="L52" i="50"/>
  <c r="M52" i="50"/>
  <c r="N52" i="50"/>
  <c r="O52" i="50"/>
  <c r="P52" i="50"/>
  <c r="Q52" i="50"/>
  <c r="C52" i="50"/>
  <c r="C51" i="49"/>
  <c r="D51" i="49"/>
  <c r="E51" i="49"/>
  <c r="F51" i="49"/>
  <c r="G51" i="49"/>
  <c r="H51" i="49"/>
  <c r="I51" i="49"/>
  <c r="J51" i="49"/>
  <c r="K51" i="49"/>
  <c r="L51" i="49"/>
  <c r="M51" i="49"/>
  <c r="N51" i="49"/>
  <c r="O51" i="49"/>
  <c r="P51" i="49"/>
  <c r="Q51" i="49"/>
  <c r="D51" i="47"/>
  <c r="E51" i="47"/>
  <c r="F51" i="47"/>
  <c r="G51" i="47"/>
  <c r="H51" i="47"/>
  <c r="I51" i="47"/>
  <c r="J51" i="47"/>
  <c r="K51" i="47"/>
  <c r="L51" i="47"/>
  <c r="M51" i="47"/>
  <c r="N51" i="47"/>
  <c r="O51" i="47"/>
  <c r="P51" i="47"/>
  <c r="D52" i="56"/>
  <c r="E52" i="56"/>
  <c r="F52" i="56"/>
  <c r="G52" i="56"/>
  <c r="H52" i="56"/>
  <c r="I52" i="56"/>
  <c r="J52" i="56"/>
  <c r="K52" i="56"/>
  <c r="L52" i="56"/>
  <c r="M52" i="56"/>
  <c r="N52" i="56"/>
  <c r="O52" i="56"/>
  <c r="P52" i="56"/>
  <c r="Q52" i="56"/>
  <c r="C52" i="56"/>
  <c r="D52" i="55"/>
  <c r="E52" i="55"/>
  <c r="F52" i="55"/>
  <c r="G52" i="55"/>
  <c r="H52" i="55"/>
  <c r="I52" i="55"/>
  <c r="J52" i="55"/>
  <c r="K52" i="55"/>
  <c r="L52" i="55"/>
  <c r="M52" i="55"/>
  <c r="N52" i="55"/>
  <c r="O52" i="55"/>
  <c r="P52" i="55"/>
  <c r="Q52" i="55"/>
  <c r="C52" i="55"/>
  <c r="D52" i="54"/>
  <c r="E52" i="54"/>
  <c r="F52" i="54"/>
  <c r="G52" i="54"/>
  <c r="H52" i="54"/>
  <c r="I52" i="54"/>
  <c r="J52" i="54"/>
  <c r="K52" i="54"/>
  <c r="L52" i="54"/>
  <c r="M52" i="54"/>
  <c r="N52" i="54"/>
  <c r="O52" i="54"/>
  <c r="P52" i="54"/>
  <c r="Q52" i="54"/>
  <c r="C52" i="54"/>
  <c r="D52" i="53"/>
  <c r="E52" i="53"/>
  <c r="F52" i="53"/>
  <c r="G52" i="53"/>
  <c r="H52" i="53"/>
  <c r="I52" i="53"/>
  <c r="J52" i="53"/>
  <c r="K52" i="53"/>
  <c r="L52" i="53"/>
  <c r="M52" i="53"/>
  <c r="N52" i="53"/>
  <c r="O52" i="53"/>
  <c r="P52" i="53"/>
  <c r="C52" i="53"/>
  <c r="D52" i="62"/>
  <c r="E52" i="62"/>
  <c r="F52" i="62"/>
  <c r="G52" i="62"/>
  <c r="H52" i="62"/>
  <c r="I52" i="62"/>
  <c r="J52" i="62"/>
  <c r="K52" i="62"/>
  <c r="L52" i="62"/>
  <c r="M52" i="62"/>
  <c r="N52" i="62"/>
  <c r="O52" i="62"/>
  <c r="P52" i="62"/>
  <c r="Q52" i="62"/>
  <c r="C52" i="62"/>
  <c r="C52" i="51" l="1"/>
  <c r="Q51" i="47"/>
  <c r="C49" i="47" l="1"/>
  <c r="D49" i="47"/>
  <c r="E49" i="47"/>
  <c r="F49" i="47"/>
  <c r="G49" i="47"/>
  <c r="H49" i="47"/>
  <c r="I49" i="47"/>
  <c r="J49" i="47"/>
  <c r="K49" i="47"/>
  <c r="L49" i="47"/>
  <c r="M49" i="47"/>
  <c r="N49" i="47"/>
  <c r="O49" i="47"/>
  <c r="P49" i="47"/>
  <c r="D49" i="51"/>
  <c r="E49" i="51"/>
  <c r="F49" i="51"/>
  <c r="G49" i="51"/>
  <c r="H49" i="51"/>
  <c r="I49" i="51"/>
  <c r="J49" i="51"/>
  <c r="K49" i="51"/>
  <c r="L49" i="51"/>
  <c r="M49" i="51"/>
  <c r="N49" i="51"/>
  <c r="O49" i="51"/>
  <c r="P49" i="51"/>
  <c r="Q49" i="51"/>
  <c r="C49" i="51"/>
  <c r="Q49" i="47" l="1"/>
  <c r="C45" i="55"/>
  <c r="D45" i="55"/>
  <c r="E45" i="55"/>
  <c r="F45" i="55"/>
  <c r="G45" i="55"/>
  <c r="H45" i="55"/>
  <c r="I45" i="55"/>
  <c r="J45" i="55"/>
  <c r="K45" i="55"/>
  <c r="L45" i="55"/>
  <c r="M45" i="55"/>
  <c r="N45" i="55"/>
  <c r="O45" i="55"/>
  <c r="P45" i="55"/>
  <c r="Q45" i="55"/>
  <c r="Q35" i="4" l="1"/>
  <c r="Q44" i="3"/>
  <c r="P50" i="47" l="1"/>
  <c r="O50" i="47"/>
  <c r="N50" i="47"/>
  <c r="M50" i="47"/>
  <c r="L50" i="47"/>
  <c r="K50" i="47"/>
  <c r="J50" i="47"/>
  <c r="I50" i="47"/>
  <c r="H50" i="47"/>
  <c r="G50" i="47"/>
  <c r="F50" i="47"/>
  <c r="E50" i="47"/>
  <c r="D50" i="47"/>
  <c r="C50" i="47"/>
  <c r="P48" i="47"/>
  <c r="O48" i="47"/>
  <c r="N48" i="47"/>
  <c r="M48" i="47"/>
  <c r="L48" i="47"/>
  <c r="K48" i="47"/>
  <c r="J48" i="47"/>
  <c r="I48" i="47"/>
  <c r="H48" i="47"/>
  <c r="G48" i="47"/>
  <c r="F48" i="47"/>
  <c r="E48" i="47"/>
  <c r="D48" i="47"/>
  <c r="C48" i="47"/>
  <c r="M52" i="47" l="1"/>
  <c r="M51" i="48" s="1"/>
  <c r="E52" i="47"/>
  <c r="E51" i="48" s="1"/>
  <c r="F52" i="47"/>
  <c r="F51" i="48" s="1"/>
  <c r="N52" i="47"/>
  <c r="N51" i="48" s="1"/>
  <c r="G52" i="47"/>
  <c r="G51" i="48" s="1"/>
  <c r="O52" i="47"/>
  <c r="O51" i="48" s="1"/>
  <c r="H52" i="47"/>
  <c r="H51" i="48" s="1"/>
  <c r="P52" i="47"/>
  <c r="P51" i="48" s="1"/>
  <c r="I52" i="47"/>
  <c r="I51" i="48" s="1"/>
  <c r="J52" i="47"/>
  <c r="J51" i="48" s="1"/>
  <c r="C52" i="47"/>
  <c r="C51" i="48" s="1"/>
  <c r="K52" i="47"/>
  <c r="K51" i="48" s="1"/>
  <c r="D52" i="47"/>
  <c r="D51" i="48" s="1"/>
  <c r="L52" i="47"/>
  <c r="L51" i="48" s="1"/>
  <c r="Q48" i="47"/>
  <c r="Q50" i="47"/>
  <c r="P49" i="48" l="1"/>
  <c r="O49" i="48"/>
  <c r="Q52" i="47"/>
  <c r="R47" i="47" s="1"/>
  <c r="Q45" i="47"/>
  <c r="Q24" i="48" s="1"/>
  <c r="R24" i="47" l="1"/>
  <c r="Q25" i="48"/>
  <c r="R51" i="47"/>
  <c r="Q51" i="48"/>
  <c r="R49" i="47"/>
  <c r="Q49" i="48"/>
  <c r="C44" i="3" l="1"/>
  <c r="C52" i="3" s="1"/>
  <c r="D44" i="3"/>
  <c r="E44" i="3"/>
  <c r="F44" i="3"/>
  <c r="G44" i="3"/>
  <c r="H44" i="3"/>
  <c r="I44" i="3"/>
  <c r="J44" i="3"/>
  <c r="K44" i="3"/>
  <c r="L44" i="3"/>
  <c r="M44" i="3"/>
  <c r="N44" i="3"/>
  <c r="O44" i="3"/>
  <c r="P44" i="3"/>
  <c r="Q52" i="3" l="1"/>
  <c r="M52" i="3"/>
  <c r="I52" i="3"/>
  <c r="E52" i="3"/>
  <c r="P52" i="3"/>
  <c r="L52" i="3"/>
  <c r="H52" i="3"/>
  <c r="D52" i="3"/>
  <c r="N52" i="3"/>
  <c r="J52" i="3"/>
  <c r="F52" i="3"/>
  <c r="O52" i="3"/>
  <c r="K52" i="3"/>
  <c r="G52" i="3"/>
  <c r="P39" i="20"/>
  <c r="P44" i="20" s="1"/>
  <c r="P38" i="20"/>
  <c r="P38" i="61"/>
  <c r="O38" i="20" s="1"/>
  <c r="P34" i="61"/>
  <c r="O34" i="20" s="1"/>
  <c r="Q34" i="20" s="1"/>
  <c r="S34" i="20" s="1"/>
  <c r="P32" i="61"/>
  <c r="O32" i="20" s="1"/>
  <c r="Q32" i="20" s="1"/>
  <c r="S32" i="20" s="1"/>
  <c r="P30" i="61"/>
  <c r="O30" i="20" s="1"/>
  <c r="Q30" i="20" s="1"/>
  <c r="S30" i="20" s="1"/>
  <c r="P28" i="61"/>
  <c r="O28" i="20" s="1"/>
  <c r="Q28" i="20" s="1"/>
  <c r="S28" i="20" s="1"/>
  <c r="P26" i="61"/>
  <c r="O26" i="20" s="1"/>
  <c r="Q26" i="20" s="1"/>
  <c r="S26" i="20" s="1"/>
  <c r="P24" i="61"/>
  <c r="O24" i="20" s="1"/>
  <c r="Q24" i="20" s="1"/>
  <c r="S24" i="20" s="1"/>
  <c r="P22" i="61"/>
  <c r="O22" i="20" s="1"/>
  <c r="Q22" i="20" s="1"/>
  <c r="S22" i="20" s="1"/>
  <c r="P20" i="61"/>
  <c r="O20" i="20" s="1"/>
  <c r="Q20" i="20" s="1"/>
  <c r="S20" i="20" s="1"/>
  <c r="P18" i="61"/>
  <c r="O18" i="20" s="1"/>
  <c r="Q18" i="20" s="1"/>
  <c r="S18" i="20" s="1"/>
  <c r="P43" i="20"/>
  <c r="Q44" i="57"/>
  <c r="P44" i="57"/>
  <c r="O44" i="57"/>
  <c r="N44" i="57"/>
  <c r="M44" i="57"/>
  <c r="L44" i="57"/>
  <c r="K44" i="57"/>
  <c r="J44" i="57"/>
  <c r="I44" i="57"/>
  <c r="H44" i="57"/>
  <c r="G44" i="57"/>
  <c r="F44" i="57"/>
  <c r="E44" i="57"/>
  <c r="D44" i="57"/>
  <c r="C44" i="57"/>
  <c r="P45" i="56"/>
  <c r="O45" i="56"/>
  <c r="N45" i="56"/>
  <c r="M45" i="56"/>
  <c r="L45" i="56"/>
  <c r="K45" i="56"/>
  <c r="J45" i="56"/>
  <c r="I45" i="56"/>
  <c r="H45" i="56"/>
  <c r="G45" i="56"/>
  <c r="F45" i="56"/>
  <c r="E45" i="56"/>
  <c r="D45" i="56"/>
  <c r="C45" i="56"/>
  <c r="Q45" i="54"/>
  <c r="P45" i="54"/>
  <c r="O45" i="54"/>
  <c r="N45" i="54"/>
  <c r="M45" i="54"/>
  <c r="L45" i="54"/>
  <c r="K45" i="54"/>
  <c r="J45" i="54"/>
  <c r="I45" i="54"/>
  <c r="H45" i="54"/>
  <c r="G45" i="54"/>
  <c r="F45" i="54"/>
  <c r="E45" i="54"/>
  <c r="D45" i="54"/>
  <c r="Q45" i="52"/>
  <c r="P45" i="52"/>
  <c r="O45" i="52"/>
  <c r="N45" i="52"/>
  <c r="M45" i="52"/>
  <c r="L45" i="52"/>
  <c r="K45" i="52"/>
  <c r="J45" i="52"/>
  <c r="I45" i="52"/>
  <c r="H45" i="52"/>
  <c r="G45" i="52"/>
  <c r="F45" i="52"/>
  <c r="E45" i="52"/>
  <c r="D45" i="52"/>
  <c r="C45" i="52"/>
  <c r="Q50" i="51"/>
  <c r="P50" i="51"/>
  <c r="O50" i="51"/>
  <c r="N50" i="51"/>
  <c r="M50" i="51"/>
  <c r="L50" i="51"/>
  <c r="K50" i="51"/>
  <c r="J50" i="51"/>
  <c r="I50" i="51"/>
  <c r="H50" i="51"/>
  <c r="G50" i="51"/>
  <c r="F50" i="51"/>
  <c r="E50" i="51"/>
  <c r="D50" i="51"/>
  <c r="C50" i="51"/>
  <c r="Q48" i="51"/>
  <c r="P48" i="51"/>
  <c r="O48" i="51"/>
  <c r="N48" i="51"/>
  <c r="M48" i="51"/>
  <c r="L48" i="51"/>
  <c r="K48" i="51"/>
  <c r="J48" i="51"/>
  <c r="I48" i="51"/>
  <c r="H48" i="51"/>
  <c r="G48" i="51"/>
  <c r="F48" i="51"/>
  <c r="E48" i="51"/>
  <c r="D48" i="51"/>
  <c r="C48" i="51"/>
  <c r="Q47" i="51"/>
  <c r="P47" i="51"/>
  <c r="O47" i="51"/>
  <c r="N47" i="51"/>
  <c r="M47" i="51"/>
  <c r="L47" i="51"/>
  <c r="K47" i="51"/>
  <c r="J47" i="51"/>
  <c r="I47" i="51"/>
  <c r="H47" i="51"/>
  <c r="G47" i="51"/>
  <c r="F47" i="51"/>
  <c r="E47" i="51"/>
  <c r="D47" i="51"/>
  <c r="C47" i="51"/>
  <c r="Q44" i="51"/>
  <c r="P44" i="51"/>
  <c r="O44" i="51"/>
  <c r="N44" i="51"/>
  <c r="M44" i="51"/>
  <c r="L44" i="51"/>
  <c r="K44" i="51"/>
  <c r="J44" i="51"/>
  <c r="I44" i="51"/>
  <c r="H44" i="51"/>
  <c r="G44" i="51"/>
  <c r="F44" i="51"/>
  <c r="E44" i="51"/>
  <c r="D44" i="51"/>
  <c r="Q43" i="51"/>
  <c r="P43" i="51"/>
  <c r="O43" i="51"/>
  <c r="N43" i="51"/>
  <c r="M43" i="51"/>
  <c r="L43" i="51"/>
  <c r="K43" i="51"/>
  <c r="J43" i="51"/>
  <c r="I43" i="51"/>
  <c r="H43" i="51"/>
  <c r="G43" i="51"/>
  <c r="F43" i="51"/>
  <c r="E43" i="51"/>
  <c r="D43" i="51"/>
  <c r="C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2" i="51"/>
  <c r="K52" i="51"/>
  <c r="H52" i="51"/>
  <c r="P45" i="50"/>
  <c r="P45" i="51" s="1"/>
  <c r="O45" i="50"/>
  <c r="O45" i="51" s="1"/>
  <c r="N45" i="50"/>
  <c r="M45" i="50"/>
  <c r="L45" i="50"/>
  <c r="K45" i="50"/>
  <c r="J45" i="50"/>
  <c r="I45" i="50"/>
  <c r="H45" i="50"/>
  <c r="H45" i="51" s="1"/>
  <c r="G45" i="50"/>
  <c r="G45" i="51" s="1"/>
  <c r="F45" i="50"/>
  <c r="E45" i="50"/>
  <c r="D45" i="50"/>
  <c r="C45" i="50"/>
  <c r="Q44" i="49"/>
  <c r="P44" i="49"/>
  <c r="O44" i="49"/>
  <c r="N44" i="49"/>
  <c r="M44" i="49"/>
  <c r="L44" i="49"/>
  <c r="K44" i="49"/>
  <c r="J44" i="49"/>
  <c r="I44" i="49"/>
  <c r="H44" i="49"/>
  <c r="G44" i="49"/>
  <c r="F44" i="49"/>
  <c r="E44" i="49"/>
  <c r="D44" i="49"/>
  <c r="C44" i="49"/>
  <c r="R50" i="47"/>
  <c r="O48" i="48"/>
  <c r="N49" i="48"/>
  <c r="M49" i="48"/>
  <c r="L49" i="48"/>
  <c r="K49" i="48"/>
  <c r="J49" i="48"/>
  <c r="I49" i="48"/>
  <c r="H49" i="48"/>
  <c r="F49" i="48"/>
  <c r="D49" i="48"/>
  <c r="R30" i="47"/>
  <c r="P45" i="47"/>
  <c r="P24" i="48" s="1"/>
  <c r="O45" i="47"/>
  <c r="O24" i="48" s="1"/>
  <c r="N45" i="47"/>
  <c r="N24" i="48" s="1"/>
  <c r="M45" i="47"/>
  <c r="M24" i="48" s="1"/>
  <c r="L45" i="47"/>
  <c r="L24" i="48" s="1"/>
  <c r="K45" i="47"/>
  <c r="K24" i="48" s="1"/>
  <c r="J45" i="47"/>
  <c r="J24" i="48" s="1"/>
  <c r="I45" i="47"/>
  <c r="I24" i="48" s="1"/>
  <c r="H45" i="47"/>
  <c r="H24" i="48" s="1"/>
  <c r="G45" i="47"/>
  <c r="G24" i="48" s="1"/>
  <c r="F45" i="47"/>
  <c r="F24" i="48" s="1"/>
  <c r="E45" i="47"/>
  <c r="E24" i="48" s="1"/>
  <c r="D45" i="47"/>
  <c r="D24" i="48" s="1"/>
  <c r="C45" i="47"/>
  <c r="C24" i="48" s="1"/>
  <c r="R37" i="47"/>
  <c r="R35" i="47"/>
  <c r="R25" i="47"/>
  <c r="R18" i="47"/>
  <c r="R8" i="47"/>
  <c r="E25" i="48" l="1"/>
  <c r="O25" i="48"/>
  <c r="N25" i="48"/>
  <c r="G25" i="48"/>
  <c r="H25" i="48"/>
  <c r="P25" i="48"/>
  <c r="C25" i="48"/>
  <c r="K25" i="48"/>
  <c r="J25" i="48"/>
  <c r="D25" i="48"/>
  <c r="L25" i="48"/>
  <c r="F25" i="48"/>
  <c r="I18" i="48"/>
  <c r="I25" i="48"/>
  <c r="P45" i="20"/>
  <c r="M7" i="48"/>
  <c r="M25" i="48"/>
  <c r="C45" i="51"/>
  <c r="K45" i="51"/>
  <c r="E45" i="51"/>
  <c r="M45" i="51"/>
  <c r="L52" i="51"/>
  <c r="D52" i="51"/>
  <c r="G52" i="51"/>
  <c r="O52" i="51"/>
  <c r="C49" i="48"/>
  <c r="C48" i="48"/>
  <c r="E48" i="48"/>
  <c r="E49" i="48"/>
  <c r="G48" i="48"/>
  <c r="G49" i="48"/>
  <c r="L45" i="51"/>
  <c r="I45" i="51"/>
  <c r="R48" i="47"/>
  <c r="I8" i="48"/>
  <c r="R13" i="47"/>
  <c r="R26" i="47"/>
  <c r="R41" i="47"/>
  <c r="M12" i="48"/>
  <c r="R14" i="47"/>
  <c r="F52" i="51"/>
  <c r="J52" i="51"/>
  <c r="N52" i="51"/>
  <c r="C30" i="48"/>
  <c r="K43" i="48"/>
  <c r="C17" i="48"/>
  <c r="I41" i="48"/>
  <c r="Q16" i="48"/>
  <c r="R9" i="47"/>
  <c r="R20" i="47"/>
  <c r="R31" i="47"/>
  <c r="R42" i="47"/>
  <c r="F38" i="48"/>
  <c r="J42" i="48"/>
  <c r="E10" i="48"/>
  <c r="E15" i="48"/>
  <c r="Q21" i="48"/>
  <c r="I31" i="48"/>
  <c r="G39" i="48"/>
  <c r="O17" i="48"/>
  <c r="C12" i="48"/>
  <c r="H22" i="48"/>
  <c r="P31" i="48"/>
  <c r="O26" i="48"/>
  <c r="M35" i="48"/>
  <c r="O9" i="48"/>
  <c r="K14" i="48"/>
  <c r="K21" i="48"/>
  <c r="G28" i="48"/>
  <c r="P17" i="61"/>
  <c r="O17" i="20" s="1"/>
  <c r="Q17" i="20" s="1"/>
  <c r="S17" i="20" s="1"/>
  <c r="P19" i="61"/>
  <c r="O19" i="20" s="1"/>
  <c r="Q19" i="20" s="1"/>
  <c r="S19" i="20" s="1"/>
  <c r="P21" i="61"/>
  <c r="O21" i="20" s="1"/>
  <c r="Q21" i="20" s="1"/>
  <c r="S21" i="20" s="1"/>
  <c r="P23" i="61"/>
  <c r="O23" i="20" s="1"/>
  <c r="Q23" i="20" s="1"/>
  <c r="S23" i="20" s="1"/>
  <c r="F9" i="48"/>
  <c r="J13" i="48"/>
  <c r="N18" i="48"/>
  <c r="J20" i="48"/>
  <c r="N22" i="48"/>
  <c r="J30" i="48"/>
  <c r="N36" i="48"/>
  <c r="F44" i="48"/>
  <c r="J8" i="48"/>
  <c r="J9" i="48"/>
  <c r="F12" i="48"/>
  <c r="N13" i="48"/>
  <c r="N15" i="48"/>
  <c r="C18" i="48"/>
  <c r="N19" i="48"/>
  <c r="K20" i="48"/>
  <c r="O30" i="48"/>
  <c r="G34" i="48"/>
  <c r="F40" i="48"/>
  <c r="K9" i="48"/>
  <c r="G17" i="48"/>
  <c r="O20" i="48"/>
  <c r="N40" i="48"/>
  <c r="F45" i="51"/>
  <c r="J45" i="51"/>
  <c r="N45" i="51"/>
  <c r="F11" i="48"/>
  <c r="J15" i="48"/>
  <c r="J16" i="48"/>
  <c r="N17" i="48"/>
  <c r="J19" i="48"/>
  <c r="F32" i="48"/>
  <c r="N33" i="48"/>
  <c r="N38" i="48"/>
  <c r="N7" i="48"/>
  <c r="J11" i="48"/>
  <c r="N12" i="48"/>
  <c r="O14" i="48"/>
  <c r="K16" i="48"/>
  <c r="F17" i="48"/>
  <c r="C19" i="48"/>
  <c r="G23" i="48"/>
  <c r="F27" i="48"/>
  <c r="N28" i="48"/>
  <c r="J32" i="48"/>
  <c r="G37" i="48"/>
  <c r="J44" i="48"/>
  <c r="F7" i="48"/>
  <c r="C8" i="48"/>
  <c r="N8" i="48"/>
  <c r="G10" i="48"/>
  <c r="N11" i="48"/>
  <c r="G12" i="48"/>
  <c r="C13" i="48"/>
  <c r="O13" i="48"/>
  <c r="F16" i="48"/>
  <c r="N16" i="48"/>
  <c r="F19" i="48"/>
  <c r="O19" i="48"/>
  <c r="F22" i="48"/>
  <c r="J23" i="48"/>
  <c r="J27" i="48"/>
  <c r="J29" i="48"/>
  <c r="F33" i="48"/>
  <c r="N34" i="48"/>
  <c r="O37" i="48"/>
  <c r="J7" i="48"/>
  <c r="F8" i="48"/>
  <c r="O8" i="48"/>
  <c r="N9" i="48"/>
  <c r="K10" i="48"/>
  <c r="Q11" i="48"/>
  <c r="J12" i="48"/>
  <c r="F13" i="48"/>
  <c r="I14" i="48"/>
  <c r="F15" i="48"/>
  <c r="G16" i="48"/>
  <c r="J17" i="48"/>
  <c r="J18" i="48"/>
  <c r="I19" i="48"/>
  <c r="F20" i="48"/>
  <c r="G21" i="48"/>
  <c r="M22" i="48"/>
  <c r="N23" i="48"/>
  <c r="F28" i="48"/>
  <c r="O29" i="48"/>
  <c r="O31" i="48"/>
  <c r="G33" i="48"/>
  <c r="J36" i="48"/>
  <c r="E52" i="51"/>
  <c r="M52" i="51"/>
  <c r="P25" i="61"/>
  <c r="O25" i="20" s="1"/>
  <c r="Q25" i="20" s="1"/>
  <c r="S25" i="20" s="1"/>
  <c r="P27" i="61"/>
  <c r="O27" i="20" s="1"/>
  <c r="Q27" i="20" s="1"/>
  <c r="S27" i="20" s="1"/>
  <c r="P29" i="61"/>
  <c r="O29" i="20" s="1"/>
  <c r="Q29" i="20" s="1"/>
  <c r="S29" i="20" s="1"/>
  <c r="P31" i="61"/>
  <c r="O31" i="20" s="1"/>
  <c r="Q31" i="20" s="1"/>
  <c r="S31" i="20" s="1"/>
  <c r="P33" i="61"/>
  <c r="O33" i="20" s="1"/>
  <c r="Q33" i="20" s="1"/>
  <c r="S33" i="20" s="1"/>
  <c r="P35" i="61"/>
  <c r="O35" i="20" s="1"/>
  <c r="Q35" i="20" s="1"/>
  <c r="S35" i="20" s="1"/>
  <c r="P37" i="61"/>
  <c r="O37" i="20" s="1"/>
  <c r="Q37" i="20" s="1"/>
  <c r="S37" i="20" s="1"/>
  <c r="P39" i="61"/>
  <c r="O39" i="20" s="1"/>
  <c r="O44" i="20" s="1"/>
  <c r="P36" i="61"/>
  <c r="O36" i="20" s="1"/>
  <c r="Q36" i="20" s="1"/>
  <c r="S36" i="20" s="1"/>
  <c r="D43" i="48"/>
  <c r="D39" i="48"/>
  <c r="D41" i="48"/>
  <c r="D37" i="48"/>
  <c r="D33" i="48"/>
  <c r="D29" i="48"/>
  <c r="D40" i="48"/>
  <c r="D32" i="48"/>
  <c r="D28" i="48"/>
  <c r="D23" i="48"/>
  <c r="D19" i="48"/>
  <c r="D44" i="48"/>
  <c r="D27" i="48"/>
  <c r="D21" i="48"/>
  <c r="D16" i="48"/>
  <c r="D12" i="48"/>
  <c r="D8" i="48"/>
  <c r="D36" i="48"/>
  <c r="D31" i="48"/>
  <c r="D30" i="48"/>
  <c r="D22" i="48"/>
  <c r="L43" i="48"/>
  <c r="L39" i="48"/>
  <c r="L35" i="48"/>
  <c r="L41" i="48"/>
  <c r="L37" i="48"/>
  <c r="L33" i="48"/>
  <c r="L29" i="48"/>
  <c r="L40" i="48"/>
  <c r="L30" i="48"/>
  <c r="L28" i="48"/>
  <c r="L23" i="48"/>
  <c r="L19" i="48"/>
  <c r="L42" i="48"/>
  <c r="L32" i="48"/>
  <c r="L31" i="48"/>
  <c r="L18" i="48"/>
  <c r="L16" i="48"/>
  <c r="L12" i="48"/>
  <c r="L8" i="48"/>
  <c r="L44" i="48"/>
  <c r="L26" i="48"/>
  <c r="L20" i="48"/>
  <c r="J48" i="48"/>
  <c r="J47" i="48"/>
  <c r="D9" i="48"/>
  <c r="P10" i="48"/>
  <c r="L11" i="48"/>
  <c r="L17" i="48"/>
  <c r="H32" i="48"/>
  <c r="D35" i="48"/>
  <c r="E44" i="48"/>
  <c r="E40" i="48"/>
  <c r="E36" i="48"/>
  <c r="E42" i="48"/>
  <c r="E38" i="48"/>
  <c r="E34" i="48"/>
  <c r="E30" i="48"/>
  <c r="E41" i="48"/>
  <c r="E33" i="48"/>
  <c r="E20" i="48"/>
  <c r="E39" i="48"/>
  <c r="E32" i="48"/>
  <c r="E31" i="48"/>
  <c r="E28" i="48"/>
  <c r="E22" i="48"/>
  <c r="E17" i="48"/>
  <c r="E13" i="48"/>
  <c r="E9" i="48"/>
  <c r="E43" i="48"/>
  <c r="E29" i="48"/>
  <c r="E23" i="48"/>
  <c r="Q44" i="48"/>
  <c r="Q40" i="48"/>
  <c r="Q36" i="48"/>
  <c r="Q42" i="48"/>
  <c r="Q38" i="48"/>
  <c r="Q34" i="48"/>
  <c r="Q30" i="48"/>
  <c r="Q37" i="48"/>
  <c r="Q29" i="48"/>
  <c r="Q20" i="48"/>
  <c r="Q41" i="48"/>
  <c r="Q23" i="48"/>
  <c r="Q18" i="48"/>
  <c r="Q17" i="48"/>
  <c r="Q13" i="48"/>
  <c r="Q9" i="48"/>
  <c r="R44" i="47"/>
  <c r="R40" i="47"/>
  <c r="R36" i="47"/>
  <c r="R32" i="47"/>
  <c r="R28" i="47"/>
  <c r="R23" i="47"/>
  <c r="R19" i="47"/>
  <c r="R15" i="47"/>
  <c r="R11" i="47"/>
  <c r="R7" i="47"/>
  <c r="Q43" i="48"/>
  <c r="Q33" i="48"/>
  <c r="Q32" i="48"/>
  <c r="Q31" i="48"/>
  <c r="Q26" i="48"/>
  <c r="Q19" i="48"/>
  <c r="P9" i="48"/>
  <c r="L10" i="48"/>
  <c r="H11" i="48"/>
  <c r="M11" i="48"/>
  <c r="M16" i="48"/>
  <c r="D18" i="48"/>
  <c r="D20" i="48"/>
  <c r="I23" i="48"/>
  <c r="P26" i="48"/>
  <c r="L27" i="48"/>
  <c r="L36" i="48"/>
  <c r="R10" i="47"/>
  <c r="R16" i="47"/>
  <c r="R21" i="47"/>
  <c r="R27" i="47"/>
  <c r="R33" i="47"/>
  <c r="R38" i="47"/>
  <c r="R43" i="47"/>
  <c r="D48" i="48"/>
  <c r="D50" i="48"/>
  <c r="D47" i="48"/>
  <c r="H48" i="48"/>
  <c r="H50" i="48"/>
  <c r="L48" i="48"/>
  <c r="L50" i="48"/>
  <c r="L47" i="48"/>
  <c r="P48" i="48"/>
  <c r="P47" i="48"/>
  <c r="P50" i="48"/>
  <c r="E7" i="48"/>
  <c r="P7" i="48"/>
  <c r="K8" i="48"/>
  <c r="Q8" i="48"/>
  <c r="G9" i="48"/>
  <c r="L9" i="48"/>
  <c r="C10" i="48"/>
  <c r="H10" i="48"/>
  <c r="M10" i="48"/>
  <c r="D11" i="48"/>
  <c r="I11" i="48"/>
  <c r="E12" i="48"/>
  <c r="O12" i="48"/>
  <c r="K13" i="48"/>
  <c r="P13" i="48"/>
  <c r="G14" i="48"/>
  <c r="L14" i="48"/>
  <c r="Q14" i="48"/>
  <c r="H15" i="48"/>
  <c r="M15" i="48"/>
  <c r="C16" i="48"/>
  <c r="I16" i="48"/>
  <c r="D17" i="48"/>
  <c r="E18" i="48"/>
  <c r="M18" i="48"/>
  <c r="E19" i="48"/>
  <c r="K19" i="48"/>
  <c r="P20" i="48"/>
  <c r="L21" i="48"/>
  <c r="Q22" i="48"/>
  <c r="I26" i="48"/>
  <c r="E27" i="48"/>
  <c r="P27" i="48"/>
  <c r="K28" i="48"/>
  <c r="C29" i="48"/>
  <c r="P30" i="48"/>
  <c r="M32" i="48"/>
  <c r="M33" i="48"/>
  <c r="L34" i="48"/>
  <c r="D38" i="48"/>
  <c r="H43" i="48"/>
  <c r="H39" i="48"/>
  <c r="H35" i="48"/>
  <c r="H41" i="48"/>
  <c r="H37" i="48"/>
  <c r="H33" i="48"/>
  <c r="H29" i="48"/>
  <c r="H44" i="48"/>
  <c r="H36" i="48"/>
  <c r="H31" i="48"/>
  <c r="H28" i="48"/>
  <c r="H23" i="48"/>
  <c r="H19" i="48"/>
  <c r="H42" i="48"/>
  <c r="H38" i="48"/>
  <c r="H26" i="48"/>
  <c r="H20" i="48"/>
  <c r="H16" i="48"/>
  <c r="H12" i="48"/>
  <c r="H8" i="48"/>
  <c r="H40" i="48"/>
  <c r="H34" i="48"/>
  <c r="H27" i="48"/>
  <c r="H21" i="48"/>
  <c r="P43" i="48"/>
  <c r="P39" i="48"/>
  <c r="P35" i="48"/>
  <c r="P41" i="48"/>
  <c r="P37" i="48"/>
  <c r="P33" i="48"/>
  <c r="P29" i="48"/>
  <c r="P44" i="48"/>
  <c r="P36" i="48"/>
  <c r="P34" i="48"/>
  <c r="P28" i="48"/>
  <c r="P23" i="48"/>
  <c r="P19" i="48"/>
  <c r="P40" i="48"/>
  <c r="P22" i="48"/>
  <c r="P16" i="48"/>
  <c r="P12" i="48"/>
  <c r="P8" i="48"/>
  <c r="P38" i="48"/>
  <c r="F48" i="48"/>
  <c r="F47" i="48"/>
  <c r="F50" i="48"/>
  <c r="N48" i="48"/>
  <c r="N50" i="48"/>
  <c r="N47" i="48"/>
  <c r="H7" i="48"/>
  <c r="H13" i="48"/>
  <c r="D14" i="48"/>
  <c r="P15" i="48"/>
  <c r="P18" i="48"/>
  <c r="D26" i="48"/>
  <c r="D34" i="48"/>
  <c r="L38" i="48"/>
  <c r="I44" i="48"/>
  <c r="I40" i="48"/>
  <c r="I36" i="48"/>
  <c r="I42" i="48"/>
  <c r="I38" i="48"/>
  <c r="I34" i="48"/>
  <c r="I30" i="48"/>
  <c r="I37" i="48"/>
  <c r="I32" i="48"/>
  <c r="I20" i="48"/>
  <c r="I39" i="48"/>
  <c r="I43" i="48"/>
  <c r="I27" i="48"/>
  <c r="I21" i="48"/>
  <c r="I17" i="48"/>
  <c r="I13" i="48"/>
  <c r="I9" i="48"/>
  <c r="I35" i="48"/>
  <c r="I33" i="48"/>
  <c r="I28" i="48"/>
  <c r="I22" i="48"/>
  <c r="M44" i="48"/>
  <c r="M40" i="48"/>
  <c r="M36" i="48"/>
  <c r="M42" i="48"/>
  <c r="M38" i="48"/>
  <c r="M34" i="48"/>
  <c r="M30" i="48"/>
  <c r="M41" i="48"/>
  <c r="M31" i="48"/>
  <c r="M20" i="48"/>
  <c r="M43" i="48"/>
  <c r="M37" i="48"/>
  <c r="M26" i="48"/>
  <c r="M19" i="48"/>
  <c r="M17" i="48"/>
  <c r="M13" i="48"/>
  <c r="M9" i="48"/>
  <c r="M39" i="48"/>
  <c r="M29" i="48"/>
  <c r="M27" i="48"/>
  <c r="M21" i="48"/>
  <c r="D7" i="48"/>
  <c r="I7" i="48"/>
  <c r="E8" i="48"/>
  <c r="Q10" i="48"/>
  <c r="I12" i="48"/>
  <c r="D13" i="48"/>
  <c r="E14" i="48"/>
  <c r="P14" i="48"/>
  <c r="L15" i="48"/>
  <c r="Q15" i="48"/>
  <c r="H17" i="48"/>
  <c r="E26" i="48"/>
  <c r="Q28" i="48"/>
  <c r="E35" i="48"/>
  <c r="P42" i="48"/>
  <c r="D45" i="51"/>
  <c r="Q45" i="50"/>
  <c r="Q45" i="51" s="1"/>
  <c r="R12" i="47"/>
  <c r="R17" i="47"/>
  <c r="R22" i="47"/>
  <c r="R29" i="47"/>
  <c r="R34" i="47"/>
  <c r="R39" i="47"/>
  <c r="C42" i="48"/>
  <c r="C38" i="48"/>
  <c r="C44" i="48"/>
  <c r="C40" i="48"/>
  <c r="C36" i="48"/>
  <c r="C32" i="48"/>
  <c r="C39" i="48"/>
  <c r="C31" i="48"/>
  <c r="C27" i="48"/>
  <c r="C22" i="48"/>
  <c r="C43" i="48"/>
  <c r="C37" i="48"/>
  <c r="C35" i="48"/>
  <c r="C34" i="48"/>
  <c r="C33" i="48"/>
  <c r="C26" i="48"/>
  <c r="C20" i="48"/>
  <c r="C15" i="48"/>
  <c r="C11" i="48"/>
  <c r="C7" i="48"/>
  <c r="C41" i="48"/>
  <c r="C28" i="48"/>
  <c r="C21" i="48"/>
  <c r="G42" i="48"/>
  <c r="G38" i="48"/>
  <c r="G44" i="48"/>
  <c r="G40" i="48"/>
  <c r="G36" i="48"/>
  <c r="G32" i="48"/>
  <c r="G43" i="48"/>
  <c r="G35" i="48"/>
  <c r="G30" i="48"/>
  <c r="G27" i="48"/>
  <c r="G22" i="48"/>
  <c r="G18" i="48"/>
  <c r="G41" i="48"/>
  <c r="G29" i="48"/>
  <c r="G19" i="48"/>
  <c r="G15" i="48"/>
  <c r="G11" i="48"/>
  <c r="G7" i="48"/>
  <c r="G26" i="48"/>
  <c r="G20" i="48"/>
  <c r="K42" i="48"/>
  <c r="K38" i="48"/>
  <c r="K44" i="48"/>
  <c r="K40" i="48"/>
  <c r="K36" i="48"/>
  <c r="K32" i="48"/>
  <c r="K39" i="48"/>
  <c r="K34" i="48"/>
  <c r="K29" i="48"/>
  <c r="K27" i="48"/>
  <c r="K22" i="48"/>
  <c r="K18" i="48"/>
  <c r="K41" i="48"/>
  <c r="K35" i="48"/>
  <c r="K33" i="48"/>
  <c r="K23" i="48"/>
  <c r="K15" i="48"/>
  <c r="K11" i="48"/>
  <c r="K7" i="48"/>
  <c r="K37" i="48"/>
  <c r="K31" i="48"/>
  <c r="K30" i="48"/>
  <c r="O42" i="48"/>
  <c r="O38" i="48"/>
  <c r="O44" i="48"/>
  <c r="O40" i="48"/>
  <c r="O36" i="48"/>
  <c r="O32" i="48"/>
  <c r="O43" i="48"/>
  <c r="O35" i="48"/>
  <c r="O33" i="48"/>
  <c r="O27" i="48"/>
  <c r="O22" i="48"/>
  <c r="O18" i="48"/>
  <c r="O39" i="48"/>
  <c r="O28" i="48"/>
  <c r="O21" i="48"/>
  <c r="O15" i="48"/>
  <c r="O11" i="48"/>
  <c r="O7" i="48"/>
  <c r="O41" i="48"/>
  <c r="O34" i="48"/>
  <c r="O23" i="48"/>
  <c r="E50" i="48"/>
  <c r="E47" i="48"/>
  <c r="I50" i="48"/>
  <c r="I47" i="48"/>
  <c r="I48" i="48"/>
  <c r="M50" i="48"/>
  <c r="M47" i="48"/>
  <c r="M48" i="48"/>
  <c r="Q50" i="48"/>
  <c r="Q47" i="48"/>
  <c r="Q48" i="48"/>
  <c r="L7" i="48"/>
  <c r="Q7" i="48"/>
  <c r="G8" i="48"/>
  <c r="M8" i="48"/>
  <c r="C9" i="48"/>
  <c r="H9" i="48"/>
  <c r="D10" i="48"/>
  <c r="I10" i="48"/>
  <c r="O10" i="48"/>
  <c r="E11" i="48"/>
  <c r="P11" i="48"/>
  <c r="K12" i="48"/>
  <c r="Q12" i="48"/>
  <c r="G13" i="48"/>
  <c r="L13" i="48"/>
  <c r="C14" i="48"/>
  <c r="H14" i="48"/>
  <c r="M14" i="48"/>
  <c r="D15" i="48"/>
  <c r="I15" i="48"/>
  <c r="E16" i="48"/>
  <c r="O16" i="48"/>
  <c r="K17" i="48"/>
  <c r="P17" i="48"/>
  <c r="H18" i="48"/>
  <c r="E21" i="48"/>
  <c r="P21" i="48"/>
  <c r="L22" i="48"/>
  <c r="C23" i="48"/>
  <c r="M23" i="48"/>
  <c r="K26" i="48"/>
  <c r="Q27" i="48"/>
  <c r="M28" i="48"/>
  <c r="I29" i="48"/>
  <c r="H30" i="48"/>
  <c r="G31" i="48"/>
  <c r="P32" i="48"/>
  <c r="Q35" i="48"/>
  <c r="E37" i="48"/>
  <c r="Q39" i="48"/>
  <c r="D42" i="48"/>
  <c r="H47" i="48"/>
  <c r="J50" i="48"/>
  <c r="F41" i="48"/>
  <c r="F37" i="48"/>
  <c r="F43" i="48"/>
  <c r="F39" i="48"/>
  <c r="F35" i="48"/>
  <c r="F31" i="48"/>
  <c r="F42" i="48"/>
  <c r="F34" i="48"/>
  <c r="F29" i="48"/>
  <c r="F26" i="48"/>
  <c r="F21" i="48"/>
  <c r="J41" i="48"/>
  <c r="J37" i="48"/>
  <c r="J43" i="48"/>
  <c r="J39" i="48"/>
  <c r="J35" i="48"/>
  <c r="J31" i="48"/>
  <c r="J38" i="48"/>
  <c r="J33" i="48"/>
  <c r="J26" i="48"/>
  <c r="J21" i="48"/>
  <c r="N41" i="48"/>
  <c r="N37" i="48"/>
  <c r="N43" i="48"/>
  <c r="N39" i="48"/>
  <c r="N35" i="48"/>
  <c r="N31" i="48"/>
  <c r="N42" i="48"/>
  <c r="N32" i="48"/>
  <c r="N26" i="48"/>
  <c r="N21" i="48"/>
  <c r="C47" i="48"/>
  <c r="C50" i="48"/>
  <c r="G47" i="48"/>
  <c r="G50" i="48"/>
  <c r="K47" i="48"/>
  <c r="K50" i="48"/>
  <c r="K48" i="48"/>
  <c r="O47" i="48"/>
  <c r="O50" i="48"/>
  <c r="F10" i="48"/>
  <c r="J10" i="48"/>
  <c r="N10" i="48"/>
  <c r="F14" i="48"/>
  <c r="J14" i="48"/>
  <c r="N14" i="48"/>
  <c r="F18" i="48"/>
  <c r="N20" i="48"/>
  <c r="J22" i="48"/>
  <c r="F23" i="48"/>
  <c r="N27" i="48"/>
  <c r="J28" i="48"/>
  <c r="N29" i="48"/>
  <c r="F30" i="48"/>
  <c r="N30" i="48"/>
  <c r="J34" i="48"/>
  <c r="F36" i="48"/>
  <c r="J40" i="48"/>
  <c r="N44" i="48"/>
  <c r="I52" i="51"/>
  <c r="Q52" i="51"/>
  <c r="I45" i="48" l="1"/>
  <c r="M45" i="48"/>
  <c r="L45" i="48"/>
  <c r="C45" i="48"/>
  <c r="N45" i="48"/>
  <c r="D45" i="48"/>
  <c r="Q45" i="48"/>
  <c r="P45" i="48"/>
  <c r="J45" i="48"/>
  <c r="O45" i="48"/>
  <c r="H45" i="48"/>
  <c r="F45" i="48"/>
  <c r="E45" i="48"/>
  <c r="K45" i="48"/>
  <c r="G45" i="48"/>
  <c r="O45" i="20"/>
  <c r="H52" i="48"/>
  <c r="O52" i="48"/>
  <c r="C52" i="48"/>
  <c r="G52" i="48"/>
  <c r="N52" i="48"/>
  <c r="F52" i="48"/>
  <c r="P52" i="48"/>
  <c r="R52" i="47"/>
  <c r="I52" i="48"/>
  <c r="K52" i="48"/>
  <c r="Q52" i="48"/>
  <c r="E52" i="48"/>
  <c r="D52" i="48"/>
  <c r="M52" i="48"/>
  <c r="L52" i="48"/>
  <c r="J52" i="48"/>
  <c r="R45" i="47"/>
  <c r="O43" i="20" l="1"/>
  <c r="C19" i="36" l="1"/>
  <c r="G19" i="36" l="1"/>
  <c r="H19" i="36"/>
  <c r="W38" i="20" l="1"/>
  <c r="W39" i="20"/>
  <c r="C29" i="36" l="1"/>
  <c r="C28" i="36"/>
  <c r="C27" i="36"/>
  <c r="C26" i="36"/>
  <c r="C25" i="36"/>
  <c r="C24" i="36"/>
  <c r="C23" i="36"/>
  <c r="C22" i="36"/>
  <c r="C21" i="36"/>
  <c r="C20" i="36"/>
  <c r="C18" i="36"/>
  <c r="C17" i="36"/>
  <c r="C16" i="36"/>
  <c r="C15" i="36"/>
  <c r="C14" i="36"/>
  <c r="C13" i="36"/>
  <c r="C12" i="36"/>
  <c r="C11" i="36"/>
  <c r="C10" i="36"/>
  <c r="C9" i="36"/>
  <c r="C8" i="36"/>
  <c r="C6" i="36"/>
  <c r="C7" i="36"/>
  <c r="N43" i="20"/>
  <c r="N38" i="20"/>
  <c r="N39" i="20"/>
  <c r="N44" i="20" s="1"/>
  <c r="C30" i="36" l="1"/>
  <c r="N45" i="20"/>
  <c r="R39" i="20"/>
  <c r="R44" i="20" s="1"/>
  <c r="R38" i="20"/>
  <c r="R43" i="20"/>
  <c r="R45" i="20" l="1"/>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Q32" i="8"/>
  <c r="P32" i="8"/>
  <c r="O32" i="8"/>
  <c r="N32" i="8"/>
  <c r="M32" i="8"/>
  <c r="L32" i="8"/>
  <c r="K32" i="8"/>
  <c r="J32" i="8"/>
  <c r="I32" i="8"/>
  <c r="H32" i="8"/>
  <c r="F32" i="8"/>
  <c r="E32" i="8"/>
  <c r="D32" i="8"/>
  <c r="C32" i="8"/>
  <c r="M43" i="20" l="1"/>
  <c r="M38" i="20"/>
  <c r="M39" i="20"/>
  <c r="M44" i="20" s="1"/>
  <c r="M45" i="20" l="1"/>
  <c r="Q39" i="20"/>
  <c r="Q38" i="20"/>
  <c r="S38" i="20" s="1"/>
  <c r="S45" i="20" l="1"/>
  <c r="Q45" i="20"/>
  <c r="S39" i="20"/>
  <c r="S44" i="20" s="1"/>
  <c r="Q44" i="20"/>
  <c r="S43" i="20"/>
  <c r="Q43" i="20"/>
  <c r="G34" i="8"/>
  <c r="G33" i="8"/>
  <c r="G32" i="8"/>
  <c r="G35" i="45" l="1"/>
  <c r="Q35" i="46"/>
  <c r="P35" i="46"/>
  <c r="O35" i="46"/>
  <c r="N35" i="46"/>
  <c r="M35" i="46"/>
  <c r="L35" i="46"/>
  <c r="K35" i="46"/>
  <c r="J35" i="46"/>
  <c r="I35" i="46"/>
  <c r="H35" i="46"/>
  <c r="G35" i="46"/>
  <c r="F35" i="46"/>
  <c r="E35" i="46"/>
  <c r="D35" i="46"/>
  <c r="C35" i="46"/>
  <c r="Q35" i="45"/>
  <c r="P35" i="45"/>
  <c r="O35" i="45"/>
  <c r="N35" i="45"/>
  <c r="M35" i="45"/>
  <c r="L35" i="45"/>
  <c r="K35" i="45"/>
  <c r="J35" i="45"/>
  <c r="I35" i="45"/>
  <c r="H35" i="45"/>
  <c r="F35" i="45"/>
  <c r="E35" i="45"/>
  <c r="D35" i="45"/>
  <c r="C35" i="45"/>
  <c r="Q35" i="43"/>
  <c r="P35" i="43"/>
  <c r="O35" i="43"/>
  <c r="N35" i="43"/>
  <c r="M35" i="43"/>
  <c r="L35" i="43"/>
  <c r="K35" i="43"/>
  <c r="J35" i="43"/>
  <c r="I35" i="43"/>
  <c r="H35" i="43"/>
  <c r="G35" i="43"/>
  <c r="F35" i="43"/>
  <c r="E35" i="43"/>
  <c r="D35" i="43"/>
  <c r="C35" i="43"/>
  <c r="Q35" i="41"/>
  <c r="P35" i="41"/>
  <c r="O35" i="41"/>
  <c r="N35" i="41"/>
  <c r="M35" i="41"/>
  <c r="L35" i="41"/>
  <c r="K35" i="41"/>
  <c r="J35" i="41"/>
  <c r="I35" i="41"/>
  <c r="H35" i="41"/>
  <c r="G35" i="41"/>
  <c r="F35" i="41"/>
  <c r="E35" i="41"/>
  <c r="D35" i="41"/>
  <c r="C35" i="41"/>
  <c r="H29" i="36" l="1"/>
  <c r="H26" i="36"/>
  <c r="H22" i="36"/>
  <c r="H17" i="36"/>
  <c r="H13" i="36"/>
  <c r="H10" i="36"/>
  <c r="H8" i="36"/>
  <c r="H7" i="36"/>
  <c r="H28" i="36"/>
  <c r="H25" i="36"/>
  <c r="H23" i="36"/>
  <c r="H21" i="36"/>
  <c r="H18" i="36"/>
  <c r="H16" i="36"/>
  <c r="H14" i="36"/>
  <c r="H12" i="36"/>
  <c r="H11" i="36"/>
  <c r="H9" i="36"/>
  <c r="H27" i="36"/>
  <c r="H24" i="36"/>
  <c r="H20" i="36"/>
  <c r="H15" i="36"/>
  <c r="H6" i="36"/>
  <c r="G29" i="36"/>
  <c r="G28" i="36"/>
  <c r="G27" i="36"/>
  <c r="G26" i="36"/>
  <c r="G25" i="36"/>
  <c r="G24" i="36"/>
  <c r="G23" i="36"/>
  <c r="G22" i="36"/>
  <c r="G21" i="36"/>
  <c r="G20" i="36"/>
  <c r="G18" i="36"/>
  <c r="G17" i="36"/>
  <c r="G16" i="36"/>
  <c r="G15" i="36"/>
  <c r="G14" i="36"/>
  <c r="G13" i="36"/>
  <c r="G12" i="36"/>
  <c r="G11" i="36"/>
  <c r="G10" i="36"/>
  <c r="G9" i="36"/>
  <c r="G8" i="36"/>
  <c r="G6" i="36"/>
  <c r="G7" i="36"/>
  <c r="H30" i="36" l="1"/>
  <c r="G30" i="36"/>
  <c r="F35" i="5"/>
  <c r="J35" i="5"/>
  <c r="N35" i="5"/>
  <c r="E35" i="6"/>
  <c r="I35" i="6"/>
  <c r="M35" i="6"/>
  <c r="Q35" i="6"/>
  <c r="D35" i="7"/>
  <c r="H35" i="7"/>
  <c r="L35" i="7"/>
  <c r="P35" i="7"/>
  <c r="G35" i="5"/>
  <c r="O35" i="5"/>
  <c r="J35" i="6"/>
  <c r="I35" i="7"/>
  <c r="M35" i="7"/>
  <c r="C35" i="5"/>
  <c r="K35" i="5"/>
  <c r="F35" i="6"/>
  <c r="N35" i="6"/>
  <c r="E35" i="7"/>
  <c r="Q35" i="7"/>
  <c r="D35" i="5"/>
  <c r="H35" i="5"/>
  <c r="L35" i="5"/>
  <c r="P35" i="5"/>
  <c r="G35" i="6"/>
  <c r="K35" i="6"/>
  <c r="O35" i="6"/>
  <c r="F35" i="7"/>
  <c r="J35" i="7"/>
  <c r="N35" i="7"/>
  <c r="E35" i="5"/>
  <c r="I35" i="5"/>
  <c r="M35" i="5"/>
  <c r="Q35" i="5"/>
  <c r="D35" i="6"/>
  <c r="H35" i="6"/>
  <c r="L35" i="6"/>
  <c r="P35" i="6"/>
  <c r="C35" i="7"/>
  <c r="G35" i="7"/>
  <c r="K35" i="7"/>
  <c r="O35" i="7"/>
  <c r="L35" i="8" l="1"/>
  <c r="N35" i="8"/>
  <c r="P35" i="8"/>
  <c r="Q35" i="8"/>
  <c r="E35" i="8"/>
  <c r="I35" i="8"/>
  <c r="D35" i="8"/>
  <c r="K35" i="8"/>
  <c r="F35" i="8"/>
  <c r="M35" i="8"/>
  <c r="H35" i="8"/>
  <c r="O35" i="8"/>
  <c r="J35" i="8"/>
  <c r="G35" i="8" l="1"/>
  <c r="C35" i="8" l="1"/>
  <c r="E35" i="4" l="1"/>
  <c r="F35" i="4"/>
  <c r="G35" i="4"/>
  <c r="H35" i="4"/>
  <c r="I35" i="4"/>
  <c r="J35" i="4"/>
  <c r="K35" i="4"/>
  <c r="L35" i="4"/>
  <c r="M35" i="4"/>
  <c r="N35" i="4"/>
  <c r="O35" i="4"/>
  <c r="P35" i="4"/>
  <c r="C35" i="4"/>
  <c r="Q36" i="4"/>
  <c r="J36" i="9"/>
  <c r="I36" i="9"/>
  <c r="H36" i="9"/>
  <c r="G36" i="9"/>
  <c r="F36" i="9"/>
  <c r="E36" i="9"/>
  <c r="D36" i="9"/>
  <c r="K35" i="9" l="1"/>
  <c r="K33" i="9"/>
  <c r="K34" i="9"/>
  <c r="C36" i="4"/>
  <c r="G34" i="36"/>
  <c r="G33" i="36"/>
  <c r="G32" i="36"/>
  <c r="D33" i="36"/>
  <c r="D34" i="36"/>
  <c r="D32" i="36"/>
  <c r="H34" i="36"/>
  <c r="H32" i="36"/>
  <c r="H33" i="36"/>
  <c r="E34" i="36"/>
  <c r="E32" i="36"/>
  <c r="E33" i="36"/>
  <c r="F34" i="36"/>
  <c r="F33" i="36"/>
  <c r="F32" i="36"/>
  <c r="J32" i="36"/>
  <c r="J34" i="36"/>
  <c r="J33" i="36"/>
  <c r="C34" i="36"/>
  <c r="C33" i="36"/>
  <c r="C32" i="36"/>
  <c r="I34" i="36"/>
  <c r="I33" i="36"/>
  <c r="I32" i="36"/>
  <c r="K36" i="4"/>
  <c r="G36" i="4"/>
  <c r="D36" i="4"/>
  <c r="O36" i="4"/>
  <c r="J36" i="4"/>
  <c r="P36" i="4"/>
  <c r="I36" i="4"/>
  <c r="N36" i="4"/>
  <c r="H36" i="4"/>
  <c r="F36" i="4"/>
  <c r="L36" i="4"/>
  <c r="M36" i="4"/>
  <c r="E36" i="4"/>
  <c r="I35" i="36" l="1"/>
  <c r="J35" i="36"/>
  <c r="H35" i="36"/>
  <c r="F35" i="36"/>
  <c r="G35" i="36"/>
  <c r="D35" i="36"/>
  <c r="E35" i="36"/>
  <c r="C35" i="36"/>
  <c r="K36" i="9"/>
  <c r="H8" i="8" l="1"/>
  <c r="L8" i="8"/>
  <c r="P8" i="8"/>
  <c r="E9" i="8"/>
  <c r="I9" i="8"/>
  <c r="M9" i="8"/>
  <c r="Q9" i="8"/>
  <c r="F10" i="8"/>
  <c r="J10" i="8"/>
  <c r="N10" i="8"/>
  <c r="C11" i="8"/>
  <c r="G11" i="8"/>
  <c r="K11" i="8"/>
  <c r="O11" i="8"/>
  <c r="E12" i="8"/>
  <c r="I12" i="8"/>
  <c r="M12" i="8"/>
  <c r="Q12" i="8"/>
  <c r="F13" i="8"/>
  <c r="J13" i="8"/>
  <c r="N13" i="8"/>
  <c r="C14" i="8"/>
  <c r="G14" i="8"/>
  <c r="K14" i="8"/>
  <c r="O14" i="8"/>
  <c r="H15" i="8"/>
  <c r="L15" i="8"/>
  <c r="P15" i="8"/>
  <c r="E16" i="8"/>
  <c r="I16" i="8"/>
  <c r="M16" i="8"/>
  <c r="Q16" i="8"/>
  <c r="F17" i="8"/>
  <c r="J17" i="8"/>
  <c r="N17" i="8"/>
  <c r="C19" i="8"/>
  <c r="G19" i="8"/>
  <c r="K19" i="8"/>
  <c r="O19" i="8"/>
  <c r="H20" i="8"/>
  <c r="L20" i="8"/>
  <c r="P20" i="8"/>
  <c r="E21" i="8"/>
  <c r="I21" i="8"/>
  <c r="M21" i="8"/>
  <c r="Q21" i="8"/>
  <c r="F22" i="8"/>
  <c r="J22" i="8"/>
  <c r="N22" i="8"/>
  <c r="C23" i="8"/>
  <c r="G23" i="8"/>
  <c r="K23" i="8"/>
  <c r="O23" i="8"/>
  <c r="H24" i="8"/>
  <c r="L24" i="8"/>
  <c r="P24" i="8"/>
  <c r="E25" i="8"/>
  <c r="I25" i="8"/>
  <c r="M25" i="8"/>
  <c r="Q25" i="8"/>
  <c r="F26" i="8"/>
  <c r="J26" i="8"/>
  <c r="N26" i="8"/>
  <c r="H27" i="8"/>
  <c r="L27" i="8"/>
  <c r="P27" i="8"/>
  <c r="E28" i="8"/>
  <c r="I28" i="8"/>
  <c r="M28" i="8"/>
  <c r="Q28" i="8"/>
  <c r="F29" i="8"/>
  <c r="J29" i="8"/>
  <c r="N29" i="8"/>
  <c r="G28" i="8"/>
  <c r="P6" i="8"/>
  <c r="E8" i="8"/>
  <c r="I8" i="8"/>
  <c r="M8" i="8"/>
  <c r="Q8" i="8"/>
  <c r="F9" i="8"/>
  <c r="J9" i="8"/>
  <c r="N9" i="8"/>
  <c r="C10" i="8"/>
  <c r="G10" i="8"/>
  <c r="K10" i="8"/>
  <c r="O10" i="8"/>
  <c r="H11" i="8"/>
  <c r="L11" i="8"/>
  <c r="P11" i="8"/>
  <c r="F12" i="8"/>
  <c r="J12" i="8"/>
  <c r="N12" i="8"/>
  <c r="C13" i="8"/>
  <c r="G13" i="8"/>
  <c r="K13" i="8"/>
  <c r="O13" i="8"/>
  <c r="H14" i="8"/>
  <c r="L14" i="8"/>
  <c r="P14" i="8"/>
  <c r="E15" i="8"/>
  <c r="I15" i="8"/>
  <c r="M15" i="8"/>
  <c r="Q15" i="8"/>
  <c r="F16" i="8"/>
  <c r="J16" i="8"/>
  <c r="N16" i="8"/>
  <c r="C17" i="8"/>
  <c r="G17" i="8"/>
  <c r="K17" i="8"/>
  <c r="O17" i="8"/>
  <c r="H19" i="8"/>
  <c r="L19" i="8"/>
  <c r="P19" i="8"/>
  <c r="E20" i="8"/>
  <c r="I20" i="8"/>
  <c r="M20" i="8"/>
  <c r="Q20" i="8"/>
  <c r="F21" i="8"/>
  <c r="J21" i="8"/>
  <c r="N21" i="8"/>
  <c r="C22" i="8"/>
  <c r="G22" i="8"/>
  <c r="K22" i="8"/>
  <c r="O22" i="8"/>
  <c r="H23" i="8"/>
  <c r="L23" i="8"/>
  <c r="P23" i="8"/>
  <c r="E24" i="8"/>
  <c r="I24" i="8"/>
  <c r="M24" i="8"/>
  <c r="Q24" i="8"/>
  <c r="F25" i="8"/>
  <c r="J25" i="8"/>
  <c r="N25" i="8"/>
  <c r="C26" i="8"/>
  <c r="G26" i="8"/>
  <c r="K26" i="8"/>
  <c r="O26" i="8"/>
  <c r="E27" i="8"/>
  <c r="I27" i="8"/>
  <c r="M27" i="8"/>
  <c r="Q27" i="8"/>
  <c r="F28" i="8"/>
  <c r="J28" i="8"/>
  <c r="N28" i="8"/>
  <c r="C29" i="8"/>
  <c r="G29" i="8"/>
  <c r="K29" i="8"/>
  <c r="O29" i="8"/>
  <c r="E6" i="8"/>
  <c r="I6" i="8"/>
  <c r="M6" i="8"/>
  <c r="Q6" i="8"/>
  <c r="F8" i="8"/>
  <c r="J8" i="8"/>
  <c r="N8" i="8"/>
  <c r="C9" i="8"/>
  <c r="G9" i="8"/>
  <c r="K9" i="8"/>
  <c r="O9" i="8"/>
  <c r="H10" i="8"/>
  <c r="L10" i="8"/>
  <c r="P10" i="8"/>
  <c r="E11" i="8"/>
  <c r="I11" i="8"/>
  <c r="M11" i="8"/>
  <c r="Q11" i="8"/>
  <c r="C12" i="8"/>
  <c r="G12" i="8"/>
  <c r="K12" i="8"/>
  <c r="O12" i="8"/>
  <c r="H13" i="8"/>
  <c r="L13" i="8"/>
  <c r="P13" i="8"/>
  <c r="E14" i="8"/>
  <c r="I14" i="8"/>
  <c r="M14" i="8"/>
  <c r="Q14" i="8"/>
  <c r="F15" i="8"/>
  <c r="J15" i="8"/>
  <c r="N15" i="8"/>
  <c r="C16" i="8"/>
  <c r="G16" i="8"/>
  <c r="K16" i="8"/>
  <c r="O16" i="8"/>
  <c r="H17" i="8"/>
  <c r="L17" i="8"/>
  <c r="P17" i="8"/>
  <c r="E19" i="8"/>
  <c r="I19" i="8"/>
  <c r="M19" i="8"/>
  <c r="Q19" i="8"/>
  <c r="F20" i="8"/>
  <c r="J20" i="8"/>
  <c r="N20" i="8"/>
  <c r="C21" i="8"/>
  <c r="G21" i="8"/>
  <c r="K21" i="8"/>
  <c r="O21" i="8"/>
  <c r="H22" i="8"/>
  <c r="L22" i="8"/>
  <c r="P22" i="8"/>
  <c r="E23" i="8"/>
  <c r="I23" i="8"/>
  <c r="M23" i="8"/>
  <c r="Q23" i="8"/>
  <c r="F24" i="8"/>
  <c r="J24" i="8"/>
  <c r="N24" i="8"/>
  <c r="C25" i="8"/>
  <c r="G25" i="8"/>
  <c r="K25" i="8"/>
  <c r="O25" i="8"/>
  <c r="H26" i="8"/>
  <c r="L26" i="8"/>
  <c r="P26" i="8"/>
  <c r="F27" i="8"/>
  <c r="J27" i="8"/>
  <c r="N27" i="8"/>
  <c r="C28" i="8"/>
  <c r="K28" i="8"/>
  <c r="O28" i="8"/>
  <c r="H29" i="8"/>
  <c r="L29" i="8"/>
  <c r="P29" i="8"/>
  <c r="K8" i="8"/>
  <c r="O8" i="8"/>
  <c r="H9" i="8"/>
  <c r="L9" i="8"/>
  <c r="P9" i="8"/>
  <c r="E10" i="8"/>
  <c r="I10" i="8"/>
  <c r="M10" i="8"/>
  <c r="Q10" i="8"/>
  <c r="F11" i="8"/>
  <c r="J11" i="8"/>
  <c r="N11" i="8"/>
  <c r="H12" i="8"/>
  <c r="L12" i="8"/>
  <c r="P12" i="8"/>
  <c r="E13" i="8"/>
  <c r="I13" i="8"/>
  <c r="M13" i="8"/>
  <c r="Q13" i="8"/>
  <c r="F14" i="8"/>
  <c r="J14" i="8"/>
  <c r="N14" i="8"/>
  <c r="C15" i="8"/>
  <c r="G15" i="8"/>
  <c r="K15" i="8"/>
  <c r="O15" i="8"/>
  <c r="H16" i="8"/>
  <c r="L16" i="8"/>
  <c r="P16" i="8"/>
  <c r="E17" i="8"/>
  <c r="I17" i="8"/>
  <c r="M17" i="8"/>
  <c r="Q17" i="8"/>
  <c r="F19" i="8"/>
  <c r="J19" i="8"/>
  <c r="N19" i="8"/>
  <c r="C20" i="8"/>
  <c r="G20" i="8"/>
  <c r="K20" i="8"/>
  <c r="O20" i="8"/>
  <c r="H21" i="8"/>
  <c r="L21" i="8"/>
  <c r="P21" i="8"/>
  <c r="E22" i="8"/>
  <c r="I22" i="8"/>
  <c r="M22" i="8"/>
  <c r="Q22" i="8"/>
  <c r="F23" i="8"/>
  <c r="J23" i="8"/>
  <c r="N23" i="8"/>
  <c r="C24" i="8"/>
  <c r="G24" i="8"/>
  <c r="K24" i="8"/>
  <c r="O24" i="8"/>
  <c r="H25" i="8"/>
  <c r="L25" i="8"/>
  <c r="P25" i="8"/>
  <c r="E26" i="8"/>
  <c r="I26" i="8"/>
  <c r="M26" i="8"/>
  <c r="Q26" i="8"/>
  <c r="C27" i="8"/>
  <c r="G27" i="8"/>
  <c r="K27" i="8"/>
  <c r="O27" i="8"/>
  <c r="H28" i="8"/>
  <c r="L28" i="8"/>
  <c r="P28" i="8"/>
  <c r="E29" i="8"/>
  <c r="I29" i="8"/>
  <c r="M29" i="8"/>
  <c r="Q29" i="8"/>
  <c r="D7" i="8"/>
  <c r="H7" i="8"/>
  <c r="L7" i="8"/>
  <c r="P7" i="8"/>
  <c r="D10" i="8"/>
  <c r="D17" i="8"/>
  <c r="D26" i="8"/>
  <c r="E7" i="8"/>
  <c r="M7" i="8"/>
  <c r="Q7" i="8"/>
  <c r="J6" i="8"/>
  <c r="N6" i="8"/>
  <c r="G8" i="8"/>
  <c r="D16" i="8"/>
  <c r="D21" i="8"/>
  <c r="D28" i="8"/>
  <c r="F7" i="8"/>
  <c r="C6" i="8"/>
  <c r="C7" i="8"/>
  <c r="G7" i="8"/>
  <c r="K7" i="8"/>
  <c r="O7" i="8"/>
  <c r="D6" i="8"/>
  <c r="H6" i="8"/>
  <c r="L6" i="8"/>
  <c r="D11" i="8"/>
  <c r="D14" i="8"/>
  <c r="D19" i="8"/>
  <c r="D23" i="8"/>
  <c r="D13" i="8"/>
  <c r="D22" i="8"/>
  <c r="D29" i="8"/>
  <c r="I7" i="8"/>
  <c r="F6" i="8"/>
  <c r="C8" i="8"/>
  <c r="D9" i="8"/>
  <c r="D12" i="8"/>
  <c r="D25" i="8"/>
  <c r="J7" i="8"/>
  <c r="N7" i="8"/>
  <c r="G6" i="8"/>
  <c r="K6" i="8"/>
  <c r="O6" i="8"/>
  <c r="D8" i="8"/>
  <c r="D15" i="8"/>
  <c r="D20" i="8"/>
  <c r="D24" i="8"/>
  <c r="D27" i="8"/>
  <c r="L30" i="8" l="1"/>
  <c r="Q30" i="8"/>
  <c r="M30" i="8"/>
  <c r="D30" i="8"/>
  <c r="I30" i="8"/>
  <c r="E30" i="8"/>
  <c r="P30" i="8"/>
  <c r="O30" i="8"/>
  <c r="N30" i="8"/>
  <c r="K30" i="8"/>
  <c r="F30" i="8"/>
  <c r="J30" i="8"/>
  <c r="H30" i="8"/>
  <c r="G30" i="8"/>
  <c r="C30" i="8"/>
  <c r="F19" i="36"/>
  <c r="E7" i="36"/>
  <c r="E19" i="36"/>
  <c r="I7" i="36"/>
  <c r="I19" i="36"/>
  <c r="D7" i="36"/>
  <c r="D19" i="36"/>
  <c r="F17" i="36"/>
  <c r="F6" i="36"/>
  <c r="F16" i="36"/>
  <c r="F14" i="36"/>
  <c r="F18" i="36"/>
  <c r="F25" i="36"/>
  <c r="F28" i="36"/>
  <c r="F20" i="36"/>
  <c r="F13" i="36"/>
  <c r="F12" i="36"/>
  <c r="F11" i="36"/>
  <c r="F22" i="36"/>
  <c r="F24" i="36"/>
  <c r="F27" i="36"/>
  <c r="F26" i="36"/>
  <c r="F8" i="36"/>
  <c r="F21" i="36"/>
  <c r="F15" i="36"/>
  <c r="F29" i="36"/>
  <c r="F9" i="36"/>
  <c r="F23" i="36"/>
  <c r="F10" i="36"/>
  <c r="D23" i="36"/>
  <c r="D13" i="36"/>
  <c r="D9" i="36"/>
  <c r="D15" i="36"/>
  <c r="D17" i="36"/>
  <c r="D24" i="36"/>
  <c r="D11" i="36"/>
  <c r="D20" i="36"/>
  <c r="D27" i="36"/>
  <c r="D14" i="36"/>
  <c r="D29" i="36"/>
  <c r="D25" i="36"/>
  <c r="D21" i="36"/>
  <c r="D8" i="36"/>
  <c r="D10" i="36"/>
  <c r="D16" i="36"/>
  <c r="F7" i="36"/>
  <c r="D6" i="36"/>
  <c r="D18" i="36"/>
  <c r="D22" i="36"/>
  <c r="E22" i="36"/>
  <c r="E21" i="36"/>
  <c r="E18" i="36"/>
  <c r="E26" i="36"/>
  <c r="E15" i="36"/>
  <c r="E20" i="36"/>
  <c r="E10" i="36"/>
  <c r="E16" i="36"/>
  <c r="E14" i="36"/>
  <c r="E17" i="36"/>
  <c r="E8" i="36"/>
  <c r="E24" i="36"/>
  <c r="E25" i="36"/>
  <c r="E27" i="36"/>
  <c r="E9" i="36"/>
  <c r="E6" i="36"/>
  <c r="E23" i="36"/>
  <c r="E29" i="36"/>
  <c r="E28" i="36"/>
  <c r="E12" i="36"/>
  <c r="E11" i="36"/>
  <c r="E13" i="36"/>
  <c r="D26" i="36"/>
  <c r="D28" i="36"/>
  <c r="D12" i="36"/>
  <c r="I25" i="36"/>
  <c r="I11" i="36"/>
  <c r="I26" i="36"/>
  <c r="I12" i="36"/>
  <c r="I28" i="36"/>
  <c r="I6" i="36"/>
  <c r="I27" i="36"/>
  <c r="I8" i="36"/>
  <c r="I23" i="36"/>
  <c r="I17" i="36"/>
  <c r="I9" i="36"/>
  <c r="I15" i="36"/>
  <c r="I20" i="36"/>
  <c r="I10" i="36"/>
  <c r="I14" i="36"/>
  <c r="I29" i="36"/>
  <c r="I16" i="36"/>
  <c r="I24" i="36"/>
  <c r="I22" i="36"/>
  <c r="I18" i="36"/>
  <c r="I13" i="36"/>
  <c r="I21" i="36"/>
  <c r="F30" i="36" l="1"/>
  <c r="E30" i="36"/>
  <c r="I30" i="36"/>
  <c r="D30" i="36"/>
  <c r="K19" i="9"/>
  <c r="K11" i="9"/>
  <c r="K30" i="9"/>
  <c r="K15" i="9"/>
  <c r="K23" i="9"/>
  <c r="K27" i="9"/>
  <c r="K21" i="9"/>
  <c r="K14" i="9"/>
  <c r="K13" i="9"/>
  <c r="K28" i="9"/>
  <c r="K26" i="9"/>
  <c r="K25" i="9"/>
  <c r="K24" i="9"/>
  <c r="K22" i="9"/>
  <c r="K9" i="9"/>
  <c r="K17" i="9"/>
  <c r="K10" i="9"/>
  <c r="K12" i="9"/>
  <c r="K29" i="9"/>
  <c r="K7" i="9"/>
  <c r="K20" i="9"/>
  <c r="K18" i="9"/>
  <c r="K16" i="9"/>
  <c r="J19" i="36"/>
  <c r="J28" i="36"/>
  <c r="J20" i="36"/>
  <c r="J16" i="36"/>
  <c r="J17" i="36"/>
  <c r="J13" i="36"/>
  <c r="K8" i="9"/>
  <c r="J9" i="36"/>
  <c r="J22" i="36"/>
  <c r="J10" i="36"/>
  <c r="J14" i="36"/>
  <c r="J12" i="36"/>
  <c r="J26" i="36"/>
  <c r="J18" i="36"/>
  <c r="J21" i="36"/>
  <c r="J7" i="36"/>
  <c r="J15" i="36"/>
  <c r="J6" i="36"/>
  <c r="J8" i="36"/>
  <c r="J29" i="36"/>
  <c r="J25" i="36"/>
  <c r="J11" i="36"/>
  <c r="J27" i="36"/>
  <c r="J24" i="36"/>
  <c r="J23" i="36"/>
  <c r="J30" i="36" l="1"/>
  <c r="K31" i="9"/>
</calcChain>
</file>

<file path=xl/sharedStrings.xml><?xml version="1.0" encoding="utf-8"?>
<sst xmlns="http://schemas.openxmlformats.org/spreadsheetml/2006/main" count="2139" uniqueCount="324">
  <si>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</si>
  <si>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</si>
  <si>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</si>
  <si>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</si>
  <si>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</si>
  <si>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</si>
  <si>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</si>
  <si>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</si>
  <si>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</si>
  <si>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</si>
  <si>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</si>
  <si>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</si>
  <si>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</si>
  <si>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</si>
  <si>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</si>
  <si>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</si>
  <si>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</si>
  <si>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</si>
  <si>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</si>
  <si>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</si>
  <si>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</si>
  <si>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</si>
  <si>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</si>
  <si>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</si>
  <si>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</si>
  <si>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</si>
  <si>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</si>
  <si>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</si>
  <si>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</si>
  <si>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</si>
  <si>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</si>
  <si>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</si>
  <si>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</si>
  <si>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</si>
  <si>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</si>
  <si>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</si>
  <si>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</si>
  <si>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</si>
  <si>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</si>
  <si>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</si>
  <si>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</si>
  <si>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</si>
  <si>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</si>
  <si>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</si>
  <si>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</si>
  <si>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</si>
  <si>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</si>
  <si>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</si>
  <si>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</si>
  <si>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</si>
  <si>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</si>
  <si>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</si>
  <si>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</si>
  <si>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</si>
  <si>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</si>
  <si>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</si>
  <si>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</si>
  <si>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</si>
  <si>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</si>
  <si>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</si>
  <si>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</si>
  <si>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</si>
  <si>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</si>
  <si>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</si>
  <si>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</si>
  <si>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</si>
  <si>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</si>
  <si>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</si>
  <si>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</si>
  <si>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</si>
  <si>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</si>
  <si>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</si>
  <si>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</si>
  <si>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</si>
  <si>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</si>
  <si>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</si>
  <si>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</si>
  <si>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</si>
  <si>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</si>
  <si>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</si>
  <si>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</si>
  <si>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</si>
  <si>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</si>
  <si>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</si>
  <si>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</si>
  <si>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</si>
  <si>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</si>
  <si>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</si>
  <si>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</si>
  <si>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</si>
  <si>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</si>
  <si>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</si>
  <si>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</si>
  <si>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</si>
  <si>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</si>
  <si>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</si>
  <si>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</si>
  <si>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</si>
  <si>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</si>
  <si>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</si>
  <si>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</si>
  <si>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</si>
  <si>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</si>
  <si>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</si>
  <si>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</si>
  <si>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</si>
  <si>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</si>
  <si>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</si>
  <si>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</si>
  <si>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</si>
  <si>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</si>
  <si>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</si>
  <si>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</si>
  <si>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</si>
  <si>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</si>
  <si>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</si>
  <si>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</si>
  <si>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</si>
  <si>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</si>
  <si>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</si>
  <si>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</si>
  <si>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</si>
  <si>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</si>
  <si>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</si>
  <si>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</si>
  <si>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</si>
  <si>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</si>
  <si>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</si>
  <si>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</si>
  <si>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</si>
  <si>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</si>
  <si>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</si>
  <si>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</si>
  <si>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</si>
  <si>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</si>
  <si>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SAHAM ASSURANCE</t>
  </si>
  <si>
    <t>LIBERTY LIFE ASSURANCE COMPANY</t>
  </si>
  <si>
    <t>BRITAM GENERAL INSURANCE</t>
  </si>
  <si>
    <t xml:space="preserve">Permanent Health </t>
  </si>
  <si>
    <t>PACIS INSURANCE COMPANY</t>
  </si>
  <si>
    <t>RESOLUTION INSURANCE COMPANY</t>
  </si>
  <si>
    <t xml:space="preserve">SAHAM INSURANCE COMPANY </t>
  </si>
  <si>
    <t>ALLIANZ INSURANCE COMPANY</t>
  </si>
  <si>
    <t>TABLE OF CONTENTS</t>
  </si>
  <si>
    <t>Link</t>
  </si>
  <si>
    <t>Description</t>
  </si>
  <si>
    <t>INSURANCE REGULATORY AUTHORITY</t>
  </si>
  <si>
    <t>Quarterly (Unaudited)</t>
  </si>
  <si>
    <t>BRITAM LIFE ASSURANCE</t>
  </si>
  <si>
    <t>SANLAM LIFE ASSURANCE</t>
  </si>
  <si>
    <t xml:space="preserve"> YEAR</t>
  </si>
  <si>
    <t>PIONEER INSURANCE COMPANY</t>
  </si>
  <si>
    <t>SANLAM INSURANE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</si>
  <si>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</si>
  <si>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</si>
  <si>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</si>
  <si>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</si>
  <si>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</si>
  <si>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</si>
  <si>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</si>
  <si>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</si>
  <si>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</si>
  <si>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</si>
  <si>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</si>
  <si>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</si>
  <si>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</si>
  <si>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</si>
  <si>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</si>
  <si>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</si>
  <si>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</si>
  <si>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</si>
  <si>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</si>
  <si>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</si>
  <si>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</si>
  <si>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</si>
  <si>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</si>
  <si>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</si>
  <si>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</si>
  <si>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</si>
  <si>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</si>
  <si>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</si>
  <si>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</si>
  <si>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</si>
  <si>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</si>
  <si>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</si>
  <si>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</si>
  <si>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</si>
  <si>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</si>
  <si>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</si>
  <si>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</si>
  <si>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Figures in %</t>
  </si>
  <si>
    <t xml:space="preserve">METROPOLITAN CANNON INSURANCE </t>
  </si>
  <si>
    <t>METROPOLITAN CANNON INSURANCE</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</si>
  <si>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</si>
  <si>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</si>
  <si>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</si>
  <si>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</si>
  <si>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</si>
  <si>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</si>
  <si>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</si>
  <si>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</si>
  <si>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</si>
  <si>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</si>
  <si>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</si>
  <si>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</si>
  <si>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</si>
  <si>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</si>
  <si>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</si>
  <si>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</si>
  <si>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</si>
  <si>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</si>
  <si>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</si>
  <si>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</si>
  <si>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</si>
  <si>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</si>
  <si>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</si>
  <si>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</si>
  <si>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</si>
  <si>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</si>
  <si>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</si>
  <si>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</si>
  <si>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</si>
  <si>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</si>
  <si>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</si>
  <si>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</si>
  <si>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</si>
  <si>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</si>
  <si>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</si>
  <si>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</si>
  <si>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</si>
  <si>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</si>
  <si>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</si>
  <si>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</si>
  <si>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</si>
  <si>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</si>
  <si>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</si>
  <si>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</si>
  <si>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</si>
  <si>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</si>
  <si>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</si>
  <si>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</si>
  <si>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</si>
  <si>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RESOLUTION  INSURANCE COMPANY</t>
  </si>
  <si>
    <t xml:space="preserve">TAKAFUL INSURANCE OF AFRICA </t>
  </si>
  <si>
    <t>THE KENYAN ALLIANCE INSURANCE COMPANY</t>
  </si>
  <si>
    <t>THE MONARCH INSURANCE COMPANY</t>
  </si>
  <si>
    <t xml:space="preserve">UAP INSURANCE COMPANY </t>
  </si>
  <si>
    <t xml:space="preserve">XPLICO INSURANCE COMPANY </t>
  </si>
  <si>
    <t>Ordinary Shares UnQuoted</t>
  </si>
  <si>
    <t>METROPOLITAN CANNON GENERAL</t>
  </si>
  <si>
    <t>GHANA REINSURANCE COMPANY</t>
  </si>
  <si>
    <t>WAICA REINSURANCE KENYA LIMITED</t>
  </si>
  <si>
    <t xml:space="preserve"> </t>
  </si>
  <si>
    <t>KUSCCO MUTUAL ASSURANCE LIMITED</t>
  </si>
  <si>
    <t>Equity</t>
  </si>
  <si>
    <t>Assets</t>
  </si>
  <si>
    <t>ABSA LIFE ASSURANCE</t>
  </si>
  <si>
    <t>APPENDIX 03'</t>
  </si>
  <si>
    <t>JUBILEE GENERAL INSURANCE</t>
  </si>
  <si>
    <t>JUBILEE HEALTH INSURANCE</t>
  </si>
  <si>
    <t xml:space="preserve">JUBILEE GENERAL INSURANCE </t>
  </si>
  <si>
    <t xml:space="preserve"> APA LIFE ASSURANCE COMPANY</t>
  </si>
  <si>
    <t>GHANA              RE-INSURANCE COMPANY LIMITED</t>
  </si>
  <si>
    <t>GEMINIA LIFE INSURANCE COMPANY</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</si>
  <si>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 In addition, the report incorporated data from all long term insurers and 92% of the regulated general insurance companies who had submitted their returns by the date of this report.</t>
  </si>
  <si>
    <t>SUMMARY OF GENERAL INSURANCE BUSINESS PROFIT &amp; LOSS ACCOUNTS FOR THE PERIOD ENDED 31.03.2021</t>
  </si>
  <si>
    <t>SUMMARY OF LONG TERM INSURANCE BUSINESS PROFIT &amp; LOSS ACCOUNTS  FOR THE PERIOD ENDED 31.03.2021</t>
  </si>
  <si>
    <t>SUMMARY OF LONG TERM INSURANCE BUSINESS GROSS PREMIUM INCOME FOR THE PERIOD ENDED 31.03.2021</t>
  </si>
  <si>
    <t>SUMMARY OF LONG TERM INSURANCE BUSINESS MARKET SHARE PER CLASS FOR THE PERIOD ENDED 31.03.2021</t>
  </si>
  <si>
    <t>SUMMARY OF LIFE ASSURANCE BUSINESS REVENUE ACCOUNTS FOR THE PERIOD ENDED 31.03.2021</t>
  </si>
  <si>
    <t>SUMMARY OF ANNUITIES BUSINESS REVENUE ACCOUNTS FOR THE PERIOD ENDED 31.03.2021</t>
  </si>
  <si>
    <t>SUMMARY OF GROUP LIFE BUSINESS REVENUE ACCOUNTS FOR THE PERIOD ENDED 31.03.2021</t>
  </si>
  <si>
    <t>SUMMARY OF GROUP CREDIT BUSINESS REVENUE ACCOUNTS FOR THE PERIOD ENDED 31.03.2021</t>
  </si>
  <si>
    <t>SUMMARY OF INVESTMENTS BUSINESS REVENUE ACCOUNTS FOR THE PERIOD ENDED 31.03.2021</t>
  </si>
  <si>
    <t>SUMMARY OF PERMANENT HEALTH BUSINESS REVENUE ACCOUNTS FOR THE PERIOD ENDED 31.03.2021</t>
  </si>
  <si>
    <t>SUMMARY OF PENSIONS BUSINESS REVENUE ACCOUNTS FOR THE PERIOD ENDED 31.03.2021</t>
  </si>
  <si>
    <t>SUMMARY OF COMBINED LONG TERM BUSINESS REVENUE ACCOUNTS FOR THE PERIOD ENDED 31.03.2021</t>
  </si>
  <si>
    <t>SUMMARY OF GROSS  PREMIUM INCOME UNDER GENERAL INSURANCE BUSINESS FOR THE PERIOD ENDED 31.03.2021</t>
  </si>
  <si>
    <t>SUMMARY OF GENERAL INSURANCE BUSINESS MARKET SHARE PER CLASS FOR THE PERIOD ENDED 31.03.2021</t>
  </si>
  <si>
    <t>SUMMARY OF CLAIMS PAID UNDER GENERAL INSURANCE BUSINESS FOR THE PERIOD ENDED 31.03.2021</t>
  </si>
  <si>
    <t>SUMMARY OF CLAIMS INCURRED UNDER GENERAL INSURANCE BUSINESS FOR THE PERIOD ENDED 31.03.2021</t>
  </si>
  <si>
    <t>SUMMARY OF INCURRED CLAIMS RATIOS UNDER GENERAL INSURANCE BUSINESS FOR THE PERIOD ENDED 31.03.2021</t>
  </si>
  <si>
    <t>SUMMARY OF UNDERWRITING PROFITS UNDER GENERAL INSURANCE BUSINESS FOR THE PERIOD ENDED 31.03.2021</t>
  </si>
  <si>
    <t>SUMMARY OF GENERAL INSURANCE BUSINESS REVENUE ACCOUNTS FOR THE PERIOD ENDED 31.03.2021</t>
  </si>
  <si>
    <t>SUMMARY OF LONG TERM INSURANCE BUSINESS BALANCE SHEETS AS AT 31.03.2021</t>
  </si>
  <si>
    <t>SUMMARY OF GENERAL INSURANCE BUSINESS BALANCE SHEETS AS AT 31.03.2021</t>
  </si>
  <si>
    <t>31st March 2021</t>
  </si>
  <si>
    <t>2021 QUARTER ONE STATISTICS</t>
  </si>
  <si>
    <t>APPENDIX 1: SUMMARY OF GENERAL INSURANCE BUSINESS PROFIT &amp; LOSS ACCOUNTS FOR THE PERIOD ENDED 31.03.2021</t>
  </si>
  <si>
    <t>APPENDIX 2: SUMMARY OF LONG TERM INSURANCE BUSINESS PROFIT &amp; LOSS ACCOUNTS  FOR THE PERIOD ENDED 31.03.2021</t>
  </si>
  <si>
    <t>APPENDIX 3: SUMMARY OF LONG TERM INSURANCE BUSINESS GROSS PREMIUM INCOME FOR THE PERIOD ENDED 31.03.2021</t>
  </si>
  <si>
    <t>APPENDIX 4: SUMMARY OF LONG TERM INSURANCE BUSINESS MARKET SHARE (GROSS PREMIUM INCOME) PER CLASS FOR THE PERIOD ENDED 31.03.2021</t>
  </si>
  <si>
    <t>APPENDIX 5: SUMMARY OF LIFE ASSURANCE BUSINESS REVENUE ACCOUNTS FOR THE PERIOD ENDED 31.03.2021</t>
  </si>
  <si>
    <t>APPENDIX 6: SUMMARY OF ANNUITIES BUSINESS REVENUE ACCOUNTS FOR THE PERIOD ENDED 31.03.2021</t>
  </si>
  <si>
    <t>APPENDIX 7: SUMMARY OF GROUP LIFE BUSINESS REVENUE ACCOUNTS FOR THE PERIOD ENDED 31.03.2021</t>
  </si>
  <si>
    <t>APPENDIX 8: SUMMARY OF GROUP CREDIT BUSINESS REVENUE ACCOUNTS FOR THE PERIOD ENDED 31.03.2021</t>
  </si>
  <si>
    <t>APPENDIX 9: SUMMARY OF INVESTMENTS BUSINESS REVENUE ACCOUNTS FOR THE PERIOD ENDED 31.03.2021</t>
  </si>
  <si>
    <t>APPENDIX 10: SUMMARY OF PERMANENT HEALTH BUSINESS REVENUE ACCOUNTS FOR THE PERIOD ENDED 31.03.2021</t>
  </si>
  <si>
    <t>APPENDIX 11: SUMMARY OF PENSIONS BUSINESS REVENUE ACCOUNTS FOR THE PERIOD ENDED 31.03.2021</t>
  </si>
  <si>
    <t>APPENDIX 12: SUMMARY OF COMBINED LONG TERM BUSINESS REVENUE ACCOUNTS FOR THE PERIOD ENDED 31.03.2021</t>
  </si>
  <si>
    <t>APPENDIX 13: SUMMARY OF GROSS  PREMIUM INCOME UNDER GENERAL INSURANCE BUSINESS FOR THE PERIOD ENDED 31.03.2021</t>
  </si>
  <si>
    <t>APPENDIX 14: SUMMARY OF GENERAL INSURANCE BUSINESS MARKET SHARE (GROSS PREMIUM INCOME) PER CLASS FOR THE PERIOD ENDED 31.03.2021</t>
  </si>
  <si>
    <t>APPENDIX 15: SUMMARY OF CLAIMS PAID UNDER GENERAL INSURANCE BUSINESS FOR THE PERIOD ENDED 31.03.2021</t>
  </si>
  <si>
    <t>APPENDIX 16: SUMMARY OF CLAIMS INCURRED UNDER GENERAL INSURANCE BUSINESS FOR THE PERIOD ENDED 31.03.2021</t>
  </si>
  <si>
    <t>APPENDIX 17: SUMMARY OF INCURRED CLAIMS RATIOS UNDER GENERAL INSURANCE BUSINESS FOR THE PERIOD ENDED 31.03.2021</t>
  </si>
  <si>
    <t>APPENDIX 18: SUMMARY OF UNDERWRITING PROFITS UNDER GENERAL INSURANCE BUSINESS FOR THE PERIOD ENDED 31.03.2021</t>
  </si>
  <si>
    <t>APPENDIX 19: SUMMARY OF GENERAL INSURANCE BUSINESS REVENUE ACCOUNTS FOR THE PERIOD ENDED 31.03.2021</t>
  </si>
  <si>
    <t>APPENDIX 20 i: SUMMARY OF LONG TERM INSURANCE BUSINESS BALANCE SHEETS AS AT 31.03.2021</t>
  </si>
  <si>
    <t>APPENDIX 20 ii: SUMMARY OF LONG TERM INSURANCE BUSINESS BALANCE SHEETS AS AT 31.03.2021</t>
  </si>
  <si>
    <t>APPENDIX 20 iii: SUMMARY OF LONG TERM INSURANCE BUSINESS BALANCE SHEETS AS AT 31.03.2021</t>
  </si>
  <si>
    <t>APPENDIX 21 i: SUMMARY OF GENERAL INSURANCE BUSINESS BALANCE SHEETS AS AT 31.03.2021</t>
  </si>
  <si>
    <t>APPENDIX 21 ii: SUMMARY OF GENERAL INSURANCE BUSINESS BALANCE SHEETS AS AT 31.03.2021</t>
  </si>
  <si>
    <t>APPENDIX 21 iii: SUMMARY OF GENERAL INSURANCE BUSINESS BALANCE SHEETS AS AT 31.03.2021</t>
  </si>
  <si>
    <t>APPENDIX 21 iv: SUMMARY OF GENERAL INSURANCE BUSINESS BALANCE SHEETS AS AT 31.03.2021</t>
  </si>
  <si>
    <t>LINKED INVESTMENTS 31.03.2021</t>
  </si>
  <si>
    <t>NON-LINKED INVESTMENTS 31.03.2021</t>
  </si>
  <si>
    <t>PERSONAL PENSIONS 31.03.2021</t>
  </si>
  <si>
    <t>DEPOSIT ADMINISTRATION 31.03.2021</t>
  </si>
  <si>
    <t>APPENDIX 18: SUMMARY OF COMMISSIONS UNDER GENERAL INSURANCE BUSINESS FOR THE PERIOD ENDED 31.03.2021</t>
  </si>
  <si>
    <t>APPENDIX 18: SUMMARY OF MANAGEMENT EXPENSES UNDER GENERAL INSURANCE BUSINESS FOR THE PERIOD ENDED 31.03.2021</t>
  </si>
  <si>
    <t>APPENDIX 18: SUMMARY OF NET EARNED PREMIUM INCOME UNDER GENERAL INSURANCE BUSINESS FOR THE PERIOD ENDED 31.03.2021</t>
  </si>
  <si>
    <t>APPENDIX 18: SUMMARY OF NET PREMIUM INCOME UNDER GENERAL INSURANCE BUSINESS FOR THE PERIOD ENDED 31.03.2021</t>
  </si>
  <si>
    <t>APPENDIX 18: SUMMARY OF INWARD REINSURANCE PREMIUM UNDER GENERAL INSURANCE BUSINESS FOR THE PERIOD ENDED 31.03.2021</t>
  </si>
  <si>
    <t>APPENDIX 18: SUMMARY OF GROSS DIRECT PREMIUM UNDER GENERAL INSURANCE BUSINESS FOR THE PERIOD ENDED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</si>
</sst>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_);_(* \(#,##0.00\);_(* &quot;-&quot;??_);_(@_)"/>
    <numFmt numFmtId="165" formatCode="_(* #,##0_);_(* \(\ #,##0\ \);_(* &quot;-&quot;??_);_(\ @_ \)"/>
    <numFmt numFmtId="166" formatCode="_-* #,##0_-;\-* #,##0_-;_-* &quot;-&quot;??_-;_-@_-"/>
    <numFmt numFmtId="167" formatCode="_(* #,##0_);_(* \(#,##0\);_(* &quot;-&quot;??_);_(@_)"/>
    <numFmt numFmtId="168" formatCode="_(* #,##0.00_);_(* \(\ #,##0.00\ \);_(* &quot;-&quot;??_);_(\ @_ \)"/>
    <numFmt numFmtId="169" formatCode="0.0"/>
    <numFmt numFmtId="170" formatCode="0.000%"/>
  </numFmts>
  <fonts count="48"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
      <sz val="10"/>
      <name val="Tahoma"/>
      <family val="2"/>
    </font>
    <font>
      <sz val="10"/>
      <name val="Arial"/>
      <family val="2"/>
    </font>
    <font>
      <sz val="11"/>
      <color theme="1" tint="0.14999847407452621"/>
      <name val="Calibri"/>
      <family val="2"/>
      <scheme val="minor"/>
    </font>
  </fonts>
  <fills count="11">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9">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xf numFmtId="41" fontId="2" fillId="0" borderId="0" applyFont="0" applyFill="0" applyBorder="0" applyAlignment="0" applyProtection="0"/>
    <xf numFmtId="0" fontId="45" fillId="0" borderId="0"/>
    <xf numFmtId="168" fontId="45" fillId="0" borderId="0" applyFont="0" applyFill="0" applyBorder="0" applyAlignment="0" applyProtection="0"/>
    <xf numFmtId="9" fontId="2" fillId="0" borderId="0" applyFont="0" applyFill="0" applyBorder="0" applyAlignment="0" applyProtection="0"/>
  </cellStyleXfs>
  <cellXfs count="303">
    <xf numFmtId="0" fontId="0" fillId="0" borderId="0" xfId="0"/>
    <xf numFmtId="0" fontId="3" fillId="0" borderId="0" xfId="0" applyFont="1"/>
    <xf numFmtId="165" fontId="7" fillId="2" borderId="1" xfId="1" applyNumberFormat="1" applyFont="1" applyFill="1" applyBorder="1" applyAlignment="1">
      <alignment horizontal="right" wrapText="1"/>
    </xf>
    <xf numFmtId="165" fontId="8" fillId="2" borderId="1" xfId="1" applyNumberFormat="1" applyFont="1" applyFill="1" applyBorder="1" applyAlignment="1">
      <alignment horizontal="right" wrapText="1"/>
    </xf>
    <xf numFmtId="0" fontId="10" fillId="0" borderId="0" xfId="0" applyFont="1"/>
    <xf numFmtId="165"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5" fontId="7" fillId="0" borderId="1" xfId="1" applyNumberFormat="1" applyFont="1" applyBorder="1" applyAlignment="1">
      <alignment horizontal="right" wrapText="1"/>
    </xf>
    <xf numFmtId="165"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43" fontId="10" fillId="0" borderId="1" xfId="0" applyNumberFormat="1" applyFont="1" applyBorder="1"/>
    <xf numFmtId="0" fontId="10" fillId="0" borderId="0" xfId="0" applyFont="1" applyAlignment="1">
      <alignment wrapText="1"/>
    </xf>
    <xf numFmtId="166" fontId="10" fillId="0" borderId="0" xfId="0" applyNumberFormat="1" applyFont="1"/>
    <xf numFmtId="166" fontId="10" fillId="0" borderId="0" xfId="1" applyNumberFormat="1" applyFont="1"/>
    <xf numFmtId="166" fontId="11" fillId="0" borderId="0" xfId="0" applyNumberFormat="1" applyFont="1"/>
    <xf numFmtId="167" fontId="7" fillId="2" borderId="1" xfId="1" applyNumberFormat="1" applyFont="1" applyFill="1" applyBorder="1" applyAlignment="1">
      <alignment horizontal="right" wrapText="1"/>
    </xf>
    <xf numFmtId="167" fontId="8" fillId="2" borderId="1" xfId="1" applyNumberFormat="1" applyFont="1" applyFill="1" applyBorder="1" applyAlignment="1">
      <alignment horizontal="right" wrapText="1"/>
    </xf>
    <xf numFmtId="165" fontId="10" fillId="0" borderId="1" xfId="1" applyNumberFormat="1" applyFont="1" applyBorder="1" applyAlignment="1">
      <alignment horizontal="right" wrapText="1"/>
    </xf>
    <xf numFmtId="165"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5" fontId="22" fillId="8" borderId="1" xfId="1" applyNumberFormat="1" applyFont="1" applyFill="1" applyBorder="1" applyAlignment="1">
      <alignment horizontal="right" wrapText="1"/>
    </xf>
    <xf numFmtId="165"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5" fontId="27" fillId="8" borderId="1" xfId="1" applyNumberFormat="1" applyFont="1" applyFill="1" applyBorder="1" applyAlignment="1">
      <alignment horizontal="right" wrapText="1"/>
    </xf>
    <xf numFmtId="0" fontId="28" fillId="2" borderId="1" xfId="0" applyFont="1" applyFill="1" applyBorder="1" applyAlignment="1">
      <alignment wrapText="1"/>
    </xf>
    <xf numFmtId="165" fontId="25" fillId="6" borderId="1" xfId="1" applyNumberFormat="1" applyFont="1" applyFill="1" applyBorder="1" applyAlignment="1">
      <alignment horizontal="right" wrapText="1"/>
    </xf>
    <xf numFmtId="0" fontId="11" fillId="6" borderId="1" xfId="0" applyFont="1" applyFill="1" applyBorder="1"/>
    <xf numFmtId="166"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5" fontId="8" fillId="8" borderId="1" xfId="1" applyNumberFormat="1" applyFont="1" applyFill="1" applyBorder="1" applyAlignment="1">
      <alignment horizontal="right" wrapText="1"/>
    </xf>
    <xf numFmtId="165" fontId="29" fillId="0" borderId="2" xfId="1" applyNumberFormat="1" applyFont="1" applyBorder="1" applyAlignment="1">
      <alignment horizontal="right" wrapText="1"/>
    </xf>
    <xf numFmtId="165" fontId="29" fillId="0" borderId="1" xfId="1" applyNumberFormat="1" applyFont="1" applyBorder="1" applyAlignment="1">
      <alignment horizontal="right" wrapText="1"/>
    </xf>
    <xf numFmtId="0" fontId="13" fillId="0" borderId="0" xfId="0" applyFont="1"/>
    <xf numFmtId="0" fontId="12" fillId="0" borderId="0" xfId="0" applyFont="1"/>
    <xf numFmtId="0" fontId="4" fillId="0" borderId="1" xfId="0" applyFont="1" applyBorder="1" applyAlignment="1">
      <alignment horizontal="left" wrapText="1"/>
    </xf>
    <xf numFmtId="0" fontId="30" fillId="0" borderId="1" xfId="0" applyFont="1" applyBorder="1" applyAlignment="1">
      <alignment horizontal="center" vertical="center" wrapText="1"/>
    </xf>
    <xf numFmtId="0" fontId="31" fillId="0" borderId="1" xfId="0" applyFont="1" applyBorder="1" applyAlignment="1">
      <alignment horizontal="left"/>
    </xf>
    <xf numFmtId="0" fontId="32" fillId="5" borderId="1" xfId="0" applyFont="1" applyFill="1" applyBorder="1" applyAlignment="1">
      <alignment horizontal="left"/>
    </xf>
    <xf numFmtId="0" fontId="14" fillId="0" borderId="1" xfId="0" applyFont="1" applyBorder="1" applyAlignment="1">
      <alignment horizontal="left"/>
    </xf>
    <xf numFmtId="0" fontId="4" fillId="6" borderId="3" xfId="0" applyFont="1" applyFill="1" applyBorder="1" applyAlignment="1">
      <alignment horizontal="left"/>
    </xf>
    <xf numFmtId="0" fontId="14" fillId="0" borderId="2" xfId="0" applyFont="1" applyBorder="1" applyAlignment="1">
      <alignment horizontal="left"/>
    </xf>
    <xf numFmtId="166" fontId="12" fillId="0" borderId="0" xfId="1" applyNumberFormat="1" applyFont="1"/>
    <xf numFmtId="166" fontId="4" fillId="0" borderId="1" xfId="1" applyNumberFormat="1" applyFont="1" applyBorder="1" applyAlignment="1">
      <alignment horizontal="left" vertical="center" wrapText="1"/>
    </xf>
    <xf numFmtId="166" fontId="31" fillId="0" borderId="1" xfId="1" applyNumberFormat="1" applyFont="1" applyBorder="1" applyAlignment="1">
      <alignment horizontal="left"/>
    </xf>
    <xf numFmtId="166" fontId="32" fillId="5" borderId="1" xfId="1" applyNumberFormat="1" applyFont="1" applyFill="1" applyBorder="1" applyAlignment="1">
      <alignment horizontal="left"/>
    </xf>
    <xf numFmtId="166" fontId="14" fillId="0" borderId="1" xfId="1" applyNumberFormat="1" applyFont="1" applyBorder="1" applyAlignment="1">
      <alignment horizontal="left"/>
    </xf>
    <xf numFmtId="166" fontId="4" fillId="6" borderId="3" xfId="1" applyNumberFormat="1" applyFont="1" applyFill="1" applyBorder="1" applyAlignment="1">
      <alignment horizontal="left"/>
    </xf>
    <xf numFmtId="166" fontId="14" fillId="0" borderId="2" xfId="1" applyNumberFormat="1" applyFont="1" applyBorder="1" applyAlignment="1">
      <alignment horizontal="left"/>
    </xf>
    <xf numFmtId="0" fontId="12" fillId="0" borderId="0" xfId="0" applyFont="1" applyAlignment="1">
      <alignment horizontal="left"/>
    </xf>
    <xf numFmtId="0" fontId="12" fillId="0" borderId="8" xfId="0"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6" fontId="11" fillId="0" borderId="0" xfId="1" applyNumberFormat="1" applyFont="1"/>
    <xf numFmtId="166"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0" fontId="38" fillId="0" borderId="29" xfId="4" quotePrefix="1" applyFont="1" applyBorder="1"/>
    <xf numFmtId="0" fontId="40" fillId="0" borderId="0" xfId="0" applyFont="1"/>
    <xf numFmtId="167" fontId="10" fillId="0" borderId="0" xfId="0" applyNumberFormat="1" applyFont="1"/>
    <xf numFmtId="0" fontId="3" fillId="0" borderId="0" xfId="0" applyFont="1" applyAlignment="1">
      <alignment wrapText="1"/>
    </xf>
    <xf numFmtId="0" fontId="18" fillId="6" borderId="14" xfId="0" applyFont="1" applyFill="1" applyBorder="1" applyAlignment="1">
      <alignment horizontal="center" vertical="center"/>
    </xf>
    <xf numFmtId="165" fontId="0" fillId="0" borderId="0" xfId="0" applyNumberFormat="1"/>
    <xf numFmtId="0" fontId="9" fillId="0" borderId="0" xfId="0" applyFont="1" applyAlignment="1">
      <alignment horizontal="left" wrapText="1"/>
    </xf>
    <xf numFmtId="0" fontId="7" fillId="2" borderId="2" xfId="0" applyFont="1" applyFill="1" applyBorder="1"/>
    <xf numFmtId="2" fontId="11" fillId="0" borderId="1" xfId="0" applyNumberFormat="1" applyFont="1" applyBorder="1"/>
    <xf numFmtId="0" fontId="8" fillId="8" borderId="1" xfId="0" applyFont="1" applyFill="1" applyBorder="1"/>
    <xf numFmtId="43" fontId="8" fillId="2" borderId="1" xfId="1" applyFont="1" applyFill="1" applyBorder="1" applyAlignment="1">
      <alignment horizontal="right"/>
    </xf>
    <xf numFmtId="0" fontId="7" fillId="0" borderId="2" xfId="0" applyFont="1" applyBorder="1"/>
    <xf numFmtId="168" fontId="7" fillId="0" borderId="1" xfId="1" applyNumberFormat="1" applyFont="1" applyBorder="1" applyAlignment="1">
      <alignment horizontal="right" wrapText="1"/>
    </xf>
    <xf numFmtId="168" fontId="8" fillId="0" borderId="1" xfId="1" applyNumberFormat="1" applyFont="1" applyBorder="1" applyAlignment="1">
      <alignment horizontal="right" wrapText="1"/>
    </xf>
    <xf numFmtId="0" fontId="8" fillId="6" borderId="1" xfId="0" applyFont="1" applyFill="1" applyBorder="1"/>
    <xf numFmtId="168" fontId="8" fillId="6" borderId="1" xfId="1" applyNumberFormat="1" applyFont="1" applyFill="1" applyBorder="1" applyAlignment="1">
      <alignment horizontal="right" wrapText="1"/>
    </xf>
    <xf numFmtId="2" fontId="7" fillId="0" borderId="1" xfId="1" applyNumberFormat="1" applyFont="1" applyBorder="1" applyAlignment="1">
      <alignment horizontal="right" wrapText="1"/>
    </xf>
    <xf numFmtId="2" fontId="8" fillId="0" borderId="1" xfId="1" applyNumberFormat="1" applyFont="1" applyBorder="1" applyAlignment="1">
      <alignment horizontal="right" wrapText="1"/>
    </xf>
    <xf numFmtId="0" fontId="29" fillId="0" borderId="1" xfId="0" applyFont="1" applyBorder="1" applyAlignment="1">
      <alignment wrapText="1"/>
    </xf>
    <xf numFmtId="165" fontId="30" fillId="0" borderId="2" xfId="1" applyNumberFormat="1" applyFont="1" applyBorder="1" applyAlignment="1">
      <alignment horizontal="right" wrapText="1"/>
    </xf>
    <xf numFmtId="0" fontId="30" fillId="6" borderId="1" xfId="0" applyFont="1" applyFill="1" applyBorder="1" applyAlignment="1">
      <alignment wrapText="1"/>
    </xf>
    <xf numFmtId="165" fontId="30" fillId="6" borderId="1" xfId="1" applyNumberFormat="1" applyFont="1" applyFill="1" applyBorder="1" applyAlignment="1">
      <alignment horizontal="right" wrapText="1"/>
    </xf>
    <xf numFmtId="165" fontId="30" fillId="0" borderId="1" xfId="1" applyNumberFormat="1" applyFont="1" applyBorder="1" applyAlignment="1">
      <alignment horizontal="right" wrapText="1"/>
    </xf>
    <xf numFmtId="0" fontId="4" fillId="0" borderId="0" xfId="0" applyFont="1" applyAlignment="1">
      <alignment horizontal="left"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xf>
    <xf numFmtId="0" fontId="5" fillId="0" borderId="1" xfId="0" applyFont="1" applyBorder="1" applyAlignment="1">
      <alignment wrapText="1"/>
    </xf>
    <xf numFmtId="0" fontId="7" fillId="0" borderId="2" xfId="0" applyFont="1" applyBorder="1" applyAlignment="1">
      <alignment wrapText="1"/>
    </xf>
    <xf numFmtId="169" fontId="7" fillId="0" borderId="2" xfId="1" applyNumberFormat="1" applyFont="1" applyBorder="1" applyAlignment="1">
      <alignment horizontal="right" wrapText="1"/>
    </xf>
    <xf numFmtId="0" fontId="8" fillId="6" borderId="1" xfId="0" applyFont="1" applyFill="1" applyBorder="1" applyAlignment="1">
      <alignment wrapText="1"/>
    </xf>
    <xf numFmtId="169" fontId="8" fillId="6" borderId="2" xfId="1" applyNumberFormat="1" applyFont="1" applyFill="1" applyBorder="1" applyAlignment="1">
      <alignment horizontal="right" wrapText="1"/>
    </xf>
    <xf numFmtId="169" fontId="7" fillId="0" borderId="1" xfId="1" applyNumberFormat="1" applyFont="1" applyBorder="1" applyAlignment="1">
      <alignment horizontal="right" wrapText="1"/>
    </xf>
    <xf numFmtId="0" fontId="4" fillId="0" borderId="0" xfId="0" applyFont="1" applyAlignment="1">
      <alignment horizontal="center" wrapText="1"/>
    </xf>
    <xf numFmtId="165" fontId="30" fillId="0" borderId="0" xfId="1" applyNumberFormat="1" applyFont="1" applyAlignment="1">
      <alignment horizontal="right" wrapText="1"/>
    </xf>
    <xf numFmtId="0" fontId="30" fillId="0" borderId="0" xfId="0" applyFont="1" applyAlignment="1">
      <alignment horizontal="center" wrapText="1"/>
    </xf>
    <xf numFmtId="0" fontId="43" fillId="0" borderId="0" xfId="0" applyFont="1" applyAlignment="1">
      <alignment horizontal="left" wrapText="1"/>
    </xf>
    <xf numFmtId="166" fontId="44" fillId="0" borderId="1" xfId="1" applyNumberFormat="1" applyFont="1" applyBorder="1"/>
    <xf numFmtId="166" fontId="44" fillId="0" borderId="41" xfId="1" applyNumberFormat="1" applyFont="1" applyBorder="1"/>
    <xf numFmtId="166" fontId="5" fillId="5" borderId="1" xfId="1" applyNumberFormat="1" applyFont="1" applyFill="1" applyBorder="1"/>
    <xf numFmtId="166" fontId="44" fillId="0" borderId="2" xfId="1" applyNumberFormat="1" applyFont="1" applyBorder="1"/>
    <xf numFmtId="166" fontId="5" fillId="6" borderId="3" xfId="1" applyNumberFormat="1" applyFont="1" applyFill="1" applyBorder="1"/>
    <xf numFmtId="43" fontId="10" fillId="0" borderId="0" xfId="1" applyFont="1"/>
    <xf numFmtId="0" fontId="11" fillId="0" borderId="1" xfId="0" applyFont="1" applyBorder="1"/>
    <xf numFmtId="169" fontId="8" fillId="0" borderId="2" xfId="1" applyNumberFormat="1" applyFont="1" applyBorder="1" applyAlignment="1">
      <alignment horizontal="right" wrapText="1"/>
    </xf>
    <xf numFmtId="169" fontId="8" fillId="0" borderId="1" xfId="1" applyNumberFormat="1" applyFont="1" applyBorder="1" applyAlignment="1">
      <alignment horizontal="right" wrapText="1"/>
    </xf>
    <xf numFmtId="0" fontId="12" fillId="0" borderId="0" xfId="0" applyFont="1" applyAlignment="1">
      <alignment horizontal="left"/>
    </xf>
    <xf numFmtId="41" fontId="0" fillId="0" borderId="0" xfId="5" applyFont="1"/>
    <xf numFmtId="41" fontId="10" fillId="0" borderId="0" xfId="5" applyFont="1"/>
    <xf numFmtId="170" fontId="10" fillId="0" borderId="0" xfId="0" applyNumberFormat="1" applyFont="1"/>
    <xf numFmtId="165" fontId="29" fillId="0" borderId="2" xfId="1" applyNumberFormat="1" applyFont="1" applyBorder="1" applyAlignment="1">
      <alignment horizontal="right"/>
    </xf>
    <xf numFmtId="166" fontId="11" fillId="10" borderId="0" xfId="1" applyNumberFormat="1" applyFont="1" applyFill="1"/>
    <xf numFmtId="0" fontId="29" fillId="0" borderId="1" xfId="0" applyFont="1" applyBorder="1"/>
    <xf numFmtId="43" fontId="11" fillId="0" borderId="0" xfId="1" applyFont="1"/>
    <xf numFmtId="43" fontId="0" fillId="0" borderId="0" xfId="1" applyFont="1"/>
    <xf numFmtId="164" fontId="11" fillId="0" borderId="0" xfId="0" applyNumberFormat="1" applyFont="1"/>
    <xf numFmtId="0" fontId="0" fillId="0" borderId="0" xfId="0" applyFont="1"/>
    <xf numFmtId="0" fontId="0" fillId="0" borderId="0" xfId="0" applyFont="1" applyAlignment="1">
      <alignment wrapText="1"/>
    </xf>
    <xf numFmtId="0" fontId="4" fillId="0" borderId="1" xfId="0" applyFont="1" applyBorder="1" applyAlignment="1">
      <alignment horizontal="center"/>
    </xf>
    <xf numFmtId="165" fontId="29" fillId="2" borderId="1" xfId="1" applyNumberFormat="1" applyFont="1" applyFill="1" applyBorder="1" applyAlignment="1">
      <alignment horizontal="right" wrapText="1"/>
    </xf>
    <xf numFmtId="165" fontId="30" fillId="2" borderId="1" xfId="1" applyNumberFormat="1" applyFont="1" applyFill="1" applyBorder="1" applyAlignment="1">
      <alignment horizontal="right" wrapText="1"/>
    </xf>
    <xf numFmtId="165" fontId="30" fillId="8" borderId="1" xfId="1" applyNumberFormat="1" applyFont="1" applyFill="1" applyBorder="1" applyAlignment="1">
      <alignment horizontal="right" wrapText="1"/>
    </xf>
    <xf numFmtId="165" fontId="0" fillId="0" borderId="0" xfId="0" applyNumberFormat="1" applyFont="1"/>
    <xf numFmtId="166" fontId="0" fillId="0" borderId="0" xfId="1" applyNumberFormat="1" applyFont="1"/>
    <xf numFmtId="164" fontId="0" fillId="0" borderId="0" xfId="0" applyNumberFormat="1" applyFont="1"/>
    <xf numFmtId="167" fontId="29" fillId="2" borderId="1" xfId="1" applyNumberFormat="1" applyFont="1" applyFill="1" applyBorder="1" applyAlignment="1">
      <alignment horizontal="right" wrapText="1"/>
    </xf>
    <xf numFmtId="167" fontId="30" fillId="2" borderId="1" xfId="1" applyNumberFormat="1" applyFont="1" applyFill="1" applyBorder="1" applyAlignment="1">
      <alignment horizontal="right" wrapText="1"/>
    </xf>
    <xf numFmtId="166" fontId="4" fillId="6" borderId="1" xfId="1" applyNumberFormat="1" applyFont="1" applyFill="1" applyBorder="1" applyAlignment="1">
      <alignment horizontal="right" wrapText="1"/>
    </xf>
    <xf numFmtId="167" fontId="30" fillId="8" borderId="1" xfId="1" applyNumberFormat="1" applyFont="1" applyFill="1" applyBorder="1" applyAlignment="1">
      <alignment horizontal="right" wrapText="1"/>
    </xf>
    <xf numFmtId="43" fontId="29" fillId="2" borderId="2" xfId="1" applyFont="1" applyFill="1" applyBorder="1" applyAlignment="1">
      <alignment horizontal="right" wrapText="1"/>
    </xf>
    <xf numFmtId="43" fontId="30" fillId="2" borderId="2" xfId="1" applyFont="1" applyFill="1" applyBorder="1" applyAlignment="1">
      <alignment horizontal="right" wrapText="1"/>
    </xf>
    <xf numFmtId="43" fontId="30" fillId="6" borderId="1" xfId="1" applyFont="1" applyFill="1" applyBorder="1" applyAlignment="1">
      <alignment horizontal="center" wrapText="1"/>
    </xf>
    <xf numFmtId="166" fontId="29" fillId="2" borderId="2" xfId="1" applyNumberFormat="1" applyFont="1" applyFill="1" applyBorder="1" applyAlignment="1">
      <alignment horizontal="right" wrapText="1"/>
    </xf>
    <xf numFmtId="166" fontId="30" fillId="3" borderId="2" xfId="1" applyNumberFormat="1" applyFont="1" applyFill="1" applyBorder="1" applyAlignment="1">
      <alignment horizontal="right" wrapText="1"/>
    </xf>
    <xf numFmtId="166" fontId="30" fillId="8" borderId="1" xfId="1" applyNumberFormat="1" applyFont="1" applyFill="1" applyBorder="1" applyAlignment="1">
      <alignment horizontal="center" wrapText="1"/>
    </xf>
    <xf numFmtId="166" fontId="4" fillId="6" borderId="1" xfId="1" applyNumberFormat="1" applyFont="1" applyFill="1" applyBorder="1" applyAlignment="1">
      <alignment horizontal="left" wrapText="1"/>
    </xf>
    <xf numFmtId="43" fontId="4" fillId="6" borderId="1" xfId="1" applyFont="1" applyFill="1" applyBorder="1" applyAlignment="1">
      <alignment horizontal="right" wrapText="1"/>
    </xf>
    <xf numFmtId="166" fontId="10" fillId="0" borderId="0" xfId="1" applyNumberFormat="1" applyFont="1" applyAlignment="1">
      <alignment horizontal="center"/>
    </xf>
    <xf numFmtId="166" fontId="12" fillId="0" borderId="8" xfId="1" applyNumberFormat="1" applyFont="1" applyBorder="1" applyAlignment="1">
      <alignment horizontal="center"/>
    </xf>
    <xf numFmtId="166" fontId="12" fillId="0" borderId="0" xfId="1" applyNumberFormat="1" applyFont="1" applyAlignment="1">
      <alignment horizontal="center"/>
    </xf>
    <xf numFmtId="165" fontId="7" fillId="0" borderId="1" xfId="1" applyNumberFormat="1" applyFont="1" applyFill="1" applyBorder="1" applyAlignment="1">
      <alignment horizontal="right" wrapText="1"/>
    </xf>
    <xf numFmtId="167" fontId="0" fillId="0" borderId="0" xfId="0" applyNumberFormat="1" applyFont="1"/>
    <xf numFmtId="0" fontId="18" fillId="0" borderId="0" xfId="0" applyFont="1"/>
    <xf numFmtId="0" fontId="18" fillId="6" borderId="0" xfId="0" applyFont="1" applyFill="1"/>
    <xf numFmtId="41" fontId="2" fillId="0" borderId="0" xfId="5" applyFont="1"/>
    <xf numFmtId="0" fontId="10" fillId="0" borderId="0" xfId="6" applyFont="1"/>
    <xf numFmtId="0" fontId="11" fillId="0" borderId="0" xfId="6" applyFont="1"/>
    <xf numFmtId="0" fontId="4" fillId="0" borderId="1" xfId="6" applyFont="1" applyBorder="1" applyAlignment="1">
      <alignment wrapText="1"/>
    </xf>
    <xf numFmtId="0" fontId="6" fillId="0" borderId="1" xfId="6" applyFont="1" applyBorder="1" applyAlignment="1">
      <alignment horizontal="center" wrapText="1"/>
    </xf>
    <xf numFmtId="0" fontId="6" fillId="0" borderId="1" xfId="6" applyFont="1" applyBorder="1" applyAlignment="1">
      <alignment horizontal="center"/>
    </xf>
    <xf numFmtId="0" fontId="5" fillId="0" borderId="1" xfId="6" applyFont="1" applyBorder="1" applyAlignment="1">
      <alignment horizontal="center" wrapText="1"/>
    </xf>
    <xf numFmtId="0" fontId="10" fillId="0" borderId="0" xfId="6" applyFont="1" applyAlignment="1">
      <alignment wrapText="1"/>
    </xf>
    <xf numFmtId="0" fontId="10" fillId="0" borderId="1" xfId="6" applyFont="1" applyBorder="1"/>
    <xf numFmtId="167" fontId="7" fillId="2" borderId="1" xfId="7" applyNumberFormat="1" applyFont="1" applyFill="1" applyBorder="1" applyAlignment="1">
      <alignment horizontal="right" wrapText="1"/>
    </xf>
    <xf numFmtId="167" fontId="8" fillId="2" borderId="1" xfId="7" applyNumberFormat="1" applyFont="1" applyFill="1" applyBorder="1" applyAlignment="1">
      <alignment horizontal="right" wrapText="1"/>
    </xf>
    <xf numFmtId="0" fontId="11" fillId="6" borderId="1" xfId="6" applyFont="1" applyFill="1" applyBorder="1"/>
    <xf numFmtId="167" fontId="8" fillId="8" borderId="1" xfId="7" applyNumberFormat="1" applyFont="1" applyFill="1" applyBorder="1" applyAlignment="1">
      <alignment horizontal="right" wrapText="1"/>
    </xf>
    <xf numFmtId="167" fontId="10" fillId="0" borderId="0" xfId="6" applyNumberFormat="1" applyFont="1"/>
    <xf numFmtId="166" fontId="10" fillId="0" borderId="0" xfId="6" applyNumberFormat="1" applyFont="1"/>
    <xf numFmtId="165" fontId="7" fillId="2" borderId="1" xfId="7" applyNumberFormat="1" applyFont="1" applyFill="1" applyBorder="1" applyAlignment="1">
      <alignment horizontal="right" wrapText="1"/>
    </xf>
    <xf numFmtId="0" fontId="5" fillId="0" borderId="1" xfId="0" applyFont="1" applyBorder="1" applyAlignment="1">
      <alignment horizontal="center" wrapText="1"/>
    </xf>
    <xf numFmtId="167" fontId="11" fillId="0" borderId="0" xfId="6" applyNumberFormat="1" applyFont="1"/>
    <xf numFmtId="43" fontId="3" fillId="0" borderId="0" xfId="1" applyFont="1"/>
    <xf numFmtId="0" fontId="47" fillId="4" borderId="10" xfId="0" applyFont="1" applyFill="1" applyBorder="1"/>
    <xf numFmtId="0" fontId="47" fillId="4" borderId="0" xfId="0" applyFont="1" applyFill="1"/>
    <xf numFmtId="0" fontId="47" fillId="4" borderId="13" xfId="0" applyFont="1" applyFill="1" applyBorder="1"/>
    <xf numFmtId="166" fontId="30" fillId="0" borderId="1" xfId="1" applyNumberFormat="1" applyFont="1" applyBorder="1" applyAlignment="1">
      <alignment horizontal="center" vertical="center" wrapText="1"/>
    </xf>
    <xf numFmtId="0" fontId="4" fillId="0" borderId="1" xfId="0" applyFont="1" applyBorder="1" applyAlignment="1">
      <alignment horizontal="left" vertical="center" wrapText="1"/>
    </xf>
    <xf numFmtId="166" fontId="4" fillId="0" borderId="1" xfId="1" applyNumberFormat="1" applyFont="1" applyBorder="1" applyAlignment="1">
      <alignment horizontal="center" vertical="center" wrapText="1"/>
    </xf>
    <xf numFmtId="0" fontId="4" fillId="0" borderId="2" xfId="2" applyFont="1" applyBorder="1" applyAlignment="1">
      <alignment horizontal="center" vertical="center" wrapText="1"/>
    </xf>
    <xf numFmtId="0" fontId="30" fillId="0" borderId="1" xfId="2" applyFont="1" applyBorder="1" applyAlignment="1">
      <alignment horizontal="center" vertical="center" wrapText="1"/>
    </xf>
    <xf numFmtId="0" fontId="4" fillId="0" borderId="1" xfId="2" applyFont="1" applyBorder="1" applyAlignment="1">
      <alignment horizontal="center" vertical="center" wrapText="1"/>
    </xf>
    <xf numFmtId="0" fontId="4" fillId="6" borderId="1" xfId="0" applyFont="1" applyFill="1" applyBorder="1" applyAlignment="1">
      <alignment horizontal="left"/>
    </xf>
    <xf numFmtId="166" fontId="4" fillId="6" borderId="1" xfId="1" applyNumberFormat="1" applyFont="1" applyFill="1" applyBorder="1" applyAlignment="1">
      <alignment horizontal="left"/>
    </xf>
    <xf numFmtId="166" fontId="5" fillId="6" borderId="1" xfId="1" applyNumberFormat="1" applyFont="1" applyFill="1" applyBorder="1"/>
    <xf numFmtId="0" fontId="46" fillId="0" borderId="0" xfId="0" applyFont="1" applyBorder="1" applyAlignment="1">
      <alignment horizontal="left" wrapText="1"/>
    </xf>
    <xf numFmtId="10" fontId="30" fillId="0" borderId="0" xfId="8" applyNumberFormat="1" applyFont="1" applyAlignment="1">
      <alignment horizontal="right" wrapText="1"/>
    </xf>
    <xf numFmtId="0" fontId="33" fillId="0" borderId="31" xfId="0" applyFont="1" applyBorder="1" applyAlignment="1">
      <alignment horizontal="center"/>
    </xf>
    <xf numFmtId="0" fontId="33" fillId="0" borderId="32" xfId="0" applyFont="1" applyBorder="1" applyAlignment="1">
      <alignment horizontal="center"/>
    </xf>
    <xf numFmtId="0" fontId="33" fillId="0" borderId="33" xfId="0" applyFont="1" applyBorder="1" applyAlignment="1">
      <alignment horizontal="center"/>
    </xf>
    <xf numFmtId="0" fontId="10" fillId="0" borderId="34" xfId="0" applyFont="1" applyBorder="1" applyAlignment="1">
      <alignment horizontal="justify" vertical="justify" wrapText="1"/>
    </xf>
    <xf numFmtId="0" fontId="10" fillId="0" borderId="30" xfId="0" applyFont="1" applyBorder="1" applyAlignment="1">
      <alignment horizontal="justify" vertical="justify" wrapText="1"/>
    </xf>
    <xf numFmtId="0" fontId="10" fillId="0" borderId="35" xfId="0" applyFont="1" applyBorder="1" applyAlignment="1">
      <alignment horizontal="justify" vertical="justify" wrapText="1"/>
    </xf>
    <xf numFmtId="0" fontId="10" fillId="0" borderId="36" xfId="0" applyFont="1" applyBorder="1" applyAlignment="1">
      <alignment horizontal="justify" vertical="justify" wrapText="1"/>
    </xf>
    <xf numFmtId="0" fontId="10" fillId="0" borderId="0" xfId="0" applyFont="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xf numFmtId="0" fontId="10" fillId="0" borderId="39" xfId="0" applyFont="1" applyBorder="1" applyAlignment="1">
      <alignment horizontal="justify" vertical="justify" wrapText="1"/>
    </xf>
    <xf numFmtId="0" fontId="10" fillId="0" borderId="40"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1" xfId="6" applyFont="1" applyFill="1" applyBorder="1" applyAlignment="1">
      <alignment horizontal="left"/>
    </xf>
    <xf numFmtId="0" fontId="11" fillId="5" borderId="4" xfId="6" applyFont="1" applyFill="1" applyBorder="1" applyAlignment="1">
      <alignment horizontal="center"/>
    </xf>
    <xf numFmtId="0" fontId="11" fillId="5" borderId="5" xfId="6" applyFont="1" applyFill="1" applyBorder="1" applyAlignment="1">
      <alignment horizontal="center"/>
    </xf>
    <xf numFmtId="0" fontId="11" fillId="5" borderId="6" xfId="6" applyFont="1" applyFill="1" applyBorder="1" applyAlignment="1">
      <alignment horizontal="center"/>
    </xf>
    <xf numFmtId="0" fontId="12" fillId="0" borderId="7" xfId="6" applyFont="1" applyBorder="1" applyAlignment="1">
      <alignment horizontal="left"/>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41" fillId="0" borderId="7" xfId="0" applyFont="1" applyBorder="1" applyAlignment="1">
      <alignment horizontal="left"/>
    </xf>
    <xf numFmtId="0" fontId="5" fillId="0" borderId="1" xfId="0" applyFont="1" applyBorder="1" applyAlignment="1">
      <alignment horizontal="center" vertical="center" wrapText="1"/>
    </xf>
    <xf numFmtId="0" fontId="4" fillId="6" borderId="4" xfId="0" applyFont="1" applyFill="1" applyBorder="1" applyAlignment="1">
      <alignment horizontal="left"/>
    </xf>
    <xf numFmtId="0" fontId="4" fillId="6" borderId="5" xfId="0" applyFont="1" applyFill="1" applyBorder="1" applyAlignment="1">
      <alignment horizontal="left"/>
    </xf>
    <xf numFmtId="0" fontId="4" fillId="6" borderId="6" xfId="0" applyFont="1" applyFill="1" applyBorder="1" applyAlignment="1">
      <alignment horizontal="left"/>
    </xf>
    <xf numFmtId="0" fontId="5" fillId="0" borderId="1" xfId="0" applyFont="1" applyBorder="1" applyAlignment="1">
      <alignment horizontal="center" vertical="center"/>
    </xf>
    <xf numFmtId="0" fontId="5" fillId="0" borderId="1" xfId="0" applyFont="1" applyBorder="1" applyAlignment="1">
      <alignment horizontal="center" wrapText="1"/>
    </xf>
    <xf numFmtId="0" fontId="42" fillId="0" borderId="7" xfId="0" applyFont="1" applyBorder="1" applyAlignment="1">
      <alignment horizontal="left"/>
    </xf>
    <xf numFmtId="0" fontId="6" fillId="0" borderId="1" xfId="0" applyFont="1" applyBorder="1" applyAlignment="1">
      <alignment horizontal="center" vertical="center" wrapText="1"/>
    </xf>
    <xf numFmtId="0" fontId="5" fillId="6" borderId="4" xfId="0" applyFont="1" applyFill="1" applyBorder="1" applyAlignment="1">
      <alignment horizontal="left"/>
    </xf>
    <xf numFmtId="0" fontId="5" fillId="6" borderId="5" xfId="0" applyFont="1" applyFill="1" applyBorder="1" applyAlignment="1">
      <alignment horizontal="left"/>
    </xf>
    <xf numFmtId="0" fontId="5" fillId="6" borderId="6" xfId="0" applyFont="1" applyFill="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Alignment="1">
      <alignment horizontal="left" wrapText="1"/>
    </xf>
    <xf numFmtId="0" fontId="5" fillId="5" borderId="1" xfId="0" applyFont="1" applyFill="1" applyBorder="1" applyAlignment="1">
      <alignment horizontal="center" wrapText="1"/>
    </xf>
    <xf numFmtId="0" fontId="43" fillId="0" borderId="7" xfId="0" applyFont="1" applyBorder="1" applyAlignment="1">
      <alignment horizontal="left" wrapText="1"/>
    </xf>
    <xf numFmtId="0" fontId="12" fillId="0" borderId="0" xfId="0" applyFont="1" applyAlignment="1">
      <alignment horizontal="right"/>
    </xf>
    <xf numFmtId="0" fontId="11" fillId="6" borderId="4" xfId="0" applyFont="1" applyFill="1" applyBorder="1" applyAlignment="1">
      <alignment horizontal="left"/>
    </xf>
    <xf numFmtId="0" fontId="11" fillId="6" borderId="5" xfId="0" applyFont="1" applyFill="1" applyBorder="1" applyAlignment="1">
      <alignment horizontal="left"/>
    </xf>
    <xf numFmtId="0" fontId="11" fillId="6" borderId="6" xfId="0" applyFont="1" applyFill="1" applyBorder="1" applyAlignment="1">
      <alignment horizontal="left"/>
    </xf>
    <xf numFmtId="166" fontId="12" fillId="0" borderId="0" xfId="1" applyNumberFormat="1" applyFont="1" applyAlignment="1">
      <alignment horizontal="left"/>
    </xf>
    <xf numFmtId="166" fontId="11" fillId="6" borderId="4" xfId="1" applyNumberFormat="1" applyFont="1" applyFill="1" applyBorder="1" applyAlignment="1">
      <alignment horizontal="left"/>
    </xf>
    <xf numFmtId="166" fontId="11" fillId="6" borderId="5" xfId="1" applyNumberFormat="1" applyFont="1" applyFill="1" applyBorder="1" applyAlignment="1">
      <alignment horizontal="left"/>
    </xf>
    <xf numFmtId="166" fontId="11" fillId="6" borderId="6" xfId="1" applyNumberFormat="1" applyFont="1" applyFill="1" applyBorder="1" applyAlignment="1">
      <alignment horizontal="left"/>
    </xf>
    <xf numFmtId="166" fontId="12" fillId="0" borderId="0" xfId="1" applyNumberFormat="1" applyFont="1" applyBorder="1" applyAlignment="1">
      <alignment horizontal="right"/>
    </xf>
    <xf numFmtId="166" fontId="18" fillId="6" borderId="0" xfId="1" applyNumberFormat="1" applyFont="1" applyFill="1" applyAlignment="1">
      <alignment horizontal="center"/>
    </xf>
    <xf numFmtId="0" fontId="11" fillId="6" borderId="42" xfId="0" applyFont="1" applyFill="1" applyBorder="1" applyAlignment="1">
      <alignment horizontal="left"/>
    </xf>
    <xf numFmtId="0" fontId="11" fillId="6" borderId="8" xfId="0" applyFont="1" applyFill="1" applyBorder="1" applyAlignment="1">
      <alignment horizontal="left"/>
    </xf>
    <xf numFmtId="0" fontId="12" fillId="0" borderId="8" xfId="0" applyFont="1" applyBorder="1" applyAlignment="1">
      <alignment horizontal="left"/>
    </xf>
  </cellXfs>
  <cellStyles count="9">
    <cellStyle name="Comma" xfId="1" builtinId="3"/>
    <cellStyle name="Comma [0]" xfId="5" builtinId="6"/>
    <cellStyle name="Comma 2" xfId="3" xr:uid="{00000000-0005-0000-0000-000002000000}"/>
    <cellStyle name="Comma 3" xfId="7" xr:uid="{00000000-0005-0000-0000-000003000000}"/>
    <cellStyle name="Hyperlink" xfId="4" builtinId="8"/>
    <cellStyle name="Normal" xfId="0" builtinId="0"/>
    <cellStyle name="Normal 2" xfId="2" xr:uid="{00000000-0005-0000-0000-000006000000}"/>
    <cellStyle name="Normal 3" xfId="6" xr:uid="{00000000-0005-0000-0000-000007000000}"/>
    <cellStyle name="Percent" xfId="8" builtinId="5"/>
  </cellStyles>
  <dxfs count="0"/>
  <tableStyles count="0" defaultTableStyle="TableStyleMedium2" defaultPivotStyle="PivotStyleLight16"/>
  <colors>
    <mruColors>
      <color rgb="FFA2D668"/>
      <color rgb="FFF0A73C"/>
      <color rgb="FF76B531"/>
      <color rgb="FF946D20"/>
      <color rgb="FFC7932B"/>
      <color rgb="FFA87C24"/>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C00-000004000000}"/>
            </a:ext>
          </a:extLst>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C00-000005000000}"/>
            </a:ext>
          </a:extLst>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6" name="Picture 5" descr="cid:image001.png@01CEF651.BD61CC10">
          <a:extLst>
            <a:ext uri="{FF2B5EF4-FFF2-40B4-BE49-F238E27FC236}">
              <a16:creationId xmlns:a16="http://schemas.microsoft.com/office/drawing/2014/main" id="{00000000-0008-0000-1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19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D00-000004000000}"/>
            </a:ext>
          </a:extLst>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D00-000005000000}"/>
            </a:ext>
          </a:extLst>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6" name="Picture 5" descr="cid:image001.png@01CEF651.BD61CC10">
          <a:extLst>
            <a:ext uri="{FF2B5EF4-FFF2-40B4-BE49-F238E27FC236}">
              <a16:creationId xmlns:a16="http://schemas.microsoft.com/office/drawing/2014/main" id="{00000000-0008-0000-1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1E00-000006000000}"/>
            </a:ext>
          </a:extLst>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2</xdr:row>
      <xdr:rowOff>41423</xdr:rowOff>
    </xdr:to>
    <xdr:pic>
      <xdr:nvPicPr>
        <xdr:cNvPr id="9" name="Picture 8" descr="cid:image001.png@01CEF651.BD61CC10">
          <a:extLst>
            <a:ext uri="{FF2B5EF4-FFF2-40B4-BE49-F238E27FC236}">
              <a16:creationId xmlns:a16="http://schemas.microsoft.com/office/drawing/2014/main" id="{00000000-0008-0000-1E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14400" cy="56197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F00-000004000000}"/>
            </a:ext>
          </a:extLst>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F00-000005000000}"/>
            </a:ext>
          </a:extLst>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6" name="Picture 5" descr="cid:image001.png@01CEF651.BD61CC10">
          <a:extLst>
            <a:ext uri="{FF2B5EF4-FFF2-40B4-BE49-F238E27FC236}">
              <a16:creationId xmlns:a16="http://schemas.microsoft.com/office/drawing/2014/main" id="{00000000-0008-0000-1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19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000-000004000000}"/>
            </a:ext>
          </a:extLst>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000-000005000000}"/>
            </a:ext>
          </a:extLst>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138642</xdr:rowOff>
    </xdr:to>
    <xdr:pic>
      <xdr:nvPicPr>
        <xdr:cNvPr id="6" name="Picture 5" descr="cid:image001.png@01CEF651.BD61CC10">
          <a:extLst>
            <a:ext uri="{FF2B5EF4-FFF2-40B4-BE49-F238E27FC236}">
              <a16:creationId xmlns:a16="http://schemas.microsoft.com/office/drawing/2014/main" id="{00000000-0008-0000-2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6197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100-000004000000}"/>
            </a:ext>
          </a:extLst>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100-000005000000}"/>
            </a:ext>
          </a:extLst>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7" name="Picture 6" descr="cid:image001.png@01CEF651.BD61CC10">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6197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200-000004000000}"/>
            </a:ext>
          </a:extLst>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6" name="Picture 5" descr="cid:image001.png@01CEF651.BD61CC10">
          <a:extLst>
            <a:ext uri="{FF2B5EF4-FFF2-40B4-BE49-F238E27FC236}">
              <a16:creationId xmlns:a16="http://schemas.microsoft.com/office/drawing/2014/main" id="{00000000-0008-0000-2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J21"/>
  <sheetViews>
    <sheetView topLeftCell="A10" zoomScaleNormal="100" zoomScaleSheetLayoutView="100" workbookViewId="0">
      <selection activeCell="E21" sqref="E21"/>
    </sheetView>
  </sheetViews>
  <sheetFormatPr defaultColWidth="9.453125" defaultRowHeight="14.5" x14ac:dyDescent="0.35"/>
  <cols>
    <col min="1" max="1" width="2" style="23" customWidth="1"/>
    <col min="2" max="2" width="2.453125" style="23" customWidth="1"/>
    <col min="3" max="3" width="2.54296875" style="23" customWidth="1"/>
    <col min="4" max="4" width="20.453125" style="23" customWidth="1"/>
    <col min="5" max="6" width="48.453125" style="23" customWidth="1"/>
    <col min="7" max="7" width="22.453125" style="23" customWidth="1"/>
    <col min="8" max="8" width="15" style="23" customWidth="1"/>
    <col min="9" max="9" width="9.453125" style="23"/>
    <col min="10" max="10" width="3.453125" style="23" customWidth="1"/>
    <col min="11" max="11" width="9.453125" style="23" customWidth="1"/>
    <col min="12" max="13" width="12.453125" style="23" customWidth="1"/>
    <col min="14" max="14" width="9.453125" style="23" customWidth="1"/>
    <col min="15" max="15" width="15.453125" style="23" customWidth="1"/>
    <col min="16" max="16384" width="9.453125" style="23"/>
  </cols>
  <sheetData>
    <row r="1" spans="3:10" ht="24.75" customHeight="1" thickBot="1" x14ac:dyDescent="0.4"/>
    <row r="2" spans="3:10" ht="15" thickBot="1" x14ac:dyDescent="0.4">
      <c r="C2" s="24"/>
      <c r="D2" s="25"/>
      <c r="E2" s="25"/>
      <c r="F2" s="25"/>
      <c r="G2" s="25"/>
      <c r="H2" s="25"/>
      <c r="I2" s="25"/>
      <c r="J2" s="26"/>
    </row>
    <row r="3" spans="3:10" ht="7.5" customHeight="1" x14ac:dyDescent="0.35">
      <c r="C3" s="27"/>
      <c r="D3" s="24"/>
      <c r="E3" s="25"/>
      <c r="F3" s="25"/>
      <c r="G3" s="25"/>
      <c r="H3" s="25"/>
      <c r="I3" s="26"/>
      <c r="J3" s="28"/>
    </row>
    <row r="4" spans="3:10" ht="5.25" customHeight="1" x14ac:dyDescent="0.35">
      <c r="C4" s="27"/>
      <c r="D4" s="27"/>
      <c r="I4" s="28"/>
      <c r="J4" s="28"/>
    </row>
    <row r="5" spans="3:10" ht="9" customHeight="1" x14ac:dyDescent="0.35">
      <c r="C5" s="27"/>
      <c r="D5" s="27"/>
      <c r="I5" s="28"/>
      <c r="J5" s="28"/>
    </row>
    <row r="6" spans="3:10" ht="22.5" customHeight="1" x14ac:dyDescent="0.45">
      <c r="C6" s="27"/>
      <c r="D6" s="27"/>
      <c r="E6" s="35" t="s">
        <v>146</v>
      </c>
      <c r="F6" s="35"/>
      <c r="G6" s="35"/>
      <c r="H6" s="36"/>
      <c r="I6" s="28"/>
      <c r="J6" s="28"/>
    </row>
    <row r="7" spans="3:10" ht="30" x14ac:dyDescent="0.6">
      <c r="C7" s="27"/>
      <c r="D7" s="27"/>
      <c r="E7" s="29"/>
      <c r="I7" s="28"/>
      <c r="J7" s="28"/>
    </row>
    <row r="8" spans="3:10" ht="30" x14ac:dyDescent="0.6">
      <c r="C8" s="27"/>
      <c r="D8" s="27"/>
      <c r="E8" s="30"/>
      <c r="F8" s="30"/>
      <c r="I8" s="28"/>
      <c r="J8" s="28"/>
    </row>
    <row r="9" spans="3:10" ht="30" customHeight="1" x14ac:dyDescent="0.35">
      <c r="C9" s="27"/>
      <c r="D9" s="27"/>
      <c r="I9" s="28"/>
      <c r="J9" s="28"/>
    </row>
    <row r="10" spans="3:10" ht="20.149999999999999" customHeight="1" thickBot="1" x14ac:dyDescent="0.4">
      <c r="C10" s="27"/>
      <c r="D10" s="27"/>
      <c r="I10" s="28"/>
      <c r="J10" s="28"/>
    </row>
    <row r="11" spans="3:10" ht="20.149999999999999" customHeight="1" thickBot="1" x14ac:dyDescent="0.4">
      <c r="C11" s="27"/>
      <c r="D11" s="27"/>
      <c r="E11" s="31" t="s">
        <v>187</v>
      </c>
      <c r="F11" s="38" t="s">
        <v>147</v>
      </c>
      <c r="I11" s="28"/>
      <c r="J11" s="28"/>
    </row>
    <row r="12" spans="3:10" ht="20.149999999999999" customHeight="1" thickBot="1" x14ac:dyDescent="0.4">
      <c r="C12" s="27"/>
      <c r="D12" s="27"/>
      <c r="I12" s="28"/>
      <c r="J12" s="28"/>
    </row>
    <row r="13" spans="3:10" ht="20.149999999999999" customHeight="1" thickBot="1" x14ac:dyDescent="0.4">
      <c r="C13" s="27"/>
      <c r="D13" s="27"/>
      <c r="E13" s="37" t="s">
        <v>252</v>
      </c>
      <c r="F13" s="104">
        <v>1</v>
      </c>
      <c r="I13" s="28"/>
      <c r="J13" s="28"/>
    </row>
    <row r="14" spans="3:10" s="204" customFormat="1" ht="36.75" customHeight="1" thickBot="1" x14ac:dyDescent="0.4">
      <c r="C14" s="203"/>
      <c r="D14" s="203"/>
      <c r="I14" s="205"/>
      <c r="J14" s="205"/>
    </row>
    <row r="15" spans="3:10" ht="20.149999999999999" customHeight="1" thickBot="1" x14ac:dyDescent="0.4">
      <c r="C15" s="27"/>
      <c r="D15" s="27"/>
      <c r="E15" s="31" t="s">
        <v>150</v>
      </c>
      <c r="F15" s="104">
        <v>2021</v>
      </c>
      <c r="I15" s="28"/>
      <c r="J15" s="28"/>
    </row>
    <row r="16" spans="3:10" ht="20.149999999999999" customHeight="1" x14ac:dyDescent="0.35">
      <c r="C16" s="27"/>
      <c r="D16" s="27"/>
      <c r="I16" s="28"/>
      <c r="J16" s="28"/>
    </row>
    <row r="17" spans="3:10" ht="45" customHeight="1" thickBot="1" x14ac:dyDescent="0.4">
      <c r="C17" s="27"/>
      <c r="D17" s="27"/>
      <c r="I17" s="28"/>
      <c r="J17" s="28"/>
    </row>
    <row r="18" spans="3:10" ht="20.149999999999999" customHeight="1" thickBot="1" x14ac:dyDescent="0.4">
      <c r="C18" s="27"/>
      <c r="D18" s="27"/>
      <c r="E18" s="31" t="s">
        <v>188</v>
      </c>
      <c r="F18" s="104" t="s">
        <v>286</v>
      </c>
      <c r="I18" s="28"/>
      <c r="J18" s="28"/>
    </row>
    <row r="19" spans="3:10" ht="20.149999999999999" customHeight="1" x14ac:dyDescent="0.35">
      <c r="C19" s="27"/>
      <c r="D19" s="27"/>
      <c r="E19" s="31"/>
      <c r="I19" s="28"/>
      <c r="J19" s="28"/>
    </row>
    <row r="20" spans="3:10" ht="15" thickBot="1" x14ac:dyDescent="0.4">
      <c r="C20" s="27"/>
      <c r="D20" s="32"/>
      <c r="E20" s="33"/>
      <c r="F20" s="33"/>
      <c r="G20" s="33"/>
      <c r="H20" s="33"/>
      <c r="I20" s="34"/>
      <c r="J20" s="28"/>
    </row>
    <row r="21" spans="3:10" ht="15" thickBot="1" x14ac:dyDescent="0.4">
      <c r="C21" s="32"/>
      <c r="D21" s="33"/>
      <c r="E21" s="33"/>
      <c r="F21" s="33"/>
      <c r="G21" s="33"/>
      <c r="H21" s="33"/>
      <c r="I21" s="33"/>
      <c r="J21" s="34"/>
    </row>
  </sheetData>
  <sheetProtection algorithmName="SHA-512" hashValue="hmRCrhJp0ob+uTh6dGO94cJ9RbULNyWs9lSD3uapXYiPyek1f9fyTaghvhoThz/lJ7X1vO4otCDNS1GhnHQ/7Q==" saltValue="LFd52Xam/qMhYgslzg0yoQ=="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Q41"/>
  <sheetViews>
    <sheetView showGridLines="0" topLeftCell="A23" zoomScale="80" zoomScaleNormal="80" workbookViewId="0">
      <selection activeCell="E35" sqref="E35"/>
    </sheetView>
  </sheetViews>
  <sheetFormatPr defaultColWidth="15.54296875" defaultRowHeight="14" x14ac:dyDescent="0.3"/>
  <cols>
    <col min="1" max="1" width="15.54296875" style="4"/>
    <col min="2" max="2" width="42.54296875" style="4" customWidth="1"/>
    <col min="3" max="8" width="18.453125" style="4" customWidth="1"/>
    <col min="9" max="9" width="15.54296875" style="4" customWidth="1"/>
    <col min="10" max="10" width="13" style="4" customWidth="1"/>
    <col min="11" max="11" width="15.54296875" style="4" customWidth="1"/>
    <col min="12" max="16" width="18.453125" style="4" customWidth="1"/>
    <col min="17" max="17" width="18.453125" style="8" customWidth="1"/>
    <col min="18" max="16384" width="15.54296875" style="4"/>
  </cols>
  <sheetData>
    <row r="1" spans="2:17" ht="21" customHeight="1" x14ac:dyDescent="0.3"/>
    <row r="2" spans="2:17" ht="29.25" customHeight="1" x14ac:dyDescent="0.3"/>
    <row r="3" spans="2:17" ht="28.5" customHeight="1" x14ac:dyDescent="0.3">
      <c r="B3" s="263" t="s">
        <v>294</v>
      </c>
      <c r="C3" s="263"/>
      <c r="D3" s="263"/>
      <c r="E3" s="263"/>
      <c r="F3" s="263"/>
      <c r="G3" s="263"/>
      <c r="H3" s="263"/>
      <c r="I3" s="263"/>
      <c r="J3" s="263"/>
      <c r="K3" s="263"/>
      <c r="L3" s="263"/>
      <c r="M3" s="263"/>
      <c r="N3" s="263"/>
      <c r="O3" s="263"/>
      <c r="P3" s="263"/>
      <c r="Q3" s="263"/>
    </row>
    <row r="4" spans="2:17" s="15" customFormat="1" ht="28" x14ac:dyDescent="0.3">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2:17" ht="26.25" customHeight="1" x14ac:dyDescent="0.3">
      <c r="B5" s="255" t="s">
        <v>16</v>
      </c>
      <c r="C5" s="256"/>
      <c r="D5" s="256"/>
      <c r="E5" s="256"/>
      <c r="F5" s="256"/>
      <c r="G5" s="256"/>
      <c r="H5" s="256"/>
      <c r="I5" s="256"/>
      <c r="J5" s="256"/>
      <c r="K5" s="256"/>
      <c r="L5" s="256"/>
      <c r="M5" s="256"/>
      <c r="N5" s="256"/>
      <c r="O5" s="256"/>
      <c r="P5" s="256"/>
      <c r="Q5" s="257"/>
    </row>
    <row r="6" spans="2:17" ht="26.25" customHeight="1" x14ac:dyDescent="0.3">
      <c r="B6" s="9" t="s">
        <v>256</v>
      </c>
      <c r="C6" s="165">
        <v>602397</v>
      </c>
      <c r="D6" s="165">
        <v>649722</v>
      </c>
      <c r="E6" s="165">
        <v>344745</v>
      </c>
      <c r="F6" s="165">
        <v>0</v>
      </c>
      <c r="G6" s="165">
        <v>794086</v>
      </c>
      <c r="H6" s="165">
        <v>223170</v>
      </c>
      <c r="I6" s="165">
        <v>0</v>
      </c>
      <c r="J6" s="165">
        <v>0</v>
      </c>
      <c r="K6" s="165">
        <v>0</v>
      </c>
      <c r="L6" s="165">
        <v>42980</v>
      </c>
      <c r="M6" s="165">
        <v>34417</v>
      </c>
      <c r="N6" s="165">
        <v>21352</v>
      </c>
      <c r="O6" s="165">
        <v>0</v>
      </c>
      <c r="P6" s="165">
        <v>0</v>
      </c>
      <c r="Q6" s="166">
        <v>667926</v>
      </c>
    </row>
    <row r="7" spans="2:17" ht="26.25" customHeight="1" x14ac:dyDescent="0.3">
      <c r="B7" s="6" t="s">
        <v>51</v>
      </c>
      <c r="C7" s="165">
        <v>-173384</v>
      </c>
      <c r="D7" s="165">
        <v>373992</v>
      </c>
      <c r="E7" s="165">
        <v>137855</v>
      </c>
      <c r="F7" s="165">
        <v>0</v>
      </c>
      <c r="G7" s="165">
        <v>35480</v>
      </c>
      <c r="H7" s="165">
        <v>54322</v>
      </c>
      <c r="I7" s="165">
        <v>0</v>
      </c>
      <c r="J7" s="165">
        <v>0</v>
      </c>
      <c r="K7" s="165">
        <v>0</v>
      </c>
      <c r="L7" s="165">
        <v>6290</v>
      </c>
      <c r="M7" s="165">
        <v>29237</v>
      </c>
      <c r="N7" s="165">
        <v>4842</v>
      </c>
      <c r="O7" s="165">
        <v>434</v>
      </c>
      <c r="P7" s="165">
        <v>25166</v>
      </c>
      <c r="Q7" s="166">
        <v>-146136</v>
      </c>
    </row>
    <row r="8" spans="2:17" ht="26.25" customHeight="1" x14ac:dyDescent="0.3">
      <c r="B8" s="6" t="s">
        <v>148</v>
      </c>
      <c r="C8" s="165">
        <v>1915747</v>
      </c>
      <c r="D8" s="165">
        <v>385354</v>
      </c>
      <c r="E8" s="165">
        <v>136122</v>
      </c>
      <c r="F8" s="165">
        <v>0</v>
      </c>
      <c r="G8" s="165">
        <v>117412</v>
      </c>
      <c r="H8" s="165">
        <v>-28914</v>
      </c>
      <c r="I8" s="165">
        <v>0</v>
      </c>
      <c r="J8" s="165">
        <v>0</v>
      </c>
      <c r="K8" s="165">
        <v>0</v>
      </c>
      <c r="L8" s="165">
        <v>-35028</v>
      </c>
      <c r="M8" s="165">
        <v>61968</v>
      </c>
      <c r="N8" s="165">
        <v>19727</v>
      </c>
      <c r="O8" s="165">
        <v>213</v>
      </c>
      <c r="P8" s="165">
        <v>-114382</v>
      </c>
      <c r="Q8" s="166">
        <v>2187738</v>
      </c>
    </row>
    <row r="9" spans="2:17" ht="26.25" customHeight="1" x14ac:dyDescent="0.3">
      <c r="B9" s="6" t="s">
        <v>52</v>
      </c>
      <c r="C9" s="165">
        <v>0</v>
      </c>
      <c r="D9" s="165">
        <v>111373</v>
      </c>
      <c r="E9" s="165">
        <v>98312</v>
      </c>
      <c r="F9" s="165">
        <v>0</v>
      </c>
      <c r="G9" s="165">
        <v>0</v>
      </c>
      <c r="H9" s="165">
        <v>30233</v>
      </c>
      <c r="I9" s="165">
        <v>0</v>
      </c>
      <c r="J9" s="165">
        <v>0</v>
      </c>
      <c r="K9" s="165">
        <v>0</v>
      </c>
      <c r="L9" s="165">
        <v>15822</v>
      </c>
      <c r="M9" s="165">
        <v>0</v>
      </c>
      <c r="N9" s="165">
        <v>0</v>
      </c>
      <c r="O9" s="165">
        <v>0</v>
      </c>
      <c r="P9" s="165">
        <v>0</v>
      </c>
      <c r="Q9" s="166">
        <v>52256</v>
      </c>
    </row>
    <row r="10" spans="2:17" ht="26.25" customHeight="1" x14ac:dyDescent="0.3">
      <c r="B10" s="6" t="s">
        <v>53</v>
      </c>
      <c r="C10" s="165">
        <v>-285199</v>
      </c>
      <c r="D10" s="165">
        <v>220363</v>
      </c>
      <c r="E10" s="165">
        <v>142946</v>
      </c>
      <c r="F10" s="165">
        <v>0</v>
      </c>
      <c r="G10" s="165">
        <v>-4427</v>
      </c>
      <c r="H10" s="165">
        <v>164124</v>
      </c>
      <c r="I10" s="165">
        <v>0</v>
      </c>
      <c r="J10" s="165">
        <v>0</v>
      </c>
      <c r="K10" s="165">
        <v>0</v>
      </c>
      <c r="L10" s="165">
        <v>-1939</v>
      </c>
      <c r="M10" s="165">
        <v>37181</v>
      </c>
      <c r="N10" s="165">
        <v>15967</v>
      </c>
      <c r="O10" s="165">
        <v>0</v>
      </c>
      <c r="P10" s="165">
        <v>0</v>
      </c>
      <c r="Q10" s="166">
        <v>-325652</v>
      </c>
    </row>
    <row r="11" spans="2:17" ht="26.25" customHeight="1" x14ac:dyDescent="0.3">
      <c r="B11" s="6" t="s">
        <v>22</v>
      </c>
      <c r="C11" s="165">
        <v>40428</v>
      </c>
      <c r="D11" s="165">
        <v>7556</v>
      </c>
      <c r="E11" s="165">
        <v>7556</v>
      </c>
      <c r="F11" s="165">
        <v>0</v>
      </c>
      <c r="G11" s="165">
        <v>0</v>
      </c>
      <c r="H11" s="165">
        <v>0</v>
      </c>
      <c r="I11" s="165">
        <v>0</v>
      </c>
      <c r="J11" s="165">
        <v>0</v>
      </c>
      <c r="K11" s="165">
        <v>0</v>
      </c>
      <c r="L11" s="165">
        <v>-1166</v>
      </c>
      <c r="M11" s="165">
        <v>2001</v>
      </c>
      <c r="N11" s="165">
        <v>653</v>
      </c>
      <c r="O11" s="165">
        <v>0</v>
      </c>
      <c r="P11" s="165">
        <v>0</v>
      </c>
      <c r="Q11" s="166">
        <v>47802</v>
      </c>
    </row>
    <row r="12" spans="2:17" ht="26.25" customHeight="1" x14ac:dyDescent="0.3">
      <c r="B12" s="6" t="s">
        <v>55</v>
      </c>
      <c r="C12" s="165">
        <v>8935</v>
      </c>
      <c r="D12" s="165">
        <v>18606</v>
      </c>
      <c r="E12" s="165">
        <v>4998</v>
      </c>
      <c r="F12" s="165">
        <v>0</v>
      </c>
      <c r="G12" s="165">
        <v>195</v>
      </c>
      <c r="H12" s="165">
        <v>95</v>
      </c>
      <c r="I12" s="165">
        <v>0</v>
      </c>
      <c r="J12" s="165">
        <v>0</v>
      </c>
      <c r="K12" s="165">
        <v>0</v>
      </c>
      <c r="L12" s="165">
        <v>-2390</v>
      </c>
      <c r="M12" s="165">
        <v>3214</v>
      </c>
      <c r="N12" s="165">
        <v>319</v>
      </c>
      <c r="O12" s="165">
        <v>0</v>
      </c>
      <c r="P12" s="165">
        <v>0</v>
      </c>
      <c r="Q12" s="166">
        <v>13333</v>
      </c>
    </row>
    <row r="13" spans="2:17" ht="26.25" customHeight="1" x14ac:dyDescent="0.3">
      <c r="B13" s="6" t="s">
        <v>263</v>
      </c>
      <c r="C13" s="165">
        <v>731061</v>
      </c>
      <c r="D13" s="165">
        <v>89854</v>
      </c>
      <c r="E13" s="165">
        <v>80830</v>
      </c>
      <c r="F13" s="165">
        <v>0</v>
      </c>
      <c r="G13" s="165">
        <v>59419</v>
      </c>
      <c r="H13" s="165">
        <v>59419</v>
      </c>
      <c r="I13" s="165">
        <v>0</v>
      </c>
      <c r="J13" s="165">
        <v>0</v>
      </c>
      <c r="K13" s="165">
        <v>0</v>
      </c>
      <c r="L13" s="165">
        <v>5261</v>
      </c>
      <c r="M13" s="165">
        <v>28935</v>
      </c>
      <c r="N13" s="165">
        <v>4249</v>
      </c>
      <c r="O13" s="165">
        <v>0</v>
      </c>
      <c r="P13" s="165">
        <v>0</v>
      </c>
      <c r="Q13" s="166">
        <v>722524</v>
      </c>
    </row>
    <row r="14" spans="2:17" ht="26.25" customHeight="1" x14ac:dyDescent="0.3">
      <c r="B14" s="6" t="s">
        <v>56</v>
      </c>
      <c r="C14" s="165">
        <v>195505</v>
      </c>
      <c r="D14" s="165">
        <v>170081</v>
      </c>
      <c r="E14" s="165">
        <v>89498</v>
      </c>
      <c r="F14" s="165">
        <v>0</v>
      </c>
      <c r="G14" s="165">
        <v>32488</v>
      </c>
      <c r="H14" s="165">
        <v>12590</v>
      </c>
      <c r="I14" s="165">
        <v>0</v>
      </c>
      <c r="J14" s="165">
        <v>0</v>
      </c>
      <c r="K14" s="165">
        <v>0</v>
      </c>
      <c r="L14" s="165">
        <v>-11368</v>
      </c>
      <c r="M14" s="165">
        <v>23929</v>
      </c>
      <c r="N14" s="165">
        <v>6767</v>
      </c>
      <c r="O14" s="165">
        <v>0</v>
      </c>
      <c r="P14" s="165">
        <v>5100</v>
      </c>
      <c r="Q14" s="166">
        <v>261519</v>
      </c>
    </row>
    <row r="15" spans="2:17" ht="26.25" customHeight="1" x14ac:dyDescent="0.3">
      <c r="B15" s="6" t="s">
        <v>57</v>
      </c>
      <c r="C15" s="165">
        <v>211885</v>
      </c>
      <c r="D15" s="165">
        <v>226970</v>
      </c>
      <c r="E15" s="165">
        <v>127525</v>
      </c>
      <c r="F15" s="165">
        <v>0</v>
      </c>
      <c r="G15" s="165">
        <v>61299</v>
      </c>
      <c r="H15" s="165">
        <v>167810</v>
      </c>
      <c r="I15" s="165">
        <v>0</v>
      </c>
      <c r="J15" s="165">
        <v>0</v>
      </c>
      <c r="K15" s="165">
        <v>0</v>
      </c>
      <c r="L15" s="165">
        <v>7675</v>
      </c>
      <c r="M15" s="165">
        <v>32829</v>
      </c>
      <c r="N15" s="165">
        <v>90295</v>
      </c>
      <c r="O15" s="165">
        <v>1202</v>
      </c>
      <c r="P15" s="165">
        <v>970</v>
      </c>
      <c r="Q15" s="166">
        <v>219218</v>
      </c>
    </row>
    <row r="16" spans="2:17" ht="26.25" customHeight="1" x14ac:dyDescent="0.3">
      <c r="B16" s="6" t="s">
        <v>58</v>
      </c>
      <c r="C16" s="165">
        <v>64892</v>
      </c>
      <c r="D16" s="165">
        <v>10134</v>
      </c>
      <c r="E16" s="165">
        <v>-15024</v>
      </c>
      <c r="F16" s="165">
        <v>0</v>
      </c>
      <c r="G16" s="165">
        <v>4180</v>
      </c>
      <c r="H16" s="165">
        <v>9509</v>
      </c>
      <c r="I16" s="165">
        <v>0</v>
      </c>
      <c r="J16" s="165">
        <v>0</v>
      </c>
      <c r="K16" s="165">
        <v>0</v>
      </c>
      <c r="L16" s="165">
        <v>688</v>
      </c>
      <c r="M16" s="165">
        <v>584</v>
      </c>
      <c r="N16" s="165">
        <v>6765</v>
      </c>
      <c r="O16" s="165">
        <v>0</v>
      </c>
      <c r="P16" s="165">
        <v>0</v>
      </c>
      <c r="Q16" s="166">
        <v>45853</v>
      </c>
    </row>
    <row r="17" spans="2:17" ht="26.25" customHeight="1" x14ac:dyDescent="0.3">
      <c r="B17" s="6" t="s">
        <v>131</v>
      </c>
      <c r="C17" s="165">
        <v>181</v>
      </c>
      <c r="D17" s="165">
        <v>18631</v>
      </c>
      <c r="E17" s="165">
        <v>8357</v>
      </c>
      <c r="F17" s="165">
        <v>0</v>
      </c>
      <c r="G17" s="165">
        <v>1806</v>
      </c>
      <c r="H17" s="165">
        <v>1806</v>
      </c>
      <c r="I17" s="165">
        <v>0</v>
      </c>
      <c r="J17" s="165">
        <v>0</v>
      </c>
      <c r="K17" s="165">
        <v>0</v>
      </c>
      <c r="L17" s="165">
        <v>-1323</v>
      </c>
      <c r="M17" s="165">
        <v>2554</v>
      </c>
      <c r="N17" s="165">
        <v>2466</v>
      </c>
      <c r="O17" s="165">
        <v>0</v>
      </c>
      <c r="P17" s="165">
        <v>0</v>
      </c>
      <c r="Q17" s="166">
        <v>7968</v>
      </c>
    </row>
    <row r="18" spans="2:17" ht="26.25" customHeight="1" x14ac:dyDescent="0.3">
      <c r="B18" s="6" t="s">
        <v>253</v>
      </c>
      <c r="C18" s="165">
        <v>0</v>
      </c>
      <c r="D18" s="165">
        <v>9627</v>
      </c>
      <c r="E18" s="165">
        <v>9627</v>
      </c>
      <c r="F18" s="165">
        <v>0</v>
      </c>
      <c r="G18" s="165">
        <v>0</v>
      </c>
      <c r="H18" s="165">
        <v>0</v>
      </c>
      <c r="I18" s="165">
        <v>0</v>
      </c>
      <c r="J18" s="165">
        <v>0</v>
      </c>
      <c r="K18" s="165">
        <v>0</v>
      </c>
      <c r="L18" s="165">
        <v>0</v>
      </c>
      <c r="M18" s="165">
        <v>0</v>
      </c>
      <c r="N18" s="165">
        <v>0</v>
      </c>
      <c r="O18" s="165">
        <v>0</v>
      </c>
      <c r="P18" s="165">
        <v>0</v>
      </c>
      <c r="Q18" s="166">
        <v>9627</v>
      </c>
    </row>
    <row r="19" spans="2:17" ht="26.25" customHeight="1" x14ac:dyDescent="0.3">
      <c r="B19" s="6" t="s">
        <v>136</v>
      </c>
      <c r="C19" s="165">
        <v>296783</v>
      </c>
      <c r="D19" s="165">
        <v>95515</v>
      </c>
      <c r="E19" s="165">
        <v>53453</v>
      </c>
      <c r="F19" s="165">
        <v>0</v>
      </c>
      <c r="G19" s="165">
        <v>17448</v>
      </c>
      <c r="H19" s="165">
        <v>79405</v>
      </c>
      <c r="I19" s="165">
        <v>0</v>
      </c>
      <c r="J19" s="165">
        <v>0</v>
      </c>
      <c r="K19" s="165">
        <v>0</v>
      </c>
      <c r="L19" s="165">
        <v>14545</v>
      </c>
      <c r="M19" s="165">
        <v>45019</v>
      </c>
      <c r="N19" s="165">
        <v>16164</v>
      </c>
      <c r="O19" s="165">
        <v>0</v>
      </c>
      <c r="P19" s="165">
        <v>0</v>
      </c>
      <c r="Q19" s="166">
        <v>227431</v>
      </c>
    </row>
    <row r="20" spans="2:17" ht="26.25" customHeight="1" x14ac:dyDescent="0.3">
      <c r="B20" s="6" t="s">
        <v>35</v>
      </c>
      <c r="C20" s="165">
        <v>-25157</v>
      </c>
      <c r="D20" s="165">
        <v>55118</v>
      </c>
      <c r="E20" s="165">
        <v>44871</v>
      </c>
      <c r="F20" s="165">
        <v>0</v>
      </c>
      <c r="G20" s="165">
        <v>31974</v>
      </c>
      <c r="H20" s="165">
        <v>31974</v>
      </c>
      <c r="I20" s="165">
        <v>0</v>
      </c>
      <c r="J20" s="165">
        <v>0</v>
      </c>
      <c r="K20" s="165">
        <v>0</v>
      </c>
      <c r="L20" s="165">
        <v>-1312</v>
      </c>
      <c r="M20" s="165">
        <v>5784</v>
      </c>
      <c r="N20" s="165">
        <v>0</v>
      </c>
      <c r="O20" s="165">
        <v>0</v>
      </c>
      <c r="P20" s="165">
        <v>0</v>
      </c>
      <c r="Q20" s="166">
        <v>-16733</v>
      </c>
    </row>
    <row r="21" spans="2:17" ht="26.25" customHeight="1" x14ac:dyDescent="0.3">
      <c r="B21" s="152" t="s">
        <v>191</v>
      </c>
      <c r="C21" s="165">
        <v>118948</v>
      </c>
      <c r="D21" s="165">
        <v>84500</v>
      </c>
      <c r="E21" s="165">
        <v>26245</v>
      </c>
      <c r="F21" s="165">
        <v>0</v>
      </c>
      <c r="G21" s="165">
        <v>38199</v>
      </c>
      <c r="H21" s="165">
        <v>38199</v>
      </c>
      <c r="I21" s="165">
        <v>0</v>
      </c>
      <c r="J21" s="165">
        <v>0</v>
      </c>
      <c r="K21" s="165">
        <v>0</v>
      </c>
      <c r="L21" s="165">
        <v>-1999</v>
      </c>
      <c r="M21" s="165">
        <v>26066</v>
      </c>
      <c r="N21" s="165">
        <v>15387</v>
      </c>
      <c r="O21" s="165">
        <v>0</v>
      </c>
      <c r="P21" s="165">
        <v>-60599</v>
      </c>
      <c r="Q21" s="166">
        <v>158914</v>
      </c>
    </row>
    <row r="22" spans="2:17" ht="26.25" customHeight="1" x14ac:dyDescent="0.3">
      <c r="B22" s="6" t="s">
        <v>59</v>
      </c>
      <c r="C22" s="165">
        <v>216998</v>
      </c>
      <c r="D22" s="165">
        <v>112584</v>
      </c>
      <c r="E22" s="165">
        <v>58357</v>
      </c>
      <c r="F22" s="165">
        <v>0</v>
      </c>
      <c r="G22" s="165">
        <v>68123</v>
      </c>
      <c r="H22" s="165">
        <v>68123</v>
      </c>
      <c r="I22" s="165">
        <v>0</v>
      </c>
      <c r="J22" s="165">
        <v>0</v>
      </c>
      <c r="K22" s="165">
        <v>0</v>
      </c>
      <c r="L22" s="165">
        <v>8299</v>
      </c>
      <c r="M22" s="165">
        <v>22615</v>
      </c>
      <c r="N22" s="165">
        <v>14046</v>
      </c>
      <c r="O22" s="165">
        <v>119</v>
      </c>
      <c r="P22" s="165">
        <v>-68463</v>
      </c>
      <c r="Q22" s="166">
        <v>258707</v>
      </c>
    </row>
    <row r="23" spans="2:17" ht="26.25" customHeight="1" x14ac:dyDescent="0.3">
      <c r="B23" s="6" t="s">
        <v>60</v>
      </c>
      <c r="C23" s="165">
        <v>1653818</v>
      </c>
      <c r="D23" s="165">
        <v>106959</v>
      </c>
      <c r="E23" s="165">
        <v>83686</v>
      </c>
      <c r="F23" s="165">
        <v>0</v>
      </c>
      <c r="G23" s="165">
        <v>52853</v>
      </c>
      <c r="H23" s="165">
        <v>149735</v>
      </c>
      <c r="I23" s="165">
        <v>0</v>
      </c>
      <c r="J23" s="165">
        <v>0</v>
      </c>
      <c r="K23" s="165">
        <v>0</v>
      </c>
      <c r="L23" s="165">
        <v>32215</v>
      </c>
      <c r="M23" s="165">
        <v>37952</v>
      </c>
      <c r="N23" s="165">
        <v>20841</v>
      </c>
      <c r="O23" s="165">
        <v>0</v>
      </c>
      <c r="P23" s="165">
        <v>-75123</v>
      </c>
      <c r="Q23" s="166">
        <v>1613567</v>
      </c>
    </row>
    <row r="24" spans="2:17" ht="26.25" customHeight="1" x14ac:dyDescent="0.3">
      <c r="B24" s="6" t="s">
        <v>134</v>
      </c>
      <c r="C24" s="165">
        <v>67767</v>
      </c>
      <c r="D24" s="165">
        <v>115841</v>
      </c>
      <c r="E24" s="165">
        <v>63007</v>
      </c>
      <c r="F24" s="165">
        <v>13209</v>
      </c>
      <c r="G24" s="165">
        <v>17914</v>
      </c>
      <c r="H24" s="165">
        <v>17914</v>
      </c>
      <c r="I24" s="165">
        <v>0</v>
      </c>
      <c r="J24" s="165">
        <v>0</v>
      </c>
      <c r="K24" s="165">
        <v>0</v>
      </c>
      <c r="L24" s="165">
        <v>10922</v>
      </c>
      <c r="M24" s="165">
        <v>20313</v>
      </c>
      <c r="N24" s="165">
        <v>2540</v>
      </c>
      <c r="O24" s="165">
        <v>197</v>
      </c>
      <c r="P24" s="165">
        <v>0</v>
      </c>
      <c r="Q24" s="166">
        <v>97177</v>
      </c>
    </row>
    <row r="25" spans="2:17" ht="26.25" customHeight="1" x14ac:dyDescent="0.3">
      <c r="B25" s="6" t="s">
        <v>135</v>
      </c>
      <c r="C25" s="165">
        <v>12876</v>
      </c>
      <c r="D25" s="165">
        <v>0</v>
      </c>
      <c r="E25" s="165">
        <v>0</v>
      </c>
      <c r="F25" s="165">
        <v>0</v>
      </c>
      <c r="G25" s="165">
        <v>5310</v>
      </c>
      <c r="H25" s="165">
        <v>800</v>
      </c>
      <c r="I25" s="165">
        <v>0</v>
      </c>
      <c r="J25" s="165">
        <v>0</v>
      </c>
      <c r="K25" s="165">
        <v>0</v>
      </c>
      <c r="L25" s="165">
        <v>0</v>
      </c>
      <c r="M25" s="165">
        <v>0</v>
      </c>
      <c r="N25" s="165">
        <v>0</v>
      </c>
      <c r="O25" s="165">
        <v>0</v>
      </c>
      <c r="P25" s="165">
        <v>0</v>
      </c>
      <c r="Q25" s="166">
        <v>12076</v>
      </c>
    </row>
    <row r="26" spans="2:17" ht="26.25" customHeight="1" x14ac:dyDescent="0.3">
      <c r="B26" s="6" t="s">
        <v>149</v>
      </c>
      <c r="C26" s="165">
        <v>50583</v>
      </c>
      <c r="D26" s="165">
        <v>304890</v>
      </c>
      <c r="E26" s="165">
        <v>187334</v>
      </c>
      <c r="F26" s="165">
        <v>0</v>
      </c>
      <c r="G26" s="165">
        <v>118350</v>
      </c>
      <c r="H26" s="165">
        <v>79991</v>
      </c>
      <c r="I26" s="165">
        <v>0</v>
      </c>
      <c r="J26" s="165">
        <v>0</v>
      </c>
      <c r="K26" s="165">
        <v>0</v>
      </c>
      <c r="L26" s="165">
        <v>22456</v>
      </c>
      <c r="M26" s="165">
        <v>32519</v>
      </c>
      <c r="N26" s="165">
        <v>2752</v>
      </c>
      <c r="O26" s="165">
        <v>0</v>
      </c>
      <c r="P26" s="165">
        <v>0</v>
      </c>
      <c r="Q26" s="166">
        <v>105703</v>
      </c>
    </row>
    <row r="27" spans="2:17" ht="26.25" customHeight="1" x14ac:dyDescent="0.3">
      <c r="B27" s="6" t="s">
        <v>61</v>
      </c>
      <c r="C27" s="165">
        <v>747330</v>
      </c>
      <c r="D27" s="165">
        <v>117008</v>
      </c>
      <c r="E27" s="165">
        <v>105220</v>
      </c>
      <c r="F27" s="165">
        <v>0</v>
      </c>
      <c r="G27" s="165">
        <v>40192</v>
      </c>
      <c r="H27" s="165">
        <v>86351</v>
      </c>
      <c r="I27" s="165">
        <v>0</v>
      </c>
      <c r="J27" s="165">
        <v>0</v>
      </c>
      <c r="K27" s="165">
        <v>0</v>
      </c>
      <c r="L27" s="165">
        <v>5545</v>
      </c>
      <c r="M27" s="165">
        <v>2950</v>
      </c>
      <c r="N27" s="165">
        <v>7264</v>
      </c>
      <c r="O27" s="165">
        <v>0</v>
      </c>
      <c r="P27" s="165">
        <v>0</v>
      </c>
      <c r="Q27" s="166">
        <v>764967</v>
      </c>
    </row>
    <row r="28" spans="2:17" ht="26.25" customHeight="1" x14ac:dyDescent="0.3">
      <c r="B28" s="6" t="s">
        <v>62</v>
      </c>
      <c r="C28" s="165">
        <v>-29767</v>
      </c>
      <c r="D28" s="165">
        <v>37803</v>
      </c>
      <c r="E28" s="165">
        <v>15277</v>
      </c>
      <c r="F28" s="165">
        <v>0</v>
      </c>
      <c r="G28" s="165">
        <v>17058</v>
      </c>
      <c r="H28" s="165">
        <v>5954</v>
      </c>
      <c r="I28" s="165">
        <v>0</v>
      </c>
      <c r="J28" s="165">
        <v>0</v>
      </c>
      <c r="K28" s="165">
        <v>0</v>
      </c>
      <c r="L28" s="165">
        <v>-2703</v>
      </c>
      <c r="M28" s="165">
        <v>13178</v>
      </c>
      <c r="N28" s="165">
        <v>3958</v>
      </c>
      <c r="O28" s="165">
        <v>0</v>
      </c>
      <c r="P28" s="165">
        <v>0</v>
      </c>
      <c r="Q28" s="166">
        <v>-26960</v>
      </c>
    </row>
    <row r="29" spans="2:17" ht="26.25" customHeight="1" x14ac:dyDescent="0.3">
      <c r="B29" s="6" t="s">
        <v>63</v>
      </c>
      <c r="C29" s="165">
        <v>1709680</v>
      </c>
      <c r="D29" s="165">
        <v>246635</v>
      </c>
      <c r="E29" s="165">
        <v>33812</v>
      </c>
      <c r="F29" s="165">
        <v>0</v>
      </c>
      <c r="G29" s="165">
        <v>193041</v>
      </c>
      <c r="H29" s="165">
        <v>114094</v>
      </c>
      <c r="I29" s="165">
        <v>0</v>
      </c>
      <c r="J29" s="165">
        <v>0</v>
      </c>
      <c r="K29" s="165">
        <v>0</v>
      </c>
      <c r="L29" s="165">
        <v>32549</v>
      </c>
      <c r="M29" s="165">
        <v>50571</v>
      </c>
      <c r="N29" s="165">
        <v>11506</v>
      </c>
      <c r="O29" s="165">
        <v>0</v>
      </c>
      <c r="P29" s="165">
        <v>0</v>
      </c>
      <c r="Q29" s="166">
        <v>1557785</v>
      </c>
    </row>
    <row r="30" spans="2:17" ht="26.25" customHeight="1" x14ac:dyDescent="0.3">
      <c r="B30" s="58" t="s">
        <v>45</v>
      </c>
      <c r="C30" s="167">
        <f t="shared" ref="C30:Q30" si="0">SUM(C6:C29)</f>
        <v>8132307</v>
      </c>
      <c r="D30" s="167">
        <f t="shared" si="0"/>
        <v>3569116</v>
      </c>
      <c r="E30" s="167">
        <f t="shared" si="0"/>
        <v>1844609</v>
      </c>
      <c r="F30" s="167">
        <f t="shared" si="0"/>
        <v>13209</v>
      </c>
      <c r="G30" s="167">
        <f t="shared" si="0"/>
        <v>1702400</v>
      </c>
      <c r="H30" s="167">
        <f t="shared" si="0"/>
        <v>1366704</v>
      </c>
      <c r="I30" s="167">
        <f t="shared" si="0"/>
        <v>0</v>
      </c>
      <c r="J30" s="167">
        <f t="shared" si="0"/>
        <v>0</v>
      </c>
      <c r="K30" s="167">
        <f t="shared" si="0"/>
        <v>0</v>
      </c>
      <c r="L30" s="167">
        <f t="shared" si="0"/>
        <v>146019</v>
      </c>
      <c r="M30" s="167">
        <f t="shared" si="0"/>
        <v>513816</v>
      </c>
      <c r="N30" s="167">
        <f t="shared" si="0"/>
        <v>267860</v>
      </c>
      <c r="O30" s="167">
        <f t="shared" si="0"/>
        <v>2165</v>
      </c>
      <c r="P30" s="167">
        <f t="shared" si="0"/>
        <v>-287331</v>
      </c>
      <c r="Q30" s="167">
        <f t="shared" si="0"/>
        <v>8516610</v>
      </c>
    </row>
    <row r="31" spans="2:17" ht="26.25" customHeight="1" x14ac:dyDescent="0.3">
      <c r="B31" s="255" t="s">
        <v>46</v>
      </c>
      <c r="C31" s="256"/>
      <c r="D31" s="256"/>
      <c r="E31" s="256"/>
      <c r="F31" s="256"/>
      <c r="G31" s="256"/>
      <c r="H31" s="256"/>
      <c r="I31" s="256"/>
      <c r="J31" s="256"/>
      <c r="K31" s="256"/>
      <c r="L31" s="256"/>
      <c r="M31" s="256"/>
      <c r="N31" s="256"/>
      <c r="O31" s="256"/>
      <c r="P31" s="256"/>
      <c r="Q31" s="257"/>
    </row>
    <row r="32" spans="2:17" ht="26.25" customHeight="1" x14ac:dyDescent="0.3">
      <c r="B32" s="6" t="s">
        <v>47</v>
      </c>
      <c r="C32" s="165">
        <v>0</v>
      </c>
      <c r="D32" s="165">
        <v>32176</v>
      </c>
      <c r="E32" s="165">
        <v>29997</v>
      </c>
      <c r="F32" s="165">
        <v>0</v>
      </c>
      <c r="G32" s="165">
        <v>76875</v>
      </c>
      <c r="H32" s="165">
        <v>78430</v>
      </c>
      <c r="I32" s="165">
        <v>0</v>
      </c>
      <c r="J32" s="165">
        <v>0</v>
      </c>
      <c r="K32" s="165">
        <v>0</v>
      </c>
      <c r="L32" s="165">
        <v>9405</v>
      </c>
      <c r="M32" s="165">
        <v>5982</v>
      </c>
      <c r="N32" s="165">
        <v>24109</v>
      </c>
      <c r="O32" s="165">
        <v>0</v>
      </c>
      <c r="P32" s="165">
        <v>0</v>
      </c>
      <c r="Q32" s="166">
        <v>-39712</v>
      </c>
    </row>
    <row r="33" spans="2:17" ht="26.25" customHeight="1" x14ac:dyDescent="0.3">
      <c r="B33" s="6" t="s">
        <v>78</v>
      </c>
      <c r="C33" s="165">
        <v>0</v>
      </c>
      <c r="D33" s="165">
        <v>442233</v>
      </c>
      <c r="E33" s="165">
        <v>338437</v>
      </c>
      <c r="F33" s="165">
        <v>-130640</v>
      </c>
      <c r="G33" s="165">
        <v>233243</v>
      </c>
      <c r="H33" s="165">
        <v>205213</v>
      </c>
      <c r="I33" s="165">
        <v>0</v>
      </c>
      <c r="J33" s="165">
        <v>0</v>
      </c>
      <c r="K33" s="165">
        <v>0</v>
      </c>
      <c r="L33" s="165">
        <v>59115</v>
      </c>
      <c r="M33" s="165">
        <v>14126</v>
      </c>
      <c r="N33" s="165">
        <v>0</v>
      </c>
      <c r="O33" s="165">
        <v>0</v>
      </c>
      <c r="P33" s="165">
        <v>0</v>
      </c>
      <c r="Q33" s="166">
        <v>-70657</v>
      </c>
    </row>
    <row r="34" spans="2:17" ht="26.25" customHeight="1" x14ac:dyDescent="0.3">
      <c r="B34" s="6" t="s">
        <v>48</v>
      </c>
      <c r="C34" s="165">
        <v>8018366</v>
      </c>
      <c r="D34" s="165">
        <v>218463</v>
      </c>
      <c r="E34" s="165">
        <v>218463</v>
      </c>
      <c r="F34" s="165">
        <v>0</v>
      </c>
      <c r="G34" s="165">
        <v>328209</v>
      </c>
      <c r="H34" s="165">
        <v>328209</v>
      </c>
      <c r="I34" s="165">
        <v>0</v>
      </c>
      <c r="J34" s="165">
        <v>0</v>
      </c>
      <c r="K34" s="165">
        <v>0</v>
      </c>
      <c r="L34" s="165">
        <v>48929</v>
      </c>
      <c r="M34" s="165">
        <v>16726</v>
      </c>
      <c r="N34" s="165">
        <v>215091</v>
      </c>
      <c r="O34" s="165">
        <v>0</v>
      </c>
      <c r="P34" s="165">
        <v>0</v>
      </c>
      <c r="Q34" s="166">
        <v>8058056</v>
      </c>
    </row>
    <row r="35" spans="2:17" ht="26.25" customHeight="1" x14ac:dyDescent="0.3">
      <c r="B35" s="58" t="s">
        <v>45</v>
      </c>
      <c r="C35" s="167">
        <f>SUM(C32:C34)</f>
        <v>8018366</v>
      </c>
      <c r="D35" s="167">
        <f t="shared" ref="D35:Q35" si="1">SUM(D32:D34)</f>
        <v>692872</v>
      </c>
      <c r="E35" s="167">
        <f t="shared" si="1"/>
        <v>586897</v>
      </c>
      <c r="F35" s="167">
        <f t="shared" si="1"/>
        <v>-130640</v>
      </c>
      <c r="G35" s="167">
        <f t="shared" si="1"/>
        <v>638327</v>
      </c>
      <c r="H35" s="167">
        <f t="shared" si="1"/>
        <v>611852</v>
      </c>
      <c r="I35" s="167">
        <f t="shared" si="1"/>
        <v>0</v>
      </c>
      <c r="J35" s="167">
        <f t="shared" si="1"/>
        <v>0</v>
      </c>
      <c r="K35" s="167">
        <f t="shared" si="1"/>
        <v>0</v>
      </c>
      <c r="L35" s="167">
        <f t="shared" si="1"/>
        <v>117449</v>
      </c>
      <c r="M35" s="167">
        <f t="shared" si="1"/>
        <v>36834</v>
      </c>
      <c r="N35" s="167">
        <f t="shared" si="1"/>
        <v>239200</v>
      </c>
      <c r="O35" s="167">
        <f t="shared" si="1"/>
        <v>0</v>
      </c>
      <c r="P35" s="167">
        <f t="shared" si="1"/>
        <v>0</v>
      </c>
      <c r="Q35" s="167">
        <f t="shared" si="1"/>
        <v>7947687</v>
      </c>
    </row>
    <row r="36" spans="2:17" x14ac:dyDescent="0.3">
      <c r="B36" s="259" t="s">
        <v>50</v>
      </c>
      <c r="C36" s="259"/>
      <c r="D36" s="259"/>
      <c r="E36" s="259"/>
      <c r="F36" s="259"/>
      <c r="G36" s="259"/>
      <c r="H36" s="259"/>
      <c r="I36" s="259"/>
      <c r="J36" s="259"/>
      <c r="K36" s="259"/>
      <c r="L36" s="259"/>
      <c r="M36" s="259"/>
      <c r="N36" s="259"/>
      <c r="O36" s="259"/>
      <c r="P36" s="259"/>
      <c r="Q36" s="259"/>
    </row>
    <row r="37" spans="2:17" x14ac:dyDescent="0.3">
      <c r="Q37" s="153"/>
    </row>
    <row r="38" spans="2:17" x14ac:dyDescent="0.3">
      <c r="C38" s="16"/>
      <c r="D38" s="16"/>
      <c r="E38" s="16"/>
      <c r="F38" s="16"/>
      <c r="G38" s="16"/>
      <c r="H38" s="16"/>
      <c r="I38" s="16"/>
      <c r="J38" s="16"/>
      <c r="K38" s="16"/>
      <c r="L38" s="16"/>
      <c r="M38" s="16"/>
      <c r="N38" s="16"/>
      <c r="O38" s="16"/>
      <c r="P38" s="16"/>
      <c r="Q38" s="16"/>
    </row>
    <row r="40" spans="2:17" x14ac:dyDescent="0.3">
      <c r="Q40" s="18"/>
    </row>
    <row r="41" spans="2:17" x14ac:dyDescent="0.3">
      <c r="Q41" s="155"/>
    </row>
  </sheetData>
  <sheetProtection algorithmName="SHA-512" hashValue="fHsjT7FJSSCwII12jUzEIytRsAnIDIY1VTXIvQJsVyGjy/JfsWV7TEPcGTCJgDD21XacVZ2WlU5404/U9HrnQQ==" saltValue="Y30QZcBX6pLukxYr2Qi+5g==" spinCount="100000" sheet="1" objects="1" scenarios="1"/>
  <mergeCells count="4">
    <mergeCell ref="B3:Q3"/>
    <mergeCell ref="B31:Q31"/>
    <mergeCell ref="B36:Q36"/>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1"/>
  <sheetViews>
    <sheetView showGridLines="0" zoomScale="80" zoomScaleNormal="80" workbookViewId="0">
      <selection activeCell="I33" sqref="I33"/>
    </sheetView>
  </sheetViews>
  <sheetFormatPr defaultColWidth="15.54296875" defaultRowHeight="14" x14ac:dyDescent="0.3"/>
  <cols>
    <col min="1" max="1" width="15.54296875" style="4"/>
    <col min="2" max="2" width="43.453125" style="4" customWidth="1"/>
    <col min="3" max="16" width="21" style="4" customWidth="1"/>
    <col min="17" max="17" width="21" style="8" customWidth="1"/>
    <col min="18" max="16384" width="15.54296875" style="4"/>
  </cols>
  <sheetData>
    <row r="2" spans="2:17" ht="8.25" customHeight="1" x14ac:dyDescent="0.3"/>
    <row r="3" spans="2:17" ht="24.75" customHeight="1" x14ac:dyDescent="0.3">
      <c r="B3" s="263" t="s">
        <v>295</v>
      </c>
      <c r="C3" s="263"/>
      <c r="D3" s="263"/>
      <c r="E3" s="263"/>
      <c r="F3" s="263"/>
      <c r="G3" s="263"/>
      <c r="H3" s="263"/>
      <c r="I3" s="263"/>
      <c r="J3" s="263"/>
      <c r="K3" s="263"/>
      <c r="L3" s="263"/>
      <c r="M3" s="263"/>
      <c r="N3" s="263"/>
      <c r="O3" s="263"/>
      <c r="P3" s="263"/>
      <c r="Q3" s="263"/>
    </row>
    <row r="4" spans="2:17" s="15" customFormat="1" ht="28" x14ac:dyDescent="0.3">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2:17" ht="27" customHeight="1" x14ac:dyDescent="0.3">
      <c r="B5" s="255" t="s">
        <v>16</v>
      </c>
      <c r="C5" s="256"/>
      <c r="D5" s="256"/>
      <c r="E5" s="256"/>
      <c r="F5" s="256"/>
      <c r="G5" s="256"/>
      <c r="H5" s="256"/>
      <c r="I5" s="256"/>
      <c r="J5" s="256"/>
      <c r="K5" s="256"/>
      <c r="L5" s="256"/>
      <c r="M5" s="256"/>
      <c r="N5" s="256"/>
      <c r="O5" s="256"/>
      <c r="P5" s="256"/>
      <c r="Q5" s="257"/>
    </row>
    <row r="6" spans="2:17" ht="27" customHeight="1" x14ac:dyDescent="0.3">
      <c r="B6" s="9" t="s">
        <v>256</v>
      </c>
      <c r="C6" s="165">
        <v>823626</v>
      </c>
      <c r="D6" s="165">
        <v>217964</v>
      </c>
      <c r="E6" s="165">
        <v>223275</v>
      </c>
      <c r="F6" s="165">
        <v>0</v>
      </c>
      <c r="G6" s="165">
        <v>185185</v>
      </c>
      <c r="H6" s="165">
        <v>134816</v>
      </c>
      <c r="I6" s="165">
        <v>0</v>
      </c>
      <c r="J6" s="165">
        <v>0</v>
      </c>
      <c r="K6" s="165">
        <v>0</v>
      </c>
      <c r="L6" s="165">
        <v>115851</v>
      </c>
      <c r="M6" s="165">
        <v>34417</v>
      </c>
      <c r="N6" s="165">
        <v>43512</v>
      </c>
      <c r="O6" s="165">
        <v>26451</v>
      </c>
      <c r="P6" s="165">
        <v>0</v>
      </c>
      <c r="Q6" s="166">
        <v>778878</v>
      </c>
    </row>
    <row r="7" spans="2:17" ht="27" customHeight="1" x14ac:dyDescent="0.3">
      <c r="B7" s="6" t="s">
        <v>51</v>
      </c>
      <c r="C7" s="165">
        <v>360736</v>
      </c>
      <c r="D7" s="165">
        <v>189589</v>
      </c>
      <c r="E7" s="165">
        <v>183438</v>
      </c>
      <c r="F7" s="165">
        <v>0</v>
      </c>
      <c r="G7" s="165">
        <v>45025</v>
      </c>
      <c r="H7" s="165">
        <v>46623</v>
      </c>
      <c r="I7" s="165">
        <v>0</v>
      </c>
      <c r="J7" s="165">
        <v>0</v>
      </c>
      <c r="K7" s="165">
        <v>0</v>
      </c>
      <c r="L7" s="165">
        <v>11321</v>
      </c>
      <c r="M7" s="165">
        <v>1455</v>
      </c>
      <c r="N7" s="165">
        <v>1313</v>
      </c>
      <c r="O7" s="165">
        <v>118</v>
      </c>
      <c r="P7" s="165">
        <v>0</v>
      </c>
      <c r="Q7" s="166">
        <v>485971</v>
      </c>
    </row>
    <row r="8" spans="2:17" ht="27" customHeight="1" x14ac:dyDescent="0.3">
      <c r="B8" s="6" t="s">
        <v>148</v>
      </c>
      <c r="C8" s="165">
        <v>1244024</v>
      </c>
      <c r="D8" s="165">
        <v>351064</v>
      </c>
      <c r="E8" s="165">
        <v>311089</v>
      </c>
      <c r="F8" s="165">
        <v>0</v>
      </c>
      <c r="G8" s="165">
        <v>28060</v>
      </c>
      <c r="H8" s="165">
        <v>161922</v>
      </c>
      <c r="I8" s="165">
        <v>0</v>
      </c>
      <c r="J8" s="165">
        <v>0</v>
      </c>
      <c r="K8" s="165">
        <v>0</v>
      </c>
      <c r="L8" s="165">
        <v>8949</v>
      </c>
      <c r="M8" s="165">
        <v>56454</v>
      </c>
      <c r="N8" s="165">
        <v>60832</v>
      </c>
      <c r="O8" s="165">
        <v>565</v>
      </c>
      <c r="P8" s="165">
        <v>29234</v>
      </c>
      <c r="Q8" s="166">
        <v>1358822</v>
      </c>
    </row>
    <row r="9" spans="2:17" ht="27" customHeight="1" x14ac:dyDescent="0.3">
      <c r="B9" s="6" t="s">
        <v>52</v>
      </c>
      <c r="C9" s="165">
        <v>0</v>
      </c>
      <c r="D9" s="165">
        <v>2669</v>
      </c>
      <c r="E9" s="165">
        <v>2669</v>
      </c>
      <c r="F9" s="165">
        <v>0</v>
      </c>
      <c r="G9" s="165">
        <v>0</v>
      </c>
      <c r="H9" s="165">
        <v>1140</v>
      </c>
      <c r="I9" s="165">
        <v>0</v>
      </c>
      <c r="J9" s="165">
        <v>0</v>
      </c>
      <c r="K9" s="165">
        <v>0</v>
      </c>
      <c r="L9" s="165">
        <v>0</v>
      </c>
      <c r="M9" s="165">
        <v>0</v>
      </c>
      <c r="N9" s="165">
        <v>0</v>
      </c>
      <c r="O9" s="165">
        <v>0</v>
      </c>
      <c r="P9" s="165">
        <v>0</v>
      </c>
      <c r="Q9" s="166">
        <v>1529</v>
      </c>
    </row>
    <row r="10" spans="2:17" ht="27" customHeight="1" x14ac:dyDescent="0.3">
      <c r="B10" s="6" t="s">
        <v>53</v>
      </c>
      <c r="C10" s="165">
        <v>977473</v>
      </c>
      <c r="D10" s="165">
        <v>1099001</v>
      </c>
      <c r="E10" s="165">
        <v>712905</v>
      </c>
      <c r="F10" s="165">
        <v>0</v>
      </c>
      <c r="G10" s="165">
        <v>429968</v>
      </c>
      <c r="H10" s="165">
        <v>789458</v>
      </c>
      <c r="I10" s="165">
        <v>0</v>
      </c>
      <c r="J10" s="165">
        <v>0</v>
      </c>
      <c r="K10" s="165">
        <v>0</v>
      </c>
      <c r="L10" s="165">
        <v>-9672</v>
      </c>
      <c r="M10" s="165">
        <v>185432</v>
      </c>
      <c r="N10" s="165">
        <v>79632</v>
      </c>
      <c r="O10" s="165">
        <v>0</v>
      </c>
      <c r="P10" s="165">
        <v>0</v>
      </c>
      <c r="Q10" s="166">
        <v>804791</v>
      </c>
    </row>
    <row r="11" spans="2:17" ht="27" customHeight="1" x14ac:dyDescent="0.3">
      <c r="B11" s="6" t="s">
        <v>22</v>
      </c>
      <c r="C11" s="165">
        <v>0</v>
      </c>
      <c r="D11" s="165">
        <v>0</v>
      </c>
      <c r="E11" s="165">
        <v>-5044</v>
      </c>
      <c r="F11" s="165">
        <v>0</v>
      </c>
      <c r="G11" s="165">
        <v>0</v>
      </c>
      <c r="H11" s="165">
        <v>0</v>
      </c>
      <c r="I11" s="165">
        <v>0</v>
      </c>
      <c r="J11" s="165">
        <v>0</v>
      </c>
      <c r="K11" s="165">
        <v>0</v>
      </c>
      <c r="L11" s="165">
        <v>0</v>
      </c>
      <c r="M11" s="165">
        <v>0</v>
      </c>
      <c r="N11" s="165">
        <v>0</v>
      </c>
      <c r="O11" s="165">
        <v>0</v>
      </c>
      <c r="P11" s="165">
        <v>0</v>
      </c>
      <c r="Q11" s="166">
        <v>-5044</v>
      </c>
    </row>
    <row r="12" spans="2:17" ht="27" customHeight="1" x14ac:dyDescent="0.3">
      <c r="B12" s="6" t="s">
        <v>55</v>
      </c>
      <c r="C12" s="165">
        <v>728</v>
      </c>
      <c r="D12" s="165">
        <v>1114</v>
      </c>
      <c r="E12" s="165">
        <v>-235</v>
      </c>
      <c r="F12" s="165">
        <v>0</v>
      </c>
      <c r="G12" s="165">
        <v>0</v>
      </c>
      <c r="H12" s="165">
        <v>0</v>
      </c>
      <c r="I12" s="165">
        <v>0</v>
      </c>
      <c r="J12" s="165">
        <v>0</v>
      </c>
      <c r="K12" s="165">
        <v>0</v>
      </c>
      <c r="L12" s="165">
        <v>-297</v>
      </c>
      <c r="M12" s="165">
        <v>280</v>
      </c>
      <c r="N12" s="165">
        <v>32</v>
      </c>
      <c r="O12" s="165">
        <v>0</v>
      </c>
      <c r="P12" s="165">
        <v>0</v>
      </c>
      <c r="Q12" s="166">
        <v>541</v>
      </c>
    </row>
    <row r="13" spans="2:17" ht="27" customHeight="1" x14ac:dyDescent="0.3">
      <c r="B13" s="6" t="s">
        <v>263</v>
      </c>
      <c r="C13" s="165">
        <v>0</v>
      </c>
      <c r="D13" s="165">
        <v>0</v>
      </c>
      <c r="E13" s="165">
        <v>0</v>
      </c>
      <c r="F13" s="165">
        <v>0</v>
      </c>
      <c r="G13" s="165">
        <v>0</v>
      </c>
      <c r="H13" s="165">
        <v>0</v>
      </c>
      <c r="I13" s="165">
        <v>0</v>
      </c>
      <c r="J13" s="165">
        <v>0</v>
      </c>
      <c r="K13" s="165">
        <v>0</v>
      </c>
      <c r="L13" s="165">
        <v>0</v>
      </c>
      <c r="M13" s="165">
        <v>0</v>
      </c>
      <c r="N13" s="165">
        <v>0</v>
      </c>
      <c r="O13" s="165">
        <v>0</v>
      </c>
      <c r="P13" s="165">
        <v>0</v>
      </c>
      <c r="Q13" s="166">
        <v>0</v>
      </c>
    </row>
    <row r="14" spans="2:17" ht="27" customHeight="1" x14ac:dyDescent="0.3">
      <c r="B14" s="6" t="s">
        <v>56</v>
      </c>
      <c r="C14" s="165">
        <v>31537</v>
      </c>
      <c r="D14" s="165">
        <v>83159</v>
      </c>
      <c r="E14" s="165">
        <v>44261</v>
      </c>
      <c r="F14" s="165">
        <v>0</v>
      </c>
      <c r="G14" s="165">
        <v>37912</v>
      </c>
      <c r="H14" s="165">
        <v>47326</v>
      </c>
      <c r="I14" s="165">
        <v>0</v>
      </c>
      <c r="J14" s="165">
        <v>0</v>
      </c>
      <c r="K14" s="165">
        <v>0</v>
      </c>
      <c r="L14" s="165">
        <v>-2831</v>
      </c>
      <c r="M14" s="165">
        <v>19640</v>
      </c>
      <c r="N14" s="165">
        <v>4536</v>
      </c>
      <c r="O14" s="165">
        <v>0</v>
      </c>
      <c r="P14" s="165">
        <v>3060</v>
      </c>
      <c r="Q14" s="166">
        <v>13137</v>
      </c>
    </row>
    <row r="15" spans="2:17" ht="27" customHeight="1" x14ac:dyDescent="0.3">
      <c r="B15" s="6" t="s">
        <v>57</v>
      </c>
      <c r="C15" s="165">
        <v>101672</v>
      </c>
      <c r="D15" s="165">
        <v>30655</v>
      </c>
      <c r="E15" s="165">
        <v>30632</v>
      </c>
      <c r="F15" s="165">
        <v>0</v>
      </c>
      <c r="G15" s="165">
        <v>12809</v>
      </c>
      <c r="H15" s="165">
        <v>0</v>
      </c>
      <c r="I15" s="165">
        <v>0</v>
      </c>
      <c r="J15" s="165">
        <v>0</v>
      </c>
      <c r="K15" s="165">
        <v>0</v>
      </c>
      <c r="L15" s="165">
        <v>3520</v>
      </c>
      <c r="M15" s="165">
        <v>4434</v>
      </c>
      <c r="N15" s="165">
        <v>12195</v>
      </c>
      <c r="O15" s="165">
        <v>162</v>
      </c>
      <c r="P15" s="165">
        <v>0</v>
      </c>
      <c r="Q15" s="166">
        <v>136383</v>
      </c>
    </row>
    <row r="16" spans="2:17" ht="27" customHeight="1" x14ac:dyDescent="0.3">
      <c r="B16" s="6" t="s">
        <v>58</v>
      </c>
      <c r="C16" s="165">
        <v>0</v>
      </c>
      <c r="D16" s="165">
        <v>0</v>
      </c>
      <c r="E16" s="165">
        <v>0</v>
      </c>
      <c r="F16" s="165">
        <v>0</v>
      </c>
      <c r="G16" s="165">
        <v>0</v>
      </c>
      <c r="H16" s="165">
        <v>0</v>
      </c>
      <c r="I16" s="165">
        <v>0</v>
      </c>
      <c r="J16" s="165">
        <v>0</v>
      </c>
      <c r="K16" s="165">
        <v>0</v>
      </c>
      <c r="L16" s="165">
        <v>0</v>
      </c>
      <c r="M16" s="165">
        <v>0</v>
      </c>
      <c r="N16" s="165">
        <v>0</v>
      </c>
      <c r="O16" s="165">
        <v>0</v>
      </c>
      <c r="P16" s="165">
        <v>0</v>
      </c>
      <c r="Q16" s="166">
        <v>0</v>
      </c>
    </row>
    <row r="17" spans="2:17" ht="27" customHeight="1" x14ac:dyDescent="0.3">
      <c r="B17" s="6" t="s">
        <v>131</v>
      </c>
      <c r="C17" s="165">
        <v>627413</v>
      </c>
      <c r="D17" s="165">
        <v>139873</v>
      </c>
      <c r="E17" s="165">
        <v>129580</v>
      </c>
      <c r="F17" s="165">
        <v>0</v>
      </c>
      <c r="G17" s="165">
        <v>17578</v>
      </c>
      <c r="H17" s="165">
        <v>17055</v>
      </c>
      <c r="I17" s="165">
        <v>0</v>
      </c>
      <c r="J17" s="165">
        <v>0</v>
      </c>
      <c r="K17" s="165">
        <v>0</v>
      </c>
      <c r="L17" s="165">
        <v>8685</v>
      </c>
      <c r="M17" s="165">
        <v>56096</v>
      </c>
      <c r="N17" s="165">
        <v>18514</v>
      </c>
      <c r="O17" s="165">
        <v>0</v>
      </c>
      <c r="P17" s="165">
        <v>0</v>
      </c>
      <c r="Q17" s="166">
        <v>693670</v>
      </c>
    </row>
    <row r="18" spans="2:17" ht="27" customHeight="1" x14ac:dyDescent="0.3">
      <c r="B18" s="6" t="s">
        <v>253</v>
      </c>
      <c r="C18" s="165">
        <v>0</v>
      </c>
      <c r="D18" s="165">
        <v>721761</v>
      </c>
      <c r="E18" s="165">
        <v>721761</v>
      </c>
      <c r="F18" s="165">
        <v>0</v>
      </c>
      <c r="G18" s="165">
        <v>277537</v>
      </c>
      <c r="H18" s="165">
        <v>374142</v>
      </c>
      <c r="I18" s="165">
        <v>0</v>
      </c>
      <c r="J18" s="165">
        <v>0</v>
      </c>
      <c r="K18" s="165">
        <v>0</v>
      </c>
      <c r="L18" s="165">
        <v>0</v>
      </c>
      <c r="M18" s="165">
        <v>0</v>
      </c>
      <c r="N18" s="165">
        <v>0</v>
      </c>
      <c r="O18" s="165">
        <v>0</v>
      </c>
      <c r="P18" s="165">
        <v>0</v>
      </c>
      <c r="Q18" s="166">
        <v>347619</v>
      </c>
    </row>
    <row r="19" spans="2:17" ht="27" customHeight="1" x14ac:dyDescent="0.3">
      <c r="B19" s="6" t="s">
        <v>136</v>
      </c>
      <c r="C19" s="165">
        <v>841422</v>
      </c>
      <c r="D19" s="165">
        <v>101548</v>
      </c>
      <c r="E19" s="165">
        <v>75297</v>
      </c>
      <c r="F19" s="165">
        <v>0</v>
      </c>
      <c r="G19" s="165">
        <v>67619</v>
      </c>
      <c r="H19" s="165">
        <v>103580</v>
      </c>
      <c r="I19" s="165">
        <v>0</v>
      </c>
      <c r="J19" s="165">
        <v>0</v>
      </c>
      <c r="K19" s="165">
        <v>0</v>
      </c>
      <c r="L19" s="165">
        <v>6451</v>
      </c>
      <c r="M19" s="165">
        <v>911</v>
      </c>
      <c r="N19" s="165">
        <v>0</v>
      </c>
      <c r="O19" s="165">
        <v>0</v>
      </c>
      <c r="P19" s="165">
        <v>0</v>
      </c>
      <c r="Q19" s="166">
        <v>805777</v>
      </c>
    </row>
    <row r="20" spans="2:17" ht="27" customHeight="1" x14ac:dyDescent="0.3">
      <c r="B20" s="6" t="s">
        <v>35</v>
      </c>
      <c r="C20" s="165">
        <v>159241</v>
      </c>
      <c r="D20" s="165">
        <v>127419</v>
      </c>
      <c r="E20" s="165">
        <v>127419</v>
      </c>
      <c r="F20" s="165">
        <v>0</v>
      </c>
      <c r="G20" s="165">
        <v>56390</v>
      </c>
      <c r="H20" s="165">
        <v>56390</v>
      </c>
      <c r="I20" s="165">
        <v>0</v>
      </c>
      <c r="J20" s="165">
        <v>0</v>
      </c>
      <c r="K20" s="165">
        <v>0</v>
      </c>
      <c r="L20" s="165">
        <v>985</v>
      </c>
      <c r="M20" s="165">
        <v>17586</v>
      </c>
      <c r="N20" s="165">
        <v>2777</v>
      </c>
      <c r="O20" s="165">
        <v>0</v>
      </c>
      <c r="P20" s="165">
        <v>0</v>
      </c>
      <c r="Q20" s="166">
        <v>214476</v>
      </c>
    </row>
    <row r="21" spans="2:17" ht="27" customHeight="1" x14ac:dyDescent="0.3">
      <c r="B21" s="152" t="s">
        <v>191</v>
      </c>
      <c r="C21" s="165">
        <v>37906</v>
      </c>
      <c r="D21" s="165">
        <v>10068</v>
      </c>
      <c r="E21" s="165">
        <v>6979</v>
      </c>
      <c r="F21" s="165">
        <v>0</v>
      </c>
      <c r="G21" s="165">
        <v>10070</v>
      </c>
      <c r="H21" s="165">
        <v>10070</v>
      </c>
      <c r="I21" s="165">
        <v>0</v>
      </c>
      <c r="J21" s="165">
        <v>0</v>
      </c>
      <c r="K21" s="165">
        <v>0</v>
      </c>
      <c r="L21" s="165">
        <v>0</v>
      </c>
      <c r="M21" s="165">
        <v>465</v>
      </c>
      <c r="N21" s="165">
        <v>0</v>
      </c>
      <c r="O21" s="165">
        <v>0</v>
      </c>
      <c r="P21" s="165">
        <v>0</v>
      </c>
      <c r="Q21" s="166">
        <v>34348</v>
      </c>
    </row>
    <row r="22" spans="2:17" ht="27" customHeight="1" x14ac:dyDescent="0.3">
      <c r="B22" s="6" t="s">
        <v>59</v>
      </c>
      <c r="C22" s="165">
        <v>0</v>
      </c>
      <c r="D22" s="165">
        <v>0</v>
      </c>
      <c r="E22" s="165">
        <v>0</v>
      </c>
      <c r="F22" s="165">
        <v>0</v>
      </c>
      <c r="G22" s="165">
        <v>0</v>
      </c>
      <c r="H22" s="165">
        <v>0</v>
      </c>
      <c r="I22" s="165">
        <v>0</v>
      </c>
      <c r="J22" s="165">
        <v>0</v>
      </c>
      <c r="K22" s="165">
        <v>0</v>
      </c>
      <c r="L22" s="165">
        <v>0</v>
      </c>
      <c r="M22" s="165">
        <v>0</v>
      </c>
      <c r="N22" s="165">
        <v>0</v>
      </c>
      <c r="O22" s="165">
        <v>0</v>
      </c>
      <c r="P22" s="165">
        <v>0</v>
      </c>
      <c r="Q22" s="166">
        <v>0</v>
      </c>
    </row>
    <row r="23" spans="2:17" ht="27" customHeight="1" x14ac:dyDescent="0.3">
      <c r="B23" s="6" t="s">
        <v>60</v>
      </c>
      <c r="C23" s="165">
        <v>132914</v>
      </c>
      <c r="D23" s="165">
        <v>153908</v>
      </c>
      <c r="E23" s="165">
        <v>118544</v>
      </c>
      <c r="F23" s="165">
        <v>0</v>
      </c>
      <c r="G23" s="165">
        <v>34827</v>
      </c>
      <c r="H23" s="165">
        <v>52241</v>
      </c>
      <c r="I23" s="165">
        <v>0</v>
      </c>
      <c r="J23" s="165">
        <v>0</v>
      </c>
      <c r="K23" s="165">
        <v>0</v>
      </c>
      <c r="L23" s="165">
        <v>33778</v>
      </c>
      <c r="M23" s="165">
        <v>0</v>
      </c>
      <c r="N23" s="165">
        <v>0</v>
      </c>
      <c r="O23" s="165">
        <v>0</v>
      </c>
      <c r="P23" s="165">
        <v>0</v>
      </c>
      <c r="Q23" s="166">
        <v>165439</v>
      </c>
    </row>
    <row r="24" spans="2:17" ht="27" customHeight="1" x14ac:dyDescent="0.3">
      <c r="B24" s="6" t="s">
        <v>134</v>
      </c>
      <c r="C24" s="165">
        <v>130411</v>
      </c>
      <c r="D24" s="165">
        <v>60796</v>
      </c>
      <c r="E24" s="165">
        <v>53998</v>
      </c>
      <c r="F24" s="165">
        <v>1699</v>
      </c>
      <c r="G24" s="165">
        <v>36135</v>
      </c>
      <c r="H24" s="165">
        <v>36135</v>
      </c>
      <c r="I24" s="165">
        <v>0</v>
      </c>
      <c r="J24" s="165">
        <v>0</v>
      </c>
      <c r="K24" s="165">
        <v>0</v>
      </c>
      <c r="L24" s="165">
        <v>5766</v>
      </c>
      <c r="M24" s="165">
        <v>28284</v>
      </c>
      <c r="N24" s="165">
        <v>3002</v>
      </c>
      <c r="O24" s="165">
        <v>233</v>
      </c>
      <c r="P24" s="165">
        <v>0</v>
      </c>
      <c r="Q24" s="166">
        <v>118692</v>
      </c>
    </row>
    <row r="25" spans="2:17" ht="27" customHeight="1" x14ac:dyDescent="0.3">
      <c r="B25" s="6" t="s">
        <v>135</v>
      </c>
      <c r="C25" s="165">
        <v>901</v>
      </c>
      <c r="D25" s="165">
        <v>0</v>
      </c>
      <c r="E25" s="165">
        <v>0</v>
      </c>
      <c r="F25" s="165">
        <v>0</v>
      </c>
      <c r="G25" s="165">
        <v>0</v>
      </c>
      <c r="H25" s="165">
        <v>0</v>
      </c>
      <c r="I25" s="165">
        <v>0</v>
      </c>
      <c r="J25" s="165">
        <v>0</v>
      </c>
      <c r="K25" s="165">
        <v>0</v>
      </c>
      <c r="L25" s="165">
        <v>0</v>
      </c>
      <c r="M25" s="165">
        <v>0</v>
      </c>
      <c r="N25" s="165">
        <v>0</v>
      </c>
      <c r="O25" s="165">
        <v>0</v>
      </c>
      <c r="P25" s="165">
        <v>0</v>
      </c>
      <c r="Q25" s="166">
        <v>901</v>
      </c>
    </row>
    <row r="26" spans="2:17" ht="27" customHeight="1" x14ac:dyDescent="0.3">
      <c r="B26" s="6" t="s">
        <v>149</v>
      </c>
      <c r="C26" s="165">
        <v>747302</v>
      </c>
      <c r="D26" s="165">
        <v>107956</v>
      </c>
      <c r="E26" s="165">
        <v>76169</v>
      </c>
      <c r="F26" s="165">
        <v>0</v>
      </c>
      <c r="G26" s="165">
        <v>68441</v>
      </c>
      <c r="H26" s="165">
        <v>66341</v>
      </c>
      <c r="I26" s="165">
        <v>0</v>
      </c>
      <c r="J26" s="165">
        <v>0</v>
      </c>
      <c r="K26" s="165">
        <v>0</v>
      </c>
      <c r="L26" s="165">
        <v>32269</v>
      </c>
      <c r="M26" s="165">
        <v>11514</v>
      </c>
      <c r="N26" s="165">
        <v>7788</v>
      </c>
      <c r="O26" s="165">
        <v>0</v>
      </c>
      <c r="P26" s="165">
        <v>0</v>
      </c>
      <c r="Q26" s="166">
        <v>721135</v>
      </c>
    </row>
    <row r="27" spans="2:17" ht="27" customHeight="1" x14ac:dyDescent="0.3">
      <c r="B27" s="6" t="s">
        <v>61</v>
      </c>
      <c r="C27" s="165">
        <v>32889</v>
      </c>
      <c r="D27" s="165">
        <v>0</v>
      </c>
      <c r="E27" s="165">
        <v>0</v>
      </c>
      <c r="F27" s="165">
        <v>0</v>
      </c>
      <c r="G27" s="165">
        <v>0</v>
      </c>
      <c r="H27" s="165">
        <v>0</v>
      </c>
      <c r="I27" s="165">
        <v>0</v>
      </c>
      <c r="J27" s="165">
        <v>0</v>
      </c>
      <c r="K27" s="165">
        <v>0</v>
      </c>
      <c r="L27" s="165">
        <v>708</v>
      </c>
      <c r="M27" s="165">
        <v>0</v>
      </c>
      <c r="N27" s="165">
        <v>0</v>
      </c>
      <c r="O27" s="165">
        <v>0</v>
      </c>
      <c r="P27" s="165">
        <v>0</v>
      </c>
      <c r="Q27" s="166">
        <v>32181</v>
      </c>
    </row>
    <row r="28" spans="2:17" ht="27" customHeight="1" x14ac:dyDescent="0.3">
      <c r="B28" s="6" t="s">
        <v>62</v>
      </c>
      <c r="C28" s="165">
        <v>0</v>
      </c>
      <c r="D28" s="165">
        <v>0</v>
      </c>
      <c r="E28" s="165">
        <v>0</v>
      </c>
      <c r="F28" s="165">
        <v>0</v>
      </c>
      <c r="G28" s="165">
        <v>0</v>
      </c>
      <c r="H28" s="165">
        <v>0</v>
      </c>
      <c r="I28" s="165">
        <v>0</v>
      </c>
      <c r="J28" s="165">
        <v>0</v>
      </c>
      <c r="K28" s="165">
        <v>0</v>
      </c>
      <c r="L28" s="165">
        <v>0</v>
      </c>
      <c r="M28" s="165">
        <v>0</v>
      </c>
      <c r="N28" s="165">
        <v>0</v>
      </c>
      <c r="O28" s="165">
        <v>0</v>
      </c>
      <c r="P28" s="165">
        <v>0</v>
      </c>
      <c r="Q28" s="166">
        <v>0</v>
      </c>
    </row>
    <row r="29" spans="2:17" ht="27" customHeight="1" x14ac:dyDescent="0.3">
      <c r="B29" s="6" t="s">
        <v>63</v>
      </c>
      <c r="C29" s="165">
        <v>901819</v>
      </c>
      <c r="D29" s="165">
        <v>215441</v>
      </c>
      <c r="E29" s="165">
        <v>215441</v>
      </c>
      <c r="F29" s="165">
        <v>0</v>
      </c>
      <c r="G29" s="165">
        <v>54185</v>
      </c>
      <c r="H29" s="165">
        <v>54185</v>
      </c>
      <c r="I29" s="165">
        <v>0</v>
      </c>
      <c r="J29" s="165">
        <v>0</v>
      </c>
      <c r="K29" s="165">
        <v>0</v>
      </c>
      <c r="L29" s="165">
        <v>0</v>
      </c>
      <c r="M29" s="165">
        <v>0</v>
      </c>
      <c r="N29" s="165">
        <v>3090</v>
      </c>
      <c r="O29" s="165">
        <v>0</v>
      </c>
      <c r="P29" s="165">
        <v>0</v>
      </c>
      <c r="Q29" s="166">
        <v>1066165</v>
      </c>
    </row>
    <row r="30" spans="2:17" ht="27" customHeight="1" x14ac:dyDescent="0.3">
      <c r="B30" s="58" t="s">
        <v>45</v>
      </c>
      <c r="C30" s="167">
        <f>SUM(C6:C29)</f>
        <v>7152014</v>
      </c>
      <c r="D30" s="167">
        <f t="shared" ref="D30:Q30" si="0">SUM(D6:D29)</f>
        <v>3613985</v>
      </c>
      <c r="E30" s="167">
        <f t="shared" si="0"/>
        <v>3028178</v>
      </c>
      <c r="F30" s="167">
        <f t="shared" si="0"/>
        <v>1699</v>
      </c>
      <c r="G30" s="167">
        <f t="shared" si="0"/>
        <v>1361741</v>
      </c>
      <c r="H30" s="167">
        <f t="shared" si="0"/>
        <v>1951424</v>
      </c>
      <c r="I30" s="167">
        <f t="shared" si="0"/>
        <v>0</v>
      </c>
      <c r="J30" s="167">
        <f t="shared" si="0"/>
        <v>0</v>
      </c>
      <c r="K30" s="167">
        <f t="shared" si="0"/>
        <v>0</v>
      </c>
      <c r="L30" s="167">
        <f t="shared" si="0"/>
        <v>215483</v>
      </c>
      <c r="M30" s="167">
        <f t="shared" si="0"/>
        <v>416968</v>
      </c>
      <c r="N30" s="167">
        <f t="shared" si="0"/>
        <v>237223</v>
      </c>
      <c r="O30" s="167">
        <f t="shared" si="0"/>
        <v>27529</v>
      </c>
      <c r="P30" s="167">
        <f t="shared" si="0"/>
        <v>32294</v>
      </c>
      <c r="Q30" s="167">
        <f t="shared" si="0"/>
        <v>7775411</v>
      </c>
    </row>
    <row r="31" spans="2:17" ht="27" customHeight="1" x14ac:dyDescent="0.3">
      <c r="B31" s="255" t="s">
        <v>46</v>
      </c>
      <c r="C31" s="256"/>
      <c r="D31" s="256"/>
      <c r="E31" s="256"/>
      <c r="F31" s="256"/>
      <c r="G31" s="256"/>
      <c r="H31" s="256"/>
      <c r="I31" s="256"/>
      <c r="J31" s="256"/>
      <c r="K31" s="256"/>
      <c r="L31" s="256"/>
      <c r="M31" s="256"/>
      <c r="N31" s="256"/>
      <c r="O31" s="256"/>
      <c r="P31" s="256"/>
      <c r="Q31" s="257"/>
    </row>
    <row r="32" spans="2:17" ht="27" customHeight="1" x14ac:dyDescent="0.3">
      <c r="B32" s="6" t="s">
        <v>47</v>
      </c>
      <c r="C32" s="165">
        <v>0</v>
      </c>
      <c r="D32" s="165">
        <v>0</v>
      </c>
      <c r="E32" s="165">
        <v>0</v>
      </c>
      <c r="F32" s="165">
        <v>0</v>
      </c>
      <c r="G32" s="165">
        <v>0</v>
      </c>
      <c r="H32" s="165">
        <v>0</v>
      </c>
      <c r="I32" s="165">
        <v>0</v>
      </c>
      <c r="J32" s="165">
        <v>0</v>
      </c>
      <c r="K32" s="165">
        <v>0</v>
      </c>
      <c r="L32" s="165">
        <v>0</v>
      </c>
      <c r="M32" s="165">
        <v>0</v>
      </c>
      <c r="N32" s="165">
        <v>0</v>
      </c>
      <c r="O32" s="165">
        <v>0</v>
      </c>
      <c r="P32" s="165">
        <v>0</v>
      </c>
      <c r="Q32" s="166">
        <v>0</v>
      </c>
    </row>
    <row r="33" spans="2:17" ht="27" customHeight="1" x14ac:dyDescent="0.3">
      <c r="B33" s="6" t="s">
        <v>78</v>
      </c>
      <c r="C33" s="165">
        <v>0</v>
      </c>
      <c r="D33" s="165">
        <v>0</v>
      </c>
      <c r="E33" s="165">
        <v>0</v>
      </c>
      <c r="F33" s="165">
        <v>0</v>
      </c>
      <c r="G33" s="165">
        <v>0</v>
      </c>
      <c r="H33" s="165">
        <v>0</v>
      </c>
      <c r="I33" s="165">
        <v>0</v>
      </c>
      <c r="J33" s="165">
        <v>0</v>
      </c>
      <c r="K33" s="165">
        <v>0</v>
      </c>
      <c r="L33" s="165">
        <v>0</v>
      </c>
      <c r="M33" s="165">
        <v>0</v>
      </c>
      <c r="N33" s="165">
        <v>0</v>
      </c>
      <c r="O33" s="165">
        <v>0</v>
      </c>
      <c r="P33" s="165">
        <v>0</v>
      </c>
      <c r="Q33" s="166">
        <v>0</v>
      </c>
    </row>
    <row r="34" spans="2:17" ht="27" customHeight="1" x14ac:dyDescent="0.3">
      <c r="B34" s="6" t="s">
        <v>48</v>
      </c>
      <c r="C34" s="165">
        <v>0</v>
      </c>
      <c r="D34" s="165">
        <v>0</v>
      </c>
      <c r="E34" s="165">
        <v>0</v>
      </c>
      <c r="F34" s="165">
        <v>0</v>
      </c>
      <c r="G34" s="165">
        <v>0</v>
      </c>
      <c r="H34" s="165">
        <v>0</v>
      </c>
      <c r="I34" s="165">
        <v>0</v>
      </c>
      <c r="J34" s="165">
        <v>0</v>
      </c>
      <c r="K34" s="165">
        <v>0</v>
      </c>
      <c r="L34" s="165">
        <v>0</v>
      </c>
      <c r="M34" s="165">
        <v>0</v>
      </c>
      <c r="N34" s="165">
        <v>0</v>
      </c>
      <c r="O34" s="165">
        <v>0</v>
      </c>
      <c r="P34" s="165">
        <v>0</v>
      </c>
      <c r="Q34" s="166">
        <v>0</v>
      </c>
    </row>
    <row r="35" spans="2:17" ht="27" customHeight="1" x14ac:dyDescent="0.3">
      <c r="B35" s="58" t="s">
        <v>45</v>
      </c>
      <c r="C35" s="167">
        <f>SUM(C32:C34)</f>
        <v>0</v>
      </c>
      <c r="D35" s="167">
        <f t="shared" ref="D35:Q35" si="1">SUM(D32:D34)</f>
        <v>0</v>
      </c>
      <c r="E35" s="167">
        <f t="shared" si="1"/>
        <v>0</v>
      </c>
      <c r="F35" s="167">
        <f t="shared" si="1"/>
        <v>0</v>
      </c>
      <c r="G35" s="167">
        <f t="shared" si="1"/>
        <v>0</v>
      </c>
      <c r="H35" s="167">
        <f t="shared" si="1"/>
        <v>0</v>
      </c>
      <c r="I35" s="167">
        <f t="shared" si="1"/>
        <v>0</v>
      </c>
      <c r="J35" s="167">
        <f t="shared" si="1"/>
        <v>0</v>
      </c>
      <c r="K35" s="167">
        <f t="shared" si="1"/>
        <v>0</v>
      </c>
      <c r="L35" s="167">
        <f t="shared" si="1"/>
        <v>0</v>
      </c>
      <c r="M35" s="167">
        <f t="shared" si="1"/>
        <v>0</v>
      </c>
      <c r="N35" s="167">
        <f t="shared" si="1"/>
        <v>0</v>
      </c>
      <c r="O35" s="167">
        <f t="shared" si="1"/>
        <v>0</v>
      </c>
      <c r="P35" s="167">
        <f t="shared" si="1"/>
        <v>0</v>
      </c>
      <c r="Q35" s="167">
        <f t="shared" si="1"/>
        <v>0</v>
      </c>
    </row>
    <row r="36" spans="2:17" x14ac:dyDescent="0.3">
      <c r="B36" s="259" t="s">
        <v>50</v>
      </c>
      <c r="C36" s="259"/>
      <c r="D36" s="259"/>
      <c r="E36" s="259"/>
      <c r="F36" s="259"/>
      <c r="G36" s="259"/>
      <c r="H36" s="259"/>
      <c r="I36" s="259"/>
      <c r="J36" s="259"/>
      <c r="K36" s="259"/>
      <c r="L36" s="259"/>
      <c r="M36" s="259"/>
      <c r="N36" s="259"/>
      <c r="O36" s="259"/>
      <c r="P36" s="259"/>
      <c r="Q36" s="259"/>
    </row>
    <row r="37" spans="2:17" x14ac:dyDescent="0.3">
      <c r="Q37" s="153"/>
    </row>
    <row r="41" spans="2:17" x14ac:dyDescent="0.3">
      <c r="Q41" s="155"/>
    </row>
  </sheetData>
  <sheetProtection algorithmName="SHA-512" hashValue="qGVV2wxZwqD1dk/i4PNdGwAw9R30rPFxRKU1rNm7mGtG+Ms6xec7dg39hEladSV9ueCscIV9FHTmbSfvcO5nWg==" saltValue="8CdRCR1jWQ4rX/pudC8Tsg=="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1"/>
  <sheetViews>
    <sheetView showGridLines="0" zoomScale="80" zoomScaleNormal="80" workbookViewId="0">
      <selection activeCell="C12" sqref="C12"/>
    </sheetView>
  </sheetViews>
  <sheetFormatPr defaultColWidth="15.54296875" defaultRowHeight="14" x14ac:dyDescent="0.3"/>
  <cols>
    <col min="1" max="1" width="15.54296875" style="4"/>
    <col min="2" max="2" width="49" style="4" customWidth="1"/>
    <col min="3" max="16" width="18.54296875" style="4" customWidth="1"/>
    <col min="17" max="17" width="18.54296875" style="8" customWidth="1"/>
    <col min="18" max="16384" width="15.54296875" style="4"/>
  </cols>
  <sheetData>
    <row r="2" spans="2:17" ht="8.25" customHeight="1" x14ac:dyDescent="0.3"/>
    <row r="3" spans="2:17" ht="24.75" customHeight="1" x14ac:dyDescent="0.3">
      <c r="B3" s="263" t="s">
        <v>296</v>
      </c>
      <c r="C3" s="263"/>
      <c r="D3" s="263"/>
      <c r="E3" s="263"/>
      <c r="F3" s="263"/>
      <c r="G3" s="263"/>
      <c r="H3" s="263"/>
      <c r="I3" s="263"/>
      <c r="J3" s="263"/>
      <c r="K3" s="263"/>
      <c r="L3" s="263"/>
      <c r="M3" s="263"/>
      <c r="N3" s="263"/>
      <c r="O3" s="263"/>
      <c r="P3" s="263"/>
      <c r="Q3" s="263"/>
    </row>
    <row r="4" spans="2:17" s="15" customFormat="1" ht="26" x14ac:dyDescent="0.3">
      <c r="B4" s="64" t="s">
        <v>0</v>
      </c>
      <c r="C4" s="61" t="s">
        <v>65</v>
      </c>
      <c r="D4" s="61" t="s">
        <v>66</v>
      </c>
      <c r="E4" s="61" t="s">
        <v>67</v>
      </c>
      <c r="F4" s="61" t="s">
        <v>68</v>
      </c>
      <c r="G4" s="61" t="s">
        <v>69</v>
      </c>
      <c r="H4" s="61" t="s">
        <v>86</v>
      </c>
      <c r="I4" s="65" t="s">
        <v>70</v>
      </c>
      <c r="J4" s="61" t="s">
        <v>71</v>
      </c>
      <c r="K4" s="62" t="s">
        <v>72</v>
      </c>
      <c r="L4" s="62" t="s">
        <v>73</v>
      </c>
      <c r="M4" s="62" t="s">
        <v>74</v>
      </c>
      <c r="N4" s="62" t="s">
        <v>2</v>
      </c>
      <c r="O4" s="62" t="s">
        <v>75</v>
      </c>
      <c r="P4" s="62" t="s">
        <v>76</v>
      </c>
      <c r="Q4" s="200" t="s">
        <v>77</v>
      </c>
    </row>
    <row r="5" spans="2:17" ht="30.75" customHeight="1" x14ac:dyDescent="0.3">
      <c r="B5" s="255" t="s">
        <v>16</v>
      </c>
      <c r="C5" s="256"/>
      <c r="D5" s="256"/>
      <c r="E5" s="256"/>
      <c r="F5" s="256"/>
      <c r="G5" s="256"/>
      <c r="H5" s="256"/>
      <c r="I5" s="256"/>
      <c r="J5" s="256"/>
      <c r="K5" s="256"/>
      <c r="L5" s="256"/>
      <c r="M5" s="256"/>
      <c r="N5" s="256"/>
      <c r="O5" s="256"/>
      <c r="P5" s="256"/>
      <c r="Q5" s="257"/>
    </row>
    <row r="6" spans="2:17" ht="30.75" customHeight="1" x14ac:dyDescent="0.3">
      <c r="B6" s="9" t="s">
        <v>256</v>
      </c>
      <c r="C6" s="19">
        <f>+LINKED!C6+'NON-LINKED'!C6</f>
        <v>0</v>
      </c>
      <c r="D6" s="19">
        <f>+LINKED!D6+'NON-LINKED'!D6</f>
        <v>0</v>
      </c>
      <c r="E6" s="19">
        <f>+LINKED!E6+'NON-LINKED'!E6</f>
        <v>0</v>
      </c>
      <c r="F6" s="19">
        <f>+LINKED!F6+'NON-LINKED'!F6</f>
        <v>0</v>
      </c>
      <c r="G6" s="19">
        <f>+LINKED!G6+'NON-LINKED'!G6</f>
        <v>0</v>
      </c>
      <c r="H6" s="19">
        <f>+LINKED!H6+'NON-LINKED'!H6</f>
        <v>0</v>
      </c>
      <c r="I6" s="19">
        <f>+LINKED!I6+'NON-LINKED'!I6</f>
        <v>0</v>
      </c>
      <c r="J6" s="19">
        <f>+LINKED!J6+'NON-LINKED'!J6</f>
        <v>0</v>
      </c>
      <c r="K6" s="19">
        <f>+LINKED!K6+'NON-LINKED'!K6</f>
        <v>0</v>
      </c>
      <c r="L6" s="19">
        <f>+LINKED!L6+'NON-LINKED'!L6</f>
        <v>0</v>
      </c>
      <c r="M6" s="19">
        <f>+LINKED!M6+'NON-LINKED'!M6</f>
        <v>0</v>
      </c>
      <c r="N6" s="19">
        <f>+LINKED!N6+'NON-LINKED'!N6</f>
        <v>0</v>
      </c>
      <c r="O6" s="19">
        <f>+LINKED!O6+'NON-LINKED'!O6</f>
        <v>0</v>
      </c>
      <c r="P6" s="19">
        <f>+LINKED!P6+'NON-LINKED'!P6</f>
        <v>0</v>
      </c>
      <c r="Q6" s="20">
        <f>+LINKED!Q6+'NON-LINKED'!Q6</f>
        <v>0</v>
      </c>
    </row>
    <row r="7" spans="2:17" ht="30.75" customHeight="1" x14ac:dyDescent="0.3">
      <c r="B7" s="6" t="s">
        <v>51</v>
      </c>
      <c r="C7" s="19">
        <f>+LINKED!C7+'NON-LINKED'!C7</f>
        <v>1225</v>
      </c>
      <c r="D7" s="19">
        <f>+LINKED!D7+'NON-LINKED'!D7</f>
        <v>30</v>
      </c>
      <c r="E7" s="19">
        <f>+LINKED!E7+'NON-LINKED'!E7</f>
        <v>30</v>
      </c>
      <c r="F7" s="19">
        <f>+LINKED!F7+'NON-LINKED'!F7</f>
        <v>0</v>
      </c>
      <c r="G7" s="19">
        <f>+LINKED!G7+'NON-LINKED'!G7</f>
        <v>0</v>
      </c>
      <c r="H7" s="19">
        <f>+LINKED!H7+'NON-LINKED'!H7</f>
        <v>0</v>
      </c>
      <c r="I7" s="19">
        <f>+LINKED!I7+'NON-LINKED'!I7</f>
        <v>0</v>
      </c>
      <c r="J7" s="19">
        <f>+LINKED!J7+'NON-LINKED'!J7</f>
        <v>0</v>
      </c>
      <c r="K7" s="19">
        <f>+LINKED!K7+'NON-LINKED'!K7</f>
        <v>0</v>
      </c>
      <c r="L7" s="19">
        <f>+LINKED!L7+'NON-LINKED'!L7</f>
        <v>0</v>
      </c>
      <c r="M7" s="19">
        <f>+LINKED!M7+'NON-LINKED'!M7</f>
        <v>0</v>
      </c>
      <c r="N7" s="19">
        <f>+LINKED!N7+'NON-LINKED'!N7</f>
        <v>0</v>
      </c>
      <c r="O7" s="19">
        <f>+LINKED!O7+'NON-LINKED'!O7</f>
        <v>0</v>
      </c>
      <c r="P7" s="19">
        <f>+LINKED!P7+'NON-LINKED'!P7</f>
        <v>0</v>
      </c>
      <c r="Q7" s="20">
        <f>+LINKED!Q7+'NON-LINKED'!Q7</f>
        <v>1255</v>
      </c>
    </row>
    <row r="8" spans="2:17" ht="30.75" customHeight="1" x14ac:dyDescent="0.3">
      <c r="B8" s="6" t="s">
        <v>148</v>
      </c>
      <c r="C8" s="19">
        <f>+LINKED!C8+'NON-LINKED'!C8</f>
        <v>2143228</v>
      </c>
      <c r="D8" s="19">
        <f>+LINKED!D8+'NON-LINKED'!D8</f>
        <v>385740</v>
      </c>
      <c r="E8" s="19">
        <f>+LINKED!E8+'NON-LINKED'!E8</f>
        <v>385740</v>
      </c>
      <c r="F8" s="19">
        <f>+LINKED!F8+'NON-LINKED'!F8</f>
        <v>0</v>
      </c>
      <c r="G8" s="19">
        <f>+LINKED!G8+'NON-LINKED'!G8</f>
        <v>253621</v>
      </c>
      <c r="H8" s="19">
        <f>+LINKED!H8+'NON-LINKED'!H8</f>
        <v>113672</v>
      </c>
      <c r="I8" s="19">
        <f>+LINKED!I8+'NON-LINKED'!I8</f>
        <v>70894</v>
      </c>
      <c r="J8" s="19">
        <f>+LINKED!J8+'NON-LINKED'!J8</f>
        <v>30427</v>
      </c>
      <c r="K8" s="19">
        <f>+LINKED!K8+'NON-LINKED'!K8</f>
        <v>0</v>
      </c>
      <c r="L8" s="19">
        <f>+LINKED!L8+'NON-LINKED'!L8</f>
        <v>9400</v>
      </c>
      <c r="M8" s="19">
        <f>+LINKED!M8+'NON-LINKED'!M8</f>
        <v>22020</v>
      </c>
      <c r="N8" s="19">
        <f>+LINKED!N8+'NON-LINKED'!N8</f>
        <v>55113</v>
      </c>
      <c r="O8" s="19">
        <f>+LINKED!O8+'NON-LINKED'!O8</f>
        <v>0</v>
      </c>
      <c r="P8" s="19">
        <f>+LINKED!P8+'NON-LINKED'!P8</f>
        <v>94220</v>
      </c>
      <c r="Q8" s="20">
        <f>+LINKED!Q8+'NON-LINKED'!Q8</f>
        <v>2243446</v>
      </c>
    </row>
    <row r="9" spans="2:17" ht="30.75" customHeight="1" x14ac:dyDescent="0.3">
      <c r="B9" s="6" t="s">
        <v>52</v>
      </c>
      <c r="C9" s="19">
        <f>+LINKED!C9+'NON-LINKED'!C9</f>
        <v>0</v>
      </c>
      <c r="D9" s="19">
        <f>+LINKED!D9+'NON-LINKED'!D9</f>
        <v>0</v>
      </c>
      <c r="E9" s="19">
        <f>+LINKED!E9+'NON-LINKED'!E9</f>
        <v>0</v>
      </c>
      <c r="F9" s="19">
        <f>+LINKED!F9+'NON-LINKED'!F9</f>
        <v>0</v>
      </c>
      <c r="G9" s="19">
        <f>+LINKED!G9+'NON-LINKED'!G9</f>
        <v>0</v>
      </c>
      <c r="H9" s="19">
        <f>+LINKED!H9+'NON-LINKED'!H9</f>
        <v>0</v>
      </c>
      <c r="I9" s="19">
        <f>+LINKED!I9+'NON-LINKED'!I9</f>
        <v>0</v>
      </c>
      <c r="J9" s="19">
        <f>+LINKED!J9+'NON-LINKED'!J9</f>
        <v>0</v>
      </c>
      <c r="K9" s="19">
        <f>+LINKED!K9+'NON-LINKED'!K9</f>
        <v>0</v>
      </c>
      <c r="L9" s="19">
        <f>+LINKED!L9+'NON-LINKED'!L9</f>
        <v>0</v>
      </c>
      <c r="M9" s="19">
        <f>+LINKED!M9+'NON-LINKED'!M9</f>
        <v>0</v>
      </c>
      <c r="N9" s="19">
        <f>+LINKED!N9+'NON-LINKED'!N9</f>
        <v>0</v>
      </c>
      <c r="O9" s="19">
        <f>+LINKED!O9+'NON-LINKED'!O9</f>
        <v>0</v>
      </c>
      <c r="P9" s="19">
        <f>+LINKED!P9+'NON-LINKED'!P9</f>
        <v>0</v>
      </c>
      <c r="Q9" s="20">
        <f>+LINKED!Q9+'NON-LINKED'!Q9</f>
        <v>0</v>
      </c>
    </row>
    <row r="10" spans="2:17" ht="30.75" customHeight="1" x14ac:dyDescent="0.3">
      <c r="B10" s="6" t="s">
        <v>53</v>
      </c>
      <c r="C10" s="19">
        <f>+LINKED!C10+'NON-LINKED'!C10</f>
        <v>0</v>
      </c>
      <c r="D10" s="19">
        <f>+LINKED!D10+'NON-LINKED'!D10</f>
        <v>0</v>
      </c>
      <c r="E10" s="19">
        <f>+LINKED!E10+'NON-LINKED'!E10</f>
        <v>0</v>
      </c>
      <c r="F10" s="19">
        <f>+LINKED!F10+'NON-LINKED'!F10</f>
        <v>0</v>
      </c>
      <c r="G10" s="19">
        <f>+LINKED!G10+'NON-LINKED'!G10</f>
        <v>0</v>
      </c>
      <c r="H10" s="19">
        <f>+LINKED!H10+'NON-LINKED'!H10</f>
        <v>0</v>
      </c>
      <c r="I10" s="19">
        <f>+LINKED!I10+'NON-LINKED'!I10</f>
        <v>0</v>
      </c>
      <c r="J10" s="19">
        <f>+LINKED!J10+'NON-LINKED'!J10</f>
        <v>0</v>
      </c>
      <c r="K10" s="19">
        <f>+LINKED!K10+'NON-LINKED'!K10</f>
        <v>0</v>
      </c>
      <c r="L10" s="19">
        <f>+LINKED!L10+'NON-LINKED'!L10</f>
        <v>0</v>
      </c>
      <c r="M10" s="19">
        <f>+LINKED!M10+'NON-LINKED'!M10</f>
        <v>0</v>
      </c>
      <c r="N10" s="19">
        <f>+LINKED!N10+'NON-LINKED'!N10</f>
        <v>0</v>
      </c>
      <c r="O10" s="19">
        <f>+LINKED!O10+'NON-LINKED'!O10</f>
        <v>0</v>
      </c>
      <c r="P10" s="19">
        <f>+LINKED!P10+'NON-LINKED'!P10</f>
        <v>0</v>
      </c>
      <c r="Q10" s="20">
        <f>+LINKED!Q10+'NON-LINKED'!Q10</f>
        <v>0</v>
      </c>
    </row>
    <row r="11" spans="2:17" ht="30.75" customHeight="1" x14ac:dyDescent="0.3">
      <c r="B11" s="6" t="s">
        <v>22</v>
      </c>
      <c r="C11" s="19">
        <f>+LINKED!C11+'NON-LINKED'!C11</f>
        <v>0</v>
      </c>
      <c r="D11" s="19">
        <f>+LINKED!D11+'NON-LINKED'!D11</f>
        <v>0</v>
      </c>
      <c r="E11" s="19">
        <f>+LINKED!E11+'NON-LINKED'!E11</f>
        <v>0</v>
      </c>
      <c r="F11" s="19">
        <f>+LINKED!F11+'NON-LINKED'!F11</f>
        <v>0</v>
      </c>
      <c r="G11" s="19">
        <f>+LINKED!G11+'NON-LINKED'!G11</f>
        <v>0</v>
      </c>
      <c r="H11" s="19">
        <f>+LINKED!H11+'NON-LINKED'!H11</f>
        <v>0</v>
      </c>
      <c r="I11" s="19">
        <f>+LINKED!I11+'NON-LINKED'!I11</f>
        <v>0</v>
      </c>
      <c r="J11" s="19">
        <f>+LINKED!J11+'NON-LINKED'!J11</f>
        <v>0</v>
      </c>
      <c r="K11" s="19">
        <f>+LINKED!K11+'NON-LINKED'!K11</f>
        <v>0</v>
      </c>
      <c r="L11" s="19">
        <f>+LINKED!L11+'NON-LINKED'!L11</f>
        <v>0</v>
      </c>
      <c r="M11" s="19">
        <f>+LINKED!M11+'NON-LINKED'!M11</f>
        <v>0</v>
      </c>
      <c r="N11" s="19">
        <f>+LINKED!N11+'NON-LINKED'!N11</f>
        <v>0</v>
      </c>
      <c r="O11" s="19">
        <f>+LINKED!O11+'NON-LINKED'!O11</f>
        <v>0</v>
      </c>
      <c r="P11" s="19">
        <f>+LINKED!P11+'NON-LINKED'!P11</f>
        <v>0</v>
      </c>
      <c r="Q11" s="20">
        <f>+LINKED!Q11+'NON-LINKED'!Q11</f>
        <v>0</v>
      </c>
    </row>
    <row r="12" spans="2:17" ht="30.75" customHeight="1" x14ac:dyDescent="0.3">
      <c r="B12" s="6" t="s">
        <v>55</v>
      </c>
      <c r="C12" s="19">
        <f>+LINKED!C12+'NON-LINKED'!C12</f>
        <v>0</v>
      </c>
      <c r="D12" s="19">
        <f>+LINKED!D12+'NON-LINKED'!D12</f>
        <v>0</v>
      </c>
      <c r="E12" s="19">
        <f>+LINKED!E12+'NON-LINKED'!E12</f>
        <v>0</v>
      </c>
      <c r="F12" s="19">
        <f>+LINKED!F12+'NON-LINKED'!F12</f>
        <v>0</v>
      </c>
      <c r="G12" s="19">
        <f>+LINKED!G12+'NON-LINKED'!G12</f>
        <v>0</v>
      </c>
      <c r="H12" s="19">
        <f>+LINKED!H12+'NON-LINKED'!H12</f>
        <v>0</v>
      </c>
      <c r="I12" s="19">
        <f>+LINKED!I12+'NON-LINKED'!I12</f>
        <v>0</v>
      </c>
      <c r="J12" s="19">
        <f>+LINKED!J12+'NON-LINKED'!J12</f>
        <v>0</v>
      </c>
      <c r="K12" s="19">
        <f>+LINKED!K12+'NON-LINKED'!K12</f>
        <v>0</v>
      </c>
      <c r="L12" s="19">
        <f>+LINKED!L12+'NON-LINKED'!L12</f>
        <v>0</v>
      </c>
      <c r="M12" s="19">
        <f>+LINKED!M12+'NON-LINKED'!M12</f>
        <v>0</v>
      </c>
      <c r="N12" s="19">
        <f>+LINKED!N12+'NON-LINKED'!N12</f>
        <v>0</v>
      </c>
      <c r="O12" s="19">
        <f>+LINKED!O12+'NON-LINKED'!O12</f>
        <v>0</v>
      </c>
      <c r="P12" s="19">
        <f>+LINKED!P12+'NON-LINKED'!P12</f>
        <v>0</v>
      </c>
      <c r="Q12" s="20">
        <f>+LINKED!Q12+'NON-LINKED'!Q12</f>
        <v>0</v>
      </c>
    </row>
    <row r="13" spans="2:17" ht="30.75" customHeight="1" x14ac:dyDescent="0.3">
      <c r="B13" s="6" t="s">
        <v>263</v>
      </c>
      <c r="C13" s="19">
        <f>+LINKED!C13+'NON-LINKED'!C13</f>
        <v>0</v>
      </c>
      <c r="D13" s="19">
        <f>+LINKED!D13+'NON-LINKED'!D13</f>
        <v>0</v>
      </c>
      <c r="E13" s="19">
        <f>+LINKED!E13+'NON-LINKED'!E13</f>
        <v>0</v>
      </c>
      <c r="F13" s="19">
        <f>+LINKED!F13+'NON-LINKED'!F13</f>
        <v>0</v>
      </c>
      <c r="G13" s="19">
        <f>+LINKED!G13+'NON-LINKED'!G13</f>
        <v>0</v>
      </c>
      <c r="H13" s="19">
        <f>+LINKED!H13+'NON-LINKED'!H13</f>
        <v>0</v>
      </c>
      <c r="I13" s="19">
        <f>+LINKED!I13+'NON-LINKED'!I13</f>
        <v>0</v>
      </c>
      <c r="J13" s="19">
        <f>+LINKED!J13+'NON-LINKED'!J13</f>
        <v>0</v>
      </c>
      <c r="K13" s="19">
        <f>+LINKED!K13+'NON-LINKED'!K13</f>
        <v>0</v>
      </c>
      <c r="L13" s="19">
        <f>+LINKED!L13+'NON-LINKED'!L13</f>
        <v>0</v>
      </c>
      <c r="M13" s="19">
        <f>+LINKED!M13+'NON-LINKED'!M13</f>
        <v>0</v>
      </c>
      <c r="N13" s="19">
        <f>+LINKED!N13+'NON-LINKED'!N13</f>
        <v>0</v>
      </c>
      <c r="O13" s="19">
        <f>+LINKED!O13+'NON-LINKED'!O13</f>
        <v>0</v>
      </c>
      <c r="P13" s="19">
        <f>+LINKED!P13+'NON-LINKED'!P13</f>
        <v>0</v>
      </c>
      <c r="Q13" s="20">
        <f>+LINKED!Q13+'NON-LINKED'!Q13</f>
        <v>0</v>
      </c>
    </row>
    <row r="14" spans="2:17" ht="30.75" customHeight="1" x14ac:dyDescent="0.3">
      <c r="B14" s="6" t="s">
        <v>56</v>
      </c>
      <c r="C14" s="19">
        <f>+LINKED!C14+'NON-LINKED'!C14</f>
        <v>-102395</v>
      </c>
      <c r="D14" s="19">
        <f>+LINKED!D14+'NON-LINKED'!D14</f>
        <v>4295</v>
      </c>
      <c r="E14" s="19">
        <f>+LINKED!E14+'NON-LINKED'!E14</f>
        <v>4295</v>
      </c>
      <c r="F14" s="19">
        <f>+LINKED!F14+'NON-LINKED'!F14</f>
        <v>0</v>
      </c>
      <c r="G14" s="19">
        <f>+LINKED!G14+'NON-LINKED'!G14</f>
        <v>10267</v>
      </c>
      <c r="H14" s="19">
        <f>+LINKED!H14+'NON-LINKED'!H14</f>
        <v>6146</v>
      </c>
      <c r="I14" s="19">
        <f>+LINKED!I14+'NON-LINKED'!I14</f>
        <v>4121</v>
      </c>
      <c r="J14" s="19">
        <f>+LINKED!J14+'NON-LINKED'!J14</f>
        <v>0</v>
      </c>
      <c r="K14" s="19">
        <f>+LINKED!K14+'NON-LINKED'!K14</f>
        <v>0</v>
      </c>
      <c r="L14" s="19">
        <f>+LINKED!L14+'NON-LINKED'!L14</f>
        <v>0</v>
      </c>
      <c r="M14" s="19">
        <f>+LINKED!M14+'NON-LINKED'!M14</f>
        <v>0</v>
      </c>
      <c r="N14" s="19">
        <f>+LINKED!N14+'NON-LINKED'!N14</f>
        <v>21363</v>
      </c>
      <c r="O14" s="19">
        <f>+LINKED!O14+'NON-LINKED'!O14</f>
        <v>0</v>
      </c>
      <c r="P14" s="19">
        <f>+LINKED!P14+'NON-LINKED'!P14</f>
        <v>525</v>
      </c>
      <c r="Q14" s="20">
        <f>+LINKED!Q14+'NON-LINKED'!Q14</f>
        <v>-87527</v>
      </c>
    </row>
    <row r="15" spans="2:17" ht="30.75" customHeight="1" x14ac:dyDescent="0.3">
      <c r="B15" s="6" t="s">
        <v>57</v>
      </c>
      <c r="C15" s="19">
        <f>+LINKED!C15+'NON-LINKED'!C15</f>
        <v>0</v>
      </c>
      <c r="D15" s="19">
        <f>+LINKED!D15+'NON-LINKED'!D15</f>
        <v>0</v>
      </c>
      <c r="E15" s="19">
        <f>+LINKED!E15+'NON-LINKED'!E15</f>
        <v>0</v>
      </c>
      <c r="F15" s="19">
        <f>+LINKED!F15+'NON-LINKED'!F15</f>
        <v>0</v>
      </c>
      <c r="G15" s="19">
        <f>+LINKED!G15+'NON-LINKED'!G15</f>
        <v>0</v>
      </c>
      <c r="H15" s="19">
        <f>+LINKED!H15+'NON-LINKED'!H15</f>
        <v>0</v>
      </c>
      <c r="I15" s="19">
        <f>+LINKED!I15+'NON-LINKED'!I15</f>
        <v>0</v>
      </c>
      <c r="J15" s="19">
        <f>+LINKED!J15+'NON-LINKED'!J15</f>
        <v>0</v>
      </c>
      <c r="K15" s="19">
        <f>+LINKED!K15+'NON-LINKED'!K15</f>
        <v>0</v>
      </c>
      <c r="L15" s="19">
        <f>+LINKED!L15+'NON-LINKED'!L15</f>
        <v>0</v>
      </c>
      <c r="M15" s="19">
        <f>+LINKED!M15+'NON-LINKED'!M15</f>
        <v>0</v>
      </c>
      <c r="N15" s="19">
        <f>+LINKED!N15+'NON-LINKED'!N15</f>
        <v>0</v>
      </c>
      <c r="O15" s="19">
        <f>+LINKED!O15+'NON-LINKED'!O15</f>
        <v>0</v>
      </c>
      <c r="P15" s="19">
        <f>+LINKED!P15+'NON-LINKED'!P15</f>
        <v>0</v>
      </c>
      <c r="Q15" s="20">
        <f>+LINKED!Q15+'NON-LINKED'!Q15</f>
        <v>0</v>
      </c>
    </row>
    <row r="16" spans="2:17" ht="30.75" customHeight="1" x14ac:dyDescent="0.3">
      <c r="B16" s="6" t="s">
        <v>58</v>
      </c>
      <c r="C16" s="19">
        <f>+LINKED!C16+'NON-LINKED'!C16</f>
        <v>0</v>
      </c>
      <c r="D16" s="19">
        <f>+LINKED!D16+'NON-LINKED'!D16</f>
        <v>0</v>
      </c>
      <c r="E16" s="19">
        <f>+LINKED!E16+'NON-LINKED'!E16</f>
        <v>0</v>
      </c>
      <c r="F16" s="19">
        <f>+LINKED!F16+'NON-LINKED'!F16</f>
        <v>0</v>
      </c>
      <c r="G16" s="19">
        <f>+LINKED!G16+'NON-LINKED'!G16</f>
        <v>0</v>
      </c>
      <c r="H16" s="19">
        <f>+LINKED!H16+'NON-LINKED'!H16</f>
        <v>0</v>
      </c>
      <c r="I16" s="19">
        <f>+LINKED!I16+'NON-LINKED'!I16</f>
        <v>0</v>
      </c>
      <c r="J16" s="19">
        <f>+LINKED!J16+'NON-LINKED'!J16</f>
        <v>0</v>
      </c>
      <c r="K16" s="19">
        <f>+LINKED!K16+'NON-LINKED'!K16</f>
        <v>0</v>
      </c>
      <c r="L16" s="19">
        <f>+LINKED!L16+'NON-LINKED'!L16</f>
        <v>0</v>
      </c>
      <c r="M16" s="19">
        <f>+LINKED!M16+'NON-LINKED'!M16</f>
        <v>0</v>
      </c>
      <c r="N16" s="19">
        <f>+LINKED!N16+'NON-LINKED'!N16</f>
        <v>0</v>
      </c>
      <c r="O16" s="19">
        <f>+LINKED!O16+'NON-LINKED'!O16</f>
        <v>0</v>
      </c>
      <c r="P16" s="19">
        <f>+LINKED!P16+'NON-LINKED'!P16</f>
        <v>0</v>
      </c>
      <c r="Q16" s="20">
        <f>+LINKED!Q16+'NON-LINKED'!Q16</f>
        <v>0</v>
      </c>
    </row>
    <row r="17" spans="2:17" ht="30.75" customHeight="1" x14ac:dyDescent="0.3">
      <c r="B17" s="6" t="s">
        <v>131</v>
      </c>
      <c r="C17" s="19">
        <f>+LINKED!C17+'NON-LINKED'!C17</f>
        <v>0</v>
      </c>
      <c r="D17" s="19">
        <f>+LINKED!D17+'NON-LINKED'!D17</f>
        <v>0</v>
      </c>
      <c r="E17" s="19">
        <f>+LINKED!E17+'NON-LINKED'!E17</f>
        <v>0</v>
      </c>
      <c r="F17" s="19">
        <f>+LINKED!F17+'NON-LINKED'!F17</f>
        <v>0</v>
      </c>
      <c r="G17" s="19">
        <f>+LINKED!G17+'NON-LINKED'!G17</f>
        <v>0</v>
      </c>
      <c r="H17" s="19">
        <f>+LINKED!H17+'NON-LINKED'!H17</f>
        <v>0</v>
      </c>
      <c r="I17" s="19">
        <f>+LINKED!I17+'NON-LINKED'!I17</f>
        <v>0</v>
      </c>
      <c r="J17" s="19">
        <f>+LINKED!J17+'NON-LINKED'!J17</f>
        <v>0</v>
      </c>
      <c r="K17" s="19">
        <f>+LINKED!K17+'NON-LINKED'!K17</f>
        <v>0</v>
      </c>
      <c r="L17" s="19">
        <f>+LINKED!L17+'NON-LINKED'!L17</f>
        <v>0</v>
      </c>
      <c r="M17" s="19">
        <f>+LINKED!M17+'NON-LINKED'!M17</f>
        <v>0</v>
      </c>
      <c r="N17" s="19">
        <f>+LINKED!N17+'NON-LINKED'!N17</f>
        <v>0</v>
      </c>
      <c r="O17" s="19">
        <f>+LINKED!O17+'NON-LINKED'!O17</f>
        <v>0</v>
      </c>
      <c r="P17" s="19">
        <f>+LINKED!P17+'NON-LINKED'!P17</f>
        <v>0</v>
      </c>
      <c r="Q17" s="20">
        <f>+LINKED!Q17+'NON-LINKED'!Q17</f>
        <v>0</v>
      </c>
    </row>
    <row r="18" spans="2:17" ht="30.75" customHeight="1" x14ac:dyDescent="0.3">
      <c r="B18" s="6" t="s">
        <v>253</v>
      </c>
      <c r="C18" s="19">
        <f>+LINKED!C18+'NON-LINKED'!C18</f>
        <v>0</v>
      </c>
      <c r="D18" s="19">
        <f>+LINKED!D18+'NON-LINKED'!D18</f>
        <v>0</v>
      </c>
      <c r="E18" s="19">
        <f>+LINKED!E18+'NON-LINKED'!E18</f>
        <v>0</v>
      </c>
      <c r="F18" s="19">
        <f>+LINKED!F18+'NON-LINKED'!F18</f>
        <v>0</v>
      </c>
      <c r="G18" s="19">
        <f>+LINKED!G18+'NON-LINKED'!G18</f>
        <v>0</v>
      </c>
      <c r="H18" s="19">
        <f>+LINKED!H18+'NON-LINKED'!H18</f>
        <v>0</v>
      </c>
      <c r="I18" s="19">
        <f>+LINKED!I18+'NON-LINKED'!I18</f>
        <v>0</v>
      </c>
      <c r="J18" s="19">
        <f>+LINKED!J18+'NON-LINKED'!J18</f>
        <v>0</v>
      </c>
      <c r="K18" s="19">
        <f>+LINKED!K18+'NON-LINKED'!K18</f>
        <v>0</v>
      </c>
      <c r="L18" s="19">
        <f>+LINKED!L18+'NON-LINKED'!L18</f>
        <v>0</v>
      </c>
      <c r="M18" s="19">
        <f>+LINKED!M18+'NON-LINKED'!M18</f>
        <v>0</v>
      </c>
      <c r="N18" s="19">
        <f>+LINKED!N18+'NON-LINKED'!N18</f>
        <v>0</v>
      </c>
      <c r="O18" s="19">
        <f>+LINKED!O18+'NON-LINKED'!O18</f>
        <v>0</v>
      </c>
      <c r="P18" s="19">
        <f>+LINKED!P18+'NON-LINKED'!P18</f>
        <v>0</v>
      </c>
      <c r="Q18" s="20">
        <f>+LINKED!Q18+'NON-LINKED'!Q18</f>
        <v>0</v>
      </c>
    </row>
    <row r="19" spans="2:17" ht="30.75" customHeight="1" x14ac:dyDescent="0.3">
      <c r="B19" s="6" t="s">
        <v>136</v>
      </c>
      <c r="C19" s="19">
        <f>+LINKED!C19+'NON-LINKED'!C19</f>
        <v>2395468</v>
      </c>
      <c r="D19" s="19">
        <f>+LINKED!D19+'NON-LINKED'!D19</f>
        <v>230822</v>
      </c>
      <c r="E19" s="19">
        <f>+LINKED!E19+'NON-LINKED'!E19</f>
        <v>230822</v>
      </c>
      <c r="F19" s="19">
        <f>+LINKED!F19+'NON-LINKED'!F19</f>
        <v>0</v>
      </c>
      <c r="G19" s="19">
        <f>+LINKED!G19+'NON-LINKED'!G19</f>
        <v>239378</v>
      </c>
      <c r="H19" s="19">
        <f>+LINKED!H19+'NON-LINKED'!H19</f>
        <v>207869</v>
      </c>
      <c r="I19" s="19">
        <f>+LINKED!I19+'NON-LINKED'!I19</f>
        <v>0</v>
      </c>
      <c r="J19" s="19">
        <f>+LINKED!J19+'NON-LINKED'!J19</f>
        <v>0</v>
      </c>
      <c r="K19" s="19">
        <f>+LINKED!K19+'NON-LINKED'!K19</f>
        <v>0</v>
      </c>
      <c r="L19" s="19">
        <f>+LINKED!L19+'NON-LINKED'!L19</f>
        <v>16568</v>
      </c>
      <c r="M19" s="19">
        <f>+LINKED!M19+'NON-LINKED'!M19</f>
        <v>99030</v>
      </c>
      <c r="N19" s="19">
        <f>+LINKED!N19+'NON-LINKED'!N19</f>
        <v>153996</v>
      </c>
      <c r="O19" s="19">
        <f>+LINKED!O19+'NON-LINKED'!O19</f>
        <v>0</v>
      </c>
      <c r="P19" s="19">
        <f>+LINKED!P19+'NON-LINKED'!P19</f>
        <v>0</v>
      </c>
      <c r="Q19" s="20">
        <f>+LINKED!Q19+'NON-LINKED'!Q19</f>
        <v>2456819</v>
      </c>
    </row>
    <row r="20" spans="2:17" ht="30.75" customHeight="1" x14ac:dyDescent="0.3">
      <c r="B20" s="6" t="s">
        <v>35</v>
      </c>
      <c r="C20" s="19">
        <f>+LINKED!C20+'NON-LINKED'!C20</f>
        <v>35390</v>
      </c>
      <c r="D20" s="19">
        <f>+LINKED!D20+'NON-LINKED'!D20</f>
        <v>617</v>
      </c>
      <c r="E20" s="19">
        <f>+LINKED!E20+'NON-LINKED'!E20</f>
        <v>617</v>
      </c>
      <c r="F20" s="19">
        <f>+LINKED!F20+'NON-LINKED'!F20</f>
        <v>0</v>
      </c>
      <c r="G20" s="19">
        <f>+LINKED!G20+'NON-LINKED'!G20</f>
        <v>8946</v>
      </c>
      <c r="H20" s="19">
        <f>+LINKED!H20+'NON-LINKED'!H20</f>
        <v>8946</v>
      </c>
      <c r="I20" s="19">
        <f>+LINKED!I20+'NON-LINKED'!I20</f>
        <v>7261</v>
      </c>
      <c r="J20" s="19">
        <f>+LINKED!J20+'NON-LINKED'!J20</f>
        <v>0</v>
      </c>
      <c r="K20" s="19">
        <f>+LINKED!K20+'NON-LINKED'!K20</f>
        <v>0</v>
      </c>
      <c r="L20" s="19">
        <f>+LINKED!L20+'NON-LINKED'!L20</f>
        <v>0</v>
      </c>
      <c r="M20" s="19">
        <f>+LINKED!M20+'NON-LINKED'!M20</f>
        <v>137</v>
      </c>
      <c r="N20" s="19">
        <f>+LINKED!N20+'NON-LINKED'!N20</f>
        <v>0</v>
      </c>
      <c r="O20" s="19">
        <f>+LINKED!O20+'NON-LINKED'!O20</f>
        <v>0</v>
      </c>
      <c r="P20" s="19">
        <f>+LINKED!P20+'NON-LINKED'!P20</f>
        <v>0</v>
      </c>
      <c r="Q20" s="20">
        <f>+LINKED!Q20+'NON-LINKED'!Q20</f>
        <v>19663</v>
      </c>
    </row>
    <row r="21" spans="2:17" ht="30.75" customHeight="1" x14ac:dyDescent="0.3">
      <c r="B21" s="152" t="s">
        <v>191</v>
      </c>
      <c r="C21" s="19">
        <f>+LINKED!C21+'NON-LINKED'!C21</f>
        <v>299504</v>
      </c>
      <c r="D21" s="19">
        <f>+LINKED!D21+'NON-LINKED'!D21</f>
        <v>0</v>
      </c>
      <c r="E21" s="19">
        <f>+LINKED!E21+'NON-LINKED'!E21</f>
        <v>0</v>
      </c>
      <c r="F21" s="19">
        <f>+LINKED!F21+'NON-LINKED'!F21</f>
        <v>33328</v>
      </c>
      <c r="G21" s="19">
        <f>+LINKED!G21+'NON-LINKED'!G21</f>
        <v>0</v>
      </c>
      <c r="H21" s="19">
        <f>+LINKED!H21+'NON-LINKED'!H21</f>
        <v>0</v>
      </c>
      <c r="I21" s="19">
        <f>+LINKED!I21+'NON-LINKED'!I21</f>
        <v>0</v>
      </c>
      <c r="J21" s="19">
        <f>+LINKED!J21+'NON-LINKED'!J21</f>
        <v>0</v>
      </c>
      <c r="K21" s="19">
        <f>+LINKED!K21+'NON-LINKED'!K21</f>
        <v>0</v>
      </c>
      <c r="L21" s="19">
        <f>+LINKED!L21+'NON-LINKED'!L21</f>
        <v>0</v>
      </c>
      <c r="M21" s="19">
        <f>+LINKED!M21+'NON-LINKED'!M21</f>
        <v>465</v>
      </c>
      <c r="N21" s="19">
        <f>+LINKED!N21+'NON-LINKED'!N21</f>
        <v>0</v>
      </c>
      <c r="O21" s="19">
        <f>+LINKED!O21+'NON-LINKED'!O21</f>
        <v>0</v>
      </c>
      <c r="P21" s="19">
        <f>+LINKED!P21+'NON-LINKED'!P21</f>
        <v>0</v>
      </c>
      <c r="Q21" s="20">
        <f>+LINKED!Q21+'NON-LINKED'!Q21</f>
        <v>332366</v>
      </c>
    </row>
    <row r="22" spans="2:17" ht="30.75" customHeight="1" x14ac:dyDescent="0.3">
      <c r="B22" s="6" t="s">
        <v>59</v>
      </c>
      <c r="C22" s="19">
        <f>+LINKED!C22+'NON-LINKED'!C22</f>
        <v>5965580</v>
      </c>
      <c r="D22" s="19">
        <f>+LINKED!D22+'NON-LINKED'!D22</f>
        <v>177107</v>
      </c>
      <c r="E22" s="19">
        <f>+LINKED!E22+'NON-LINKED'!E22</f>
        <v>177107</v>
      </c>
      <c r="F22" s="19">
        <f>+LINKED!F22+'NON-LINKED'!F22</f>
        <v>0</v>
      </c>
      <c r="G22" s="19">
        <f>+LINKED!G22+'NON-LINKED'!G22</f>
        <v>478756</v>
      </c>
      <c r="H22" s="19">
        <f>+LINKED!H22+'NON-LINKED'!H22</f>
        <v>53614</v>
      </c>
      <c r="I22" s="19">
        <f>+LINKED!I22+'NON-LINKED'!I22</f>
        <v>307934</v>
      </c>
      <c r="J22" s="19">
        <f>+LINKED!J22+'NON-LINKED'!J22</f>
        <v>0</v>
      </c>
      <c r="K22" s="19">
        <f>+LINKED!K22+'NON-LINKED'!K22</f>
        <v>0</v>
      </c>
      <c r="L22" s="19">
        <f>+LINKED!L22+'NON-LINKED'!L22</f>
        <v>0</v>
      </c>
      <c r="M22" s="19">
        <f>+LINKED!M22+'NON-LINKED'!M22</f>
        <v>0</v>
      </c>
      <c r="N22" s="19">
        <f>+LINKED!N22+'NON-LINKED'!N22</f>
        <v>115999</v>
      </c>
      <c r="O22" s="19">
        <f>+LINKED!O22+'NON-LINKED'!O22</f>
        <v>4789</v>
      </c>
      <c r="P22" s="19">
        <f>+LINKED!P22+'NON-LINKED'!P22</f>
        <v>0</v>
      </c>
      <c r="Q22" s="20">
        <f>+LINKED!Q22+'NON-LINKED'!Q22</f>
        <v>5892350</v>
      </c>
    </row>
    <row r="23" spans="2:17" ht="30.75" customHeight="1" x14ac:dyDescent="0.3">
      <c r="B23" s="6" t="s">
        <v>60</v>
      </c>
      <c r="C23" s="19">
        <f>+LINKED!C23+'NON-LINKED'!C23</f>
        <v>312825</v>
      </c>
      <c r="D23" s="19">
        <f>+LINKED!D23+'NON-LINKED'!D23</f>
        <v>21794</v>
      </c>
      <c r="E23" s="19">
        <f>+LINKED!E23+'NON-LINKED'!E23</f>
        <v>21794</v>
      </c>
      <c r="F23" s="19">
        <f>+LINKED!F23+'NON-LINKED'!F23</f>
        <v>0</v>
      </c>
      <c r="G23" s="19">
        <f>+LINKED!G23+'NON-LINKED'!G23</f>
        <v>8834</v>
      </c>
      <c r="H23" s="19">
        <f>+LINKED!H23+'NON-LINKED'!H23</f>
        <v>8834</v>
      </c>
      <c r="I23" s="19">
        <f>+LINKED!I23+'NON-LINKED'!I23</f>
        <v>0</v>
      </c>
      <c r="J23" s="19">
        <f>+LINKED!J23+'NON-LINKED'!J23</f>
        <v>0</v>
      </c>
      <c r="K23" s="19">
        <f>+LINKED!K23+'NON-LINKED'!K23</f>
        <v>0</v>
      </c>
      <c r="L23" s="19">
        <f>+LINKED!L23+'NON-LINKED'!L23</f>
        <v>0</v>
      </c>
      <c r="M23" s="19">
        <f>+LINKED!M23+'NON-LINKED'!M23</f>
        <v>0</v>
      </c>
      <c r="N23" s="19">
        <f>+LINKED!N23+'NON-LINKED'!N23</f>
        <v>0</v>
      </c>
      <c r="O23" s="19">
        <f>+LINKED!O23+'NON-LINKED'!O23</f>
        <v>0</v>
      </c>
      <c r="P23" s="19">
        <f>+LINKED!P23+'NON-LINKED'!P23</f>
        <v>0</v>
      </c>
      <c r="Q23" s="20">
        <f>+LINKED!Q23+'NON-LINKED'!Q23</f>
        <v>325785</v>
      </c>
    </row>
    <row r="24" spans="2:17" ht="30.75" customHeight="1" x14ac:dyDescent="0.3">
      <c r="B24" s="6" t="s">
        <v>134</v>
      </c>
      <c r="C24" s="19">
        <f>+LINKED!C24+'NON-LINKED'!C24</f>
        <v>0</v>
      </c>
      <c r="D24" s="19">
        <f>+LINKED!D24+'NON-LINKED'!D24</f>
        <v>0</v>
      </c>
      <c r="E24" s="19">
        <f>+LINKED!E24+'NON-LINKED'!E24</f>
        <v>0</v>
      </c>
      <c r="F24" s="19">
        <f>+LINKED!F24+'NON-LINKED'!F24</f>
        <v>0</v>
      </c>
      <c r="G24" s="19">
        <f>+LINKED!G24+'NON-LINKED'!G24</f>
        <v>0</v>
      </c>
      <c r="H24" s="19">
        <f>+LINKED!H24+'NON-LINKED'!H24</f>
        <v>0</v>
      </c>
      <c r="I24" s="19">
        <f>+LINKED!I24+'NON-LINKED'!I24</f>
        <v>0</v>
      </c>
      <c r="J24" s="19">
        <f>+LINKED!J24+'NON-LINKED'!J24</f>
        <v>0</v>
      </c>
      <c r="K24" s="19">
        <f>+LINKED!K24+'NON-LINKED'!K24</f>
        <v>0</v>
      </c>
      <c r="L24" s="19">
        <f>+LINKED!L24+'NON-LINKED'!L24</f>
        <v>0</v>
      </c>
      <c r="M24" s="19">
        <f>+LINKED!M24+'NON-LINKED'!M24</f>
        <v>0</v>
      </c>
      <c r="N24" s="19">
        <f>+LINKED!N24+'NON-LINKED'!N24</f>
        <v>0</v>
      </c>
      <c r="O24" s="19">
        <f>+LINKED!O24+'NON-LINKED'!O24</f>
        <v>0</v>
      </c>
      <c r="P24" s="19">
        <f>+LINKED!P24+'NON-LINKED'!P24</f>
        <v>0</v>
      </c>
      <c r="Q24" s="20">
        <f>+LINKED!Q24+'NON-LINKED'!Q24</f>
        <v>0</v>
      </c>
    </row>
    <row r="25" spans="2:17" ht="30.75" customHeight="1" x14ac:dyDescent="0.3">
      <c r="B25" s="6" t="s">
        <v>135</v>
      </c>
      <c r="C25" s="19">
        <f>+LINKED!C25+'NON-LINKED'!C25</f>
        <v>0</v>
      </c>
      <c r="D25" s="19">
        <f>+LINKED!D25+'NON-LINKED'!D25</f>
        <v>0</v>
      </c>
      <c r="E25" s="19">
        <f>+LINKED!E25+'NON-LINKED'!E25</f>
        <v>0</v>
      </c>
      <c r="F25" s="19">
        <f>+LINKED!F25+'NON-LINKED'!F25</f>
        <v>0</v>
      </c>
      <c r="G25" s="19">
        <f>+LINKED!G25+'NON-LINKED'!G25</f>
        <v>0</v>
      </c>
      <c r="H25" s="19">
        <f>+LINKED!H25+'NON-LINKED'!H25</f>
        <v>0</v>
      </c>
      <c r="I25" s="19">
        <f>+LINKED!I25+'NON-LINKED'!I25</f>
        <v>0</v>
      </c>
      <c r="J25" s="19">
        <f>+LINKED!J25+'NON-LINKED'!J25</f>
        <v>0</v>
      </c>
      <c r="K25" s="19">
        <f>+LINKED!K25+'NON-LINKED'!K25</f>
        <v>0</v>
      </c>
      <c r="L25" s="19">
        <f>+LINKED!L25+'NON-LINKED'!L25</f>
        <v>0</v>
      </c>
      <c r="M25" s="19">
        <f>+LINKED!M25+'NON-LINKED'!M25</f>
        <v>0</v>
      </c>
      <c r="N25" s="19">
        <f>+LINKED!N25+'NON-LINKED'!N25</f>
        <v>0</v>
      </c>
      <c r="O25" s="19">
        <f>+LINKED!O25+'NON-LINKED'!O25</f>
        <v>0</v>
      </c>
      <c r="P25" s="19">
        <f>+LINKED!P25+'NON-LINKED'!P25</f>
        <v>0</v>
      </c>
      <c r="Q25" s="20">
        <f>+LINKED!Q25+'NON-LINKED'!Q25</f>
        <v>0</v>
      </c>
    </row>
    <row r="26" spans="2:17" ht="30.75" customHeight="1" x14ac:dyDescent="0.3">
      <c r="B26" s="6" t="s">
        <v>149</v>
      </c>
      <c r="C26" s="19">
        <f>+LINKED!C26+'NON-LINKED'!C26</f>
        <v>3776327</v>
      </c>
      <c r="D26" s="19">
        <f>+LINKED!D26+'NON-LINKED'!D26</f>
        <v>134097</v>
      </c>
      <c r="E26" s="19">
        <f>+LINKED!E26+'NON-LINKED'!E26</f>
        <v>134097</v>
      </c>
      <c r="F26" s="19">
        <f>+LINKED!F26+'NON-LINKED'!F26</f>
        <v>0</v>
      </c>
      <c r="G26" s="19">
        <f>+LINKED!G26+'NON-LINKED'!G26</f>
        <v>394170</v>
      </c>
      <c r="H26" s="19">
        <f>+LINKED!H26+'NON-LINKED'!H26</f>
        <v>396591</v>
      </c>
      <c r="I26" s="19">
        <f>+LINKED!I26+'NON-LINKED'!I26</f>
        <v>0</v>
      </c>
      <c r="J26" s="19">
        <f>+LINKED!J26+'NON-LINKED'!J26</f>
        <v>0</v>
      </c>
      <c r="K26" s="19">
        <f>+LINKED!K26+'NON-LINKED'!K26</f>
        <v>0</v>
      </c>
      <c r="L26" s="19">
        <f>+LINKED!L26+'NON-LINKED'!L26</f>
        <v>5</v>
      </c>
      <c r="M26" s="19">
        <f>+LINKED!M26+'NON-LINKED'!M26</f>
        <v>70818</v>
      </c>
      <c r="N26" s="19">
        <f>+LINKED!N26+'NON-LINKED'!N26</f>
        <v>63443</v>
      </c>
      <c r="O26" s="19">
        <f>+LINKED!O26+'NON-LINKED'!O26</f>
        <v>0</v>
      </c>
      <c r="P26" s="19">
        <f>+LINKED!P26+'NON-LINKED'!P26</f>
        <v>0</v>
      </c>
      <c r="Q26" s="20">
        <f>+LINKED!Q26+'NON-LINKED'!Q26</f>
        <v>3506453</v>
      </c>
    </row>
    <row r="27" spans="2:17" ht="30.75" customHeight="1" x14ac:dyDescent="0.3">
      <c r="B27" s="6" t="s">
        <v>61</v>
      </c>
      <c r="C27" s="19">
        <f>+LINKED!C27+'NON-LINKED'!C27</f>
        <v>312703</v>
      </c>
      <c r="D27" s="19">
        <f>+LINKED!D27+'NON-LINKED'!D27</f>
        <v>95431</v>
      </c>
      <c r="E27" s="19">
        <f>+LINKED!E27+'NON-LINKED'!E27</f>
        <v>95431</v>
      </c>
      <c r="F27" s="19">
        <f>+LINKED!F27+'NON-LINKED'!F27</f>
        <v>0</v>
      </c>
      <c r="G27" s="19">
        <f>+LINKED!G27+'NON-LINKED'!G27</f>
        <v>24852</v>
      </c>
      <c r="H27" s="19">
        <f>+LINKED!H27+'NON-LINKED'!H27</f>
        <v>-2153</v>
      </c>
      <c r="I27" s="19">
        <f>+LINKED!I27+'NON-LINKED'!I27</f>
        <v>0</v>
      </c>
      <c r="J27" s="19">
        <f>+LINKED!J27+'NON-LINKED'!J27</f>
        <v>0</v>
      </c>
      <c r="K27" s="19">
        <f>+LINKED!K27+'NON-LINKED'!K27</f>
        <v>0</v>
      </c>
      <c r="L27" s="19">
        <f>+LINKED!L27+'NON-LINKED'!L27</f>
        <v>2640</v>
      </c>
      <c r="M27" s="19">
        <f>+LINKED!M27+'NON-LINKED'!M27</f>
        <v>2406</v>
      </c>
      <c r="N27" s="19">
        <f>+LINKED!N27+'NON-LINKED'!N27</f>
        <v>5925</v>
      </c>
      <c r="O27" s="19">
        <f>+LINKED!O27+'NON-LINKED'!O27</f>
        <v>0</v>
      </c>
      <c r="P27" s="19">
        <f>+LINKED!P27+'NON-LINKED'!P27</f>
        <v>0</v>
      </c>
      <c r="Q27" s="20">
        <f>+LINKED!Q27+'NON-LINKED'!Q27</f>
        <v>411165</v>
      </c>
    </row>
    <row r="28" spans="2:17" ht="30.75" customHeight="1" x14ac:dyDescent="0.3">
      <c r="B28" s="6" t="s">
        <v>62</v>
      </c>
      <c r="C28" s="19">
        <f>+LINKED!C28+'NON-LINKED'!C28</f>
        <v>0</v>
      </c>
      <c r="D28" s="19">
        <f>+LINKED!D28+'NON-LINKED'!D28</f>
        <v>0</v>
      </c>
      <c r="E28" s="19">
        <f>+LINKED!E28+'NON-LINKED'!E28</f>
        <v>0</v>
      </c>
      <c r="F28" s="19">
        <f>+LINKED!F28+'NON-LINKED'!F28</f>
        <v>0</v>
      </c>
      <c r="G28" s="19">
        <f>+LINKED!G28+'NON-LINKED'!G28</f>
        <v>0</v>
      </c>
      <c r="H28" s="19">
        <f>+LINKED!H28+'NON-LINKED'!H28</f>
        <v>0</v>
      </c>
      <c r="I28" s="19">
        <f>+LINKED!I28+'NON-LINKED'!I28</f>
        <v>0</v>
      </c>
      <c r="J28" s="19">
        <f>+LINKED!J28+'NON-LINKED'!J28</f>
        <v>0</v>
      </c>
      <c r="K28" s="19">
        <f>+LINKED!K28+'NON-LINKED'!K28</f>
        <v>0</v>
      </c>
      <c r="L28" s="19">
        <f>+LINKED!L28+'NON-LINKED'!L28</f>
        <v>0</v>
      </c>
      <c r="M28" s="19">
        <f>+LINKED!M28+'NON-LINKED'!M28</f>
        <v>0</v>
      </c>
      <c r="N28" s="19">
        <f>+LINKED!N28+'NON-LINKED'!N28</f>
        <v>0</v>
      </c>
      <c r="O28" s="19">
        <f>+LINKED!O28+'NON-LINKED'!O28</f>
        <v>0</v>
      </c>
      <c r="P28" s="19">
        <f>+LINKED!P28+'NON-LINKED'!P28</f>
        <v>0</v>
      </c>
      <c r="Q28" s="20">
        <f>+LINKED!Q28+'NON-LINKED'!Q28</f>
        <v>0</v>
      </c>
    </row>
    <row r="29" spans="2:17" ht="30.75" customHeight="1" x14ac:dyDescent="0.3">
      <c r="B29" s="6" t="s">
        <v>63</v>
      </c>
      <c r="C29" s="19">
        <f>+LINKED!C29+'NON-LINKED'!C29</f>
        <v>940398</v>
      </c>
      <c r="D29" s="19">
        <f>+LINKED!D29+'NON-LINKED'!D29</f>
        <v>7288</v>
      </c>
      <c r="E29" s="19">
        <f>+LINKED!E29+'NON-LINKED'!E29</f>
        <v>7288</v>
      </c>
      <c r="F29" s="19">
        <f>+LINKED!F29+'NON-LINKED'!F29</f>
        <v>0</v>
      </c>
      <c r="G29" s="19">
        <f>+LINKED!G29+'NON-LINKED'!G29</f>
        <v>62634</v>
      </c>
      <c r="H29" s="19">
        <f>+LINKED!H29+'NON-LINKED'!H29</f>
        <v>42319</v>
      </c>
      <c r="I29" s="19">
        <f>+LINKED!I29+'NON-LINKED'!I29</f>
        <v>9757</v>
      </c>
      <c r="J29" s="19">
        <f>+LINKED!J29+'NON-LINKED'!J29</f>
        <v>0</v>
      </c>
      <c r="K29" s="19">
        <f>+LINKED!K29+'NON-LINKED'!K29</f>
        <v>0</v>
      </c>
      <c r="L29" s="19">
        <f>+LINKED!L29+'NON-LINKED'!L29</f>
        <v>0</v>
      </c>
      <c r="M29" s="19">
        <f>+LINKED!M29+'NON-LINKED'!M29</f>
        <v>0</v>
      </c>
      <c r="N29" s="19">
        <f>+LINKED!N29+'NON-LINKED'!N29</f>
        <v>60988</v>
      </c>
      <c r="O29" s="19">
        <f>+LINKED!O29+'NON-LINKED'!O29</f>
        <v>0</v>
      </c>
      <c r="P29" s="19">
        <f>+LINKED!P29+'NON-LINKED'!P29</f>
        <v>0</v>
      </c>
      <c r="Q29" s="20">
        <f>+LINKED!Q29+'NON-LINKED'!Q29</f>
        <v>956597</v>
      </c>
    </row>
    <row r="30" spans="2:17" ht="30.75" customHeight="1" x14ac:dyDescent="0.3">
      <c r="B30" s="58" t="s">
        <v>45</v>
      </c>
      <c r="C30" s="59">
        <f t="shared" ref="C30:Q30" si="0">SUM(C6:C29)</f>
        <v>16080253</v>
      </c>
      <c r="D30" s="59">
        <f t="shared" si="0"/>
        <v>1057221</v>
      </c>
      <c r="E30" s="59">
        <f t="shared" si="0"/>
        <v>1057221</v>
      </c>
      <c r="F30" s="59">
        <f t="shared" si="0"/>
        <v>33328</v>
      </c>
      <c r="G30" s="59">
        <f t="shared" si="0"/>
        <v>1481458</v>
      </c>
      <c r="H30" s="59">
        <f t="shared" si="0"/>
        <v>835838</v>
      </c>
      <c r="I30" s="59">
        <f t="shared" si="0"/>
        <v>399967</v>
      </c>
      <c r="J30" s="59">
        <f t="shared" si="0"/>
        <v>30427</v>
      </c>
      <c r="K30" s="59">
        <f t="shared" si="0"/>
        <v>0</v>
      </c>
      <c r="L30" s="59">
        <f t="shared" si="0"/>
        <v>28613</v>
      </c>
      <c r="M30" s="59">
        <f t="shared" si="0"/>
        <v>194876</v>
      </c>
      <c r="N30" s="59">
        <f t="shared" si="0"/>
        <v>476827</v>
      </c>
      <c r="O30" s="59">
        <f t="shared" si="0"/>
        <v>4789</v>
      </c>
      <c r="P30" s="59">
        <f t="shared" si="0"/>
        <v>94745</v>
      </c>
      <c r="Q30" s="59">
        <f t="shared" si="0"/>
        <v>16058372</v>
      </c>
    </row>
    <row r="31" spans="2:17" ht="30.75" customHeight="1" x14ac:dyDescent="0.3">
      <c r="B31" s="255" t="s">
        <v>46</v>
      </c>
      <c r="C31" s="256"/>
      <c r="D31" s="256"/>
      <c r="E31" s="256"/>
      <c r="F31" s="256"/>
      <c r="G31" s="256"/>
      <c r="H31" s="256"/>
      <c r="I31" s="256"/>
      <c r="J31" s="256"/>
      <c r="K31" s="256"/>
      <c r="L31" s="256"/>
      <c r="M31" s="256"/>
      <c r="N31" s="256"/>
      <c r="O31" s="256"/>
      <c r="P31" s="256"/>
      <c r="Q31" s="257"/>
    </row>
    <row r="32" spans="2:17" ht="30.75" customHeight="1" x14ac:dyDescent="0.3">
      <c r="B32" s="6" t="s">
        <v>47</v>
      </c>
      <c r="C32" s="19">
        <f>+LINKED!C32+'NON-LINKED'!C32</f>
        <v>0</v>
      </c>
      <c r="D32" s="19">
        <f>+LINKED!D32+'NON-LINKED'!D32</f>
        <v>0</v>
      </c>
      <c r="E32" s="19">
        <f>+LINKED!E32+'NON-LINKED'!E32</f>
        <v>0</v>
      </c>
      <c r="F32" s="19">
        <f>+LINKED!F32+'NON-LINKED'!F32</f>
        <v>0</v>
      </c>
      <c r="G32" s="19">
        <f>+LINKED!G32+'NON-LINKED'!G32</f>
        <v>0</v>
      </c>
      <c r="H32" s="19">
        <f>+LINKED!H32+'NON-LINKED'!H32</f>
        <v>0</v>
      </c>
      <c r="I32" s="19">
        <f>+LINKED!I32+'NON-LINKED'!I32</f>
        <v>0</v>
      </c>
      <c r="J32" s="19">
        <f>+LINKED!J32+'NON-LINKED'!J32</f>
        <v>0</v>
      </c>
      <c r="K32" s="19">
        <f>+LINKED!K32+'NON-LINKED'!K32</f>
        <v>0</v>
      </c>
      <c r="L32" s="19">
        <f>+LINKED!L32+'NON-LINKED'!L32</f>
        <v>0</v>
      </c>
      <c r="M32" s="19">
        <f>+LINKED!M32+'NON-LINKED'!M32</f>
        <v>0</v>
      </c>
      <c r="N32" s="19">
        <f>+LINKED!N32+'NON-LINKED'!N32</f>
        <v>0</v>
      </c>
      <c r="O32" s="19">
        <f>+LINKED!O32+'NON-LINKED'!O32</f>
        <v>0</v>
      </c>
      <c r="P32" s="19">
        <f>+LINKED!P32+'NON-LINKED'!P32</f>
        <v>0</v>
      </c>
      <c r="Q32" s="20">
        <f>+LINKED!Q32+'NON-LINKED'!Q32</f>
        <v>0</v>
      </c>
    </row>
    <row r="33" spans="2:17" ht="30.75" customHeight="1" x14ac:dyDescent="0.3">
      <c r="B33" s="6" t="s">
        <v>78</v>
      </c>
      <c r="C33" s="19">
        <f>+LINKED!C33+'NON-LINKED'!C33</f>
        <v>0</v>
      </c>
      <c r="D33" s="19">
        <f>+LINKED!D33+'NON-LINKED'!D33</f>
        <v>0</v>
      </c>
      <c r="E33" s="19">
        <f>+LINKED!E33+'NON-LINKED'!E33</f>
        <v>0</v>
      </c>
      <c r="F33" s="19">
        <f>+LINKED!F33+'NON-LINKED'!F33</f>
        <v>0</v>
      </c>
      <c r="G33" s="19">
        <f>+LINKED!G33+'NON-LINKED'!G33</f>
        <v>0</v>
      </c>
      <c r="H33" s="19">
        <f>+LINKED!H33+'NON-LINKED'!H33</f>
        <v>0</v>
      </c>
      <c r="I33" s="19">
        <f>+LINKED!I33+'NON-LINKED'!I33</f>
        <v>0</v>
      </c>
      <c r="J33" s="19">
        <f>+LINKED!J33+'NON-LINKED'!J33</f>
        <v>0</v>
      </c>
      <c r="K33" s="19">
        <f>+LINKED!K33+'NON-LINKED'!K33</f>
        <v>0</v>
      </c>
      <c r="L33" s="19">
        <f>+LINKED!L33+'NON-LINKED'!L33</f>
        <v>0</v>
      </c>
      <c r="M33" s="19">
        <f>+LINKED!M33+'NON-LINKED'!M33</f>
        <v>0</v>
      </c>
      <c r="N33" s="19">
        <f>+LINKED!N33+'NON-LINKED'!N33</f>
        <v>0</v>
      </c>
      <c r="O33" s="19">
        <f>+LINKED!O33+'NON-LINKED'!O33</f>
        <v>0</v>
      </c>
      <c r="P33" s="19">
        <f>+LINKED!P33+'NON-LINKED'!P33</f>
        <v>0</v>
      </c>
      <c r="Q33" s="20">
        <f>+LINKED!Q33+'NON-LINKED'!Q33</f>
        <v>0</v>
      </c>
    </row>
    <row r="34" spans="2:17" ht="30.75" customHeight="1" x14ac:dyDescent="0.3">
      <c r="B34" s="6" t="s">
        <v>48</v>
      </c>
      <c r="C34" s="19">
        <f>+LINKED!C34+'NON-LINKED'!C34</f>
        <v>0</v>
      </c>
      <c r="D34" s="19">
        <f>+LINKED!D34+'NON-LINKED'!D34</f>
        <v>0</v>
      </c>
      <c r="E34" s="19">
        <f>+LINKED!E34+'NON-LINKED'!E34</f>
        <v>0</v>
      </c>
      <c r="F34" s="19">
        <f>+LINKED!F34+'NON-LINKED'!F34</f>
        <v>0</v>
      </c>
      <c r="G34" s="19">
        <f>+LINKED!G34+'NON-LINKED'!G34</f>
        <v>0</v>
      </c>
      <c r="H34" s="19">
        <f>+LINKED!H34+'NON-LINKED'!H34</f>
        <v>0</v>
      </c>
      <c r="I34" s="19">
        <f>+LINKED!I34+'NON-LINKED'!I34</f>
        <v>0</v>
      </c>
      <c r="J34" s="19">
        <f>+LINKED!J34+'NON-LINKED'!J34</f>
        <v>0</v>
      </c>
      <c r="K34" s="19">
        <f>+LINKED!K34+'NON-LINKED'!K34</f>
        <v>0</v>
      </c>
      <c r="L34" s="19">
        <f>+LINKED!L34+'NON-LINKED'!L34</f>
        <v>0</v>
      </c>
      <c r="M34" s="19">
        <f>+LINKED!M34+'NON-LINKED'!M34</f>
        <v>0</v>
      </c>
      <c r="N34" s="19">
        <f>+LINKED!N34+'NON-LINKED'!N34</f>
        <v>0</v>
      </c>
      <c r="O34" s="19">
        <f>+LINKED!O34+'NON-LINKED'!O34</f>
        <v>0</v>
      </c>
      <c r="P34" s="19">
        <f>+LINKED!P34+'NON-LINKED'!P34</f>
        <v>0</v>
      </c>
      <c r="Q34" s="20">
        <f>+LINKED!Q34+'NON-LINKED'!Q34</f>
        <v>0</v>
      </c>
    </row>
    <row r="35" spans="2:17" ht="30.75" customHeight="1" x14ac:dyDescent="0.3">
      <c r="B35" s="58" t="s">
        <v>45</v>
      </c>
      <c r="C35" s="59">
        <f>SUM(C32:C34)</f>
        <v>0</v>
      </c>
      <c r="D35" s="59">
        <f t="shared" ref="D35:Q35" si="1">SUM(D32:D34)</f>
        <v>0</v>
      </c>
      <c r="E35" s="59">
        <f t="shared" si="1"/>
        <v>0</v>
      </c>
      <c r="F35" s="59">
        <f t="shared" si="1"/>
        <v>0</v>
      </c>
      <c r="G35" s="59">
        <f t="shared" si="1"/>
        <v>0</v>
      </c>
      <c r="H35" s="59">
        <f t="shared" si="1"/>
        <v>0</v>
      </c>
      <c r="I35" s="59">
        <f t="shared" si="1"/>
        <v>0</v>
      </c>
      <c r="J35" s="59">
        <f t="shared" si="1"/>
        <v>0</v>
      </c>
      <c r="K35" s="59">
        <f t="shared" si="1"/>
        <v>0</v>
      </c>
      <c r="L35" s="59">
        <f t="shared" si="1"/>
        <v>0</v>
      </c>
      <c r="M35" s="59">
        <f t="shared" si="1"/>
        <v>0</v>
      </c>
      <c r="N35" s="59">
        <f t="shared" si="1"/>
        <v>0</v>
      </c>
      <c r="O35" s="59">
        <f t="shared" si="1"/>
        <v>0</v>
      </c>
      <c r="P35" s="59">
        <f t="shared" si="1"/>
        <v>0</v>
      </c>
      <c r="Q35" s="59">
        <f t="shared" si="1"/>
        <v>0</v>
      </c>
    </row>
    <row r="36" spans="2:17" x14ac:dyDescent="0.3">
      <c r="B36" s="259" t="s">
        <v>50</v>
      </c>
      <c r="C36" s="259"/>
      <c r="D36" s="259"/>
      <c r="E36" s="259"/>
      <c r="F36" s="259"/>
      <c r="G36" s="259"/>
      <c r="H36" s="259"/>
      <c r="I36" s="259"/>
      <c r="J36" s="259"/>
      <c r="K36" s="259"/>
      <c r="L36" s="259"/>
      <c r="M36" s="259"/>
      <c r="N36" s="259"/>
      <c r="O36" s="259"/>
      <c r="P36" s="259"/>
      <c r="Q36" s="259"/>
    </row>
    <row r="37" spans="2:17" x14ac:dyDescent="0.3">
      <c r="Q37" s="153"/>
    </row>
    <row r="38" spans="2:17" x14ac:dyDescent="0.3">
      <c r="C38" s="16"/>
      <c r="D38" s="16"/>
      <c r="E38" s="16"/>
      <c r="F38" s="16"/>
      <c r="G38" s="16"/>
      <c r="H38" s="16"/>
      <c r="I38" s="16"/>
      <c r="J38" s="16"/>
      <c r="K38" s="16"/>
      <c r="L38" s="16"/>
      <c r="M38" s="16"/>
      <c r="N38" s="16"/>
      <c r="O38" s="16"/>
      <c r="P38" s="16"/>
      <c r="Q38" s="18"/>
    </row>
    <row r="41" spans="2:17" x14ac:dyDescent="0.3">
      <c r="Q41" s="155"/>
    </row>
  </sheetData>
  <sheetProtection algorithmName="SHA-512" hashValue="Uz3STE4jLl2IS8kYJFcGhbFEYvVacdLYhQXqH6cq7gtH0JCYDGMYqNMl/GZ/8HhBfGOXhixv3iQE4IRSFVkuvg==" saltValue="8v7qvQM9wUEBapnClN1QOw==" spinCount="100000" sheet="1" objects="1" scenarios="1"/>
  <mergeCells count="4">
    <mergeCell ref="B3:Q3"/>
    <mergeCell ref="B5:Q5"/>
    <mergeCell ref="B31:Q31"/>
    <mergeCell ref="B36:Q36"/>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38"/>
  <sheetViews>
    <sheetView topLeftCell="A19" workbookViewId="0">
      <selection activeCell="R30" sqref="R30"/>
    </sheetView>
  </sheetViews>
  <sheetFormatPr defaultColWidth="14.36328125" defaultRowHeight="14" x14ac:dyDescent="0.3"/>
  <cols>
    <col min="1" max="1" width="9.6328125" style="185" customWidth="1"/>
    <col min="2" max="2" width="43.54296875" style="185" customWidth="1"/>
    <col min="3" max="16" width="17.90625" style="185" customWidth="1"/>
    <col min="17" max="17" width="17.90625" style="186" customWidth="1"/>
    <col min="18" max="256" width="14.36328125" style="185"/>
    <col min="257" max="257" width="9.6328125" style="185" customWidth="1"/>
    <col min="258" max="258" width="43.54296875" style="185" customWidth="1"/>
    <col min="259" max="273" width="17.90625" style="185" customWidth="1"/>
    <col min="274" max="512" width="14.36328125" style="185"/>
    <col min="513" max="513" width="9.6328125" style="185" customWidth="1"/>
    <col min="514" max="514" width="43.54296875" style="185" customWidth="1"/>
    <col min="515" max="529" width="17.90625" style="185" customWidth="1"/>
    <col min="530" max="768" width="14.36328125" style="185"/>
    <col min="769" max="769" width="9.6328125" style="185" customWidth="1"/>
    <col min="770" max="770" width="43.54296875" style="185" customWidth="1"/>
    <col min="771" max="785" width="17.90625" style="185" customWidth="1"/>
    <col min="786" max="1024" width="14.36328125" style="185"/>
    <col min="1025" max="1025" width="9.6328125" style="185" customWidth="1"/>
    <col min="1026" max="1026" width="43.54296875" style="185" customWidth="1"/>
    <col min="1027" max="1041" width="17.90625" style="185" customWidth="1"/>
    <col min="1042" max="1280" width="14.36328125" style="185"/>
    <col min="1281" max="1281" width="9.6328125" style="185" customWidth="1"/>
    <col min="1282" max="1282" width="43.54296875" style="185" customWidth="1"/>
    <col min="1283" max="1297" width="17.90625" style="185" customWidth="1"/>
    <col min="1298" max="1536" width="14.36328125" style="185"/>
    <col min="1537" max="1537" width="9.6328125" style="185" customWidth="1"/>
    <col min="1538" max="1538" width="43.54296875" style="185" customWidth="1"/>
    <col min="1539" max="1553" width="17.90625" style="185" customWidth="1"/>
    <col min="1554" max="1792" width="14.36328125" style="185"/>
    <col min="1793" max="1793" width="9.6328125" style="185" customWidth="1"/>
    <col min="1794" max="1794" width="43.54296875" style="185" customWidth="1"/>
    <col min="1795" max="1809" width="17.90625" style="185" customWidth="1"/>
    <col min="1810" max="2048" width="14.36328125" style="185"/>
    <col min="2049" max="2049" width="9.6328125" style="185" customWidth="1"/>
    <col min="2050" max="2050" width="43.54296875" style="185" customWidth="1"/>
    <col min="2051" max="2065" width="17.90625" style="185" customWidth="1"/>
    <col min="2066" max="2304" width="14.36328125" style="185"/>
    <col min="2305" max="2305" width="9.6328125" style="185" customWidth="1"/>
    <col min="2306" max="2306" width="43.54296875" style="185" customWidth="1"/>
    <col min="2307" max="2321" width="17.90625" style="185" customWidth="1"/>
    <col min="2322" max="2560" width="14.36328125" style="185"/>
    <col min="2561" max="2561" width="9.6328125" style="185" customWidth="1"/>
    <col min="2562" max="2562" width="43.54296875" style="185" customWidth="1"/>
    <col min="2563" max="2577" width="17.90625" style="185" customWidth="1"/>
    <col min="2578" max="2816" width="14.36328125" style="185"/>
    <col min="2817" max="2817" width="9.6328125" style="185" customWidth="1"/>
    <col min="2818" max="2818" width="43.54296875" style="185" customWidth="1"/>
    <col min="2819" max="2833" width="17.90625" style="185" customWidth="1"/>
    <col min="2834" max="3072" width="14.36328125" style="185"/>
    <col min="3073" max="3073" width="9.6328125" style="185" customWidth="1"/>
    <col min="3074" max="3074" width="43.54296875" style="185" customWidth="1"/>
    <col min="3075" max="3089" width="17.90625" style="185" customWidth="1"/>
    <col min="3090" max="3328" width="14.36328125" style="185"/>
    <col min="3329" max="3329" width="9.6328125" style="185" customWidth="1"/>
    <col min="3330" max="3330" width="43.54296875" style="185" customWidth="1"/>
    <col min="3331" max="3345" width="17.90625" style="185" customWidth="1"/>
    <col min="3346" max="3584" width="14.36328125" style="185"/>
    <col min="3585" max="3585" width="9.6328125" style="185" customWidth="1"/>
    <col min="3586" max="3586" width="43.54296875" style="185" customWidth="1"/>
    <col min="3587" max="3601" width="17.90625" style="185" customWidth="1"/>
    <col min="3602" max="3840" width="14.36328125" style="185"/>
    <col min="3841" max="3841" width="9.6328125" style="185" customWidth="1"/>
    <col min="3842" max="3842" width="43.54296875" style="185" customWidth="1"/>
    <col min="3843" max="3857" width="17.90625" style="185" customWidth="1"/>
    <col min="3858" max="4096" width="14.36328125" style="185"/>
    <col min="4097" max="4097" width="9.6328125" style="185" customWidth="1"/>
    <col min="4098" max="4098" width="43.54296875" style="185" customWidth="1"/>
    <col min="4099" max="4113" width="17.90625" style="185" customWidth="1"/>
    <col min="4114" max="4352" width="14.36328125" style="185"/>
    <col min="4353" max="4353" width="9.6328125" style="185" customWidth="1"/>
    <col min="4354" max="4354" width="43.54296875" style="185" customWidth="1"/>
    <col min="4355" max="4369" width="17.90625" style="185" customWidth="1"/>
    <col min="4370" max="4608" width="14.36328125" style="185"/>
    <col min="4609" max="4609" width="9.6328125" style="185" customWidth="1"/>
    <col min="4610" max="4610" width="43.54296875" style="185" customWidth="1"/>
    <col min="4611" max="4625" width="17.90625" style="185" customWidth="1"/>
    <col min="4626" max="4864" width="14.36328125" style="185"/>
    <col min="4865" max="4865" width="9.6328125" style="185" customWidth="1"/>
    <col min="4866" max="4866" width="43.54296875" style="185" customWidth="1"/>
    <col min="4867" max="4881" width="17.90625" style="185" customWidth="1"/>
    <col min="4882" max="5120" width="14.36328125" style="185"/>
    <col min="5121" max="5121" width="9.6328125" style="185" customWidth="1"/>
    <col min="5122" max="5122" width="43.54296875" style="185" customWidth="1"/>
    <col min="5123" max="5137" width="17.90625" style="185" customWidth="1"/>
    <col min="5138" max="5376" width="14.36328125" style="185"/>
    <col min="5377" max="5377" width="9.6328125" style="185" customWidth="1"/>
    <col min="5378" max="5378" width="43.54296875" style="185" customWidth="1"/>
    <col min="5379" max="5393" width="17.90625" style="185" customWidth="1"/>
    <col min="5394" max="5632" width="14.36328125" style="185"/>
    <col min="5633" max="5633" width="9.6328125" style="185" customWidth="1"/>
    <col min="5634" max="5634" width="43.54296875" style="185" customWidth="1"/>
    <col min="5635" max="5649" width="17.90625" style="185" customWidth="1"/>
    <col min="5650" max="5888" width="14.36328125" style="185"/>
    <col min="5889" max="5889" width="9.6328125" style="185" customWidth="1"/>
    <col min="5890" max="5890" width="43.54296875" style="185" customWidth="1"/>
    <col min="5891" max="5905" width="17.90625" style="185" customWidth="1"/>
    <col min="5906" max="6144" width="14.36328125" style="185"/>
    <col min="6145" max="6145" width="9.6328125" style="185" customWidth="1"/>
    <col min="6146" max="6146" width="43.54296875" style="185" customWidth="1"/>
    <col min="6147" max="6161" width="17.90625" style="185" customWidth="1"/>
    <col min="6162" max="6400" width="14.36328125" style="185"/>
    <col min="6401" max="6401" width="9.6328125" style="185" customWidth="1"/>
    <col min="6402" max="6402" width="43.54296875" style="185" customWidth="1"/>
    <col min="6403" max="6417" width="17.90625" style="185" customWidth="1"/>
    <col min="6418" max="6656" width="14.36328125" style="185"/>
    <col min="6657" max="6657" width="9.6328125" style="185" customWidth="1"/>
    <col min="6658" max="6658" width="43.54296875" style="185" customWidth="1"/>
    <col min="6659" max="6673" width="17.90625" style="185" customWidth="1"/>
    <col min="6674" max="6912" width="14.36328125" style="185"/>
    <col min="6913" max="6913" width="9.6328125" style="185" customWidth="1"/>
    <col min="6914" max="6914" width="43.54296875" style="185" customWidth="1"/>
    <col min="6915" max="6929" width="17.90625" style="185" customWidth="1"/>
    <col min="6930" max="7168" width="14.36328125" style="185"/>
    <col min="7169" max="7169" width="9.6328125" style="185" customWidth="1"/>
    <col min="7170" max="7170" width="43.54296875" style="185" customWidth="1"/>
    <col min="7171" max="7185" width="17.90625" style="185" customWidth="1"/>
    <col min="7186" max="7424" width="14.36328125" style="185"/>
    <col min="7425" max="7425" width="9.6328125" style="185" customWidth="1"/>
    <col min="7426" max="7426" width="43.54296875" style="185" customWidth="1"/>
    <col min="7427" max="7441" width="17.90625" style="185" customWidth="1"/>
    <col min="7442" max="7680" width="14.36328125" style="185"/>
    <col min="7681" max="7681" width="9.6328125" style="185" customWidth="1"/>
    <col min="7682" max="7682" width="43.54296875" style="185" customWidth="1"/>
    <col min="7683" max="7697" width="17.90625" style="185" customWidth="1"/>
    <col min="7698" max="7936" width="14.36328125" style="185"/>
    <col min="7937" max="7937" width="9.6328125" style="185" customWidth="1"/>
    <col min="7938" max="7938" width="43.54296875" style="185" customWidth="1"/>
    <col min="7939" max="7953" width="17.90625" style="185" customWidth="1"/>
    <col min="7954" max="8192" width="14.36328125" style="185"/>
    <col min="8193" max="8193" width="9.6328125" style="185" customWidth="1"/>
    <col min="8194" max="8194" width="43.54296875" style="185" customWidth="1"/>
    <col min="8195" max="8209" width="17.90625" style="185" customWidth="1"/>
    <col min="8210" max="8448" width="14.36328125" style="185"/>
    <col min="8449" max="8449" width="9.6328125" style="185" customWidth="1"/>
    <col min="8450" max="8450" width="43.54296875" style="185" customWidth="1"/>
    <col min="8451" max="8465" width="17.90625" style="185" customWidth="1"/>
    <col min="8466" max="8704" width="14.36328125" style="185"/>
    <col min="8705" max="8705" width="9.6328125" style="185" customWidth="1"/>
    <col min="8706" max="8706" width="43.54296875" style="185" customWidth="1"/>
    <col min="8707" max="8721" width="17.90625" style="185" customWidth="1"/>
    <col min="8722" max="8960" width="14.36328125" style="185"/>
    <col min="8961" max="8961" width="9.6328125" style="185" customWidth="1"/>
    <col min="8962" max="8962" width="43.54296875" style="185" customWidth="1"/>
    <col min="8963" max="8977" width="17.90625" style="185" customWidth="1"/>
    <col min="8978" max="9216" width="14.36328125" style="185"/>
    <col min="9217" max="9217" width="9.6328125" style="185" customWidth="1"/>
    <col min="9218" max="9218" width="43.54296875" style="185" customWidth="1"/>
    <col min="9219" max="9233" width="17.90625" style="185" customWidth="1"/>
    <col min="9234" max="9472" width="14.36328125" style="185"/>
    <col min="9473" max="9473" width="9.6328125" style="185" customWidth="1"/>
    <col min="9474" max="9474" width="43.54296875" style="185" customWidth="1"/>
    <col min="9475" max="9489" width="17.90625" style="185" customWidth="1"/>
    <col min="9490" max="9728" width="14.36328125" style="185"/>
    <col min="9729" max="9729" width="9.6328125" style="185" customWidth="1"/>
    <col min="9730" max="9730" width="43.54296875" style="185" customWidth="1"/>
    <col min="9731" max="9745" width="17.90625" style="185" customWidth="1"/>
    <col min="9746" max="9984" width="14.36328125" style="185"/>
    <col min="9985" max="9985" width="9.6328125" style="185" customWidth="1"/>
    <col min="9986" max="9986" width="43.54296875" style="185" customWidth="1"/>
    <col min="9987" max="10001" width="17.90625" style="185" customWidth="1"/>
    <col min="10002" max="10240" width="14.36328125" style="185"/>
    <col min="10241" max="10241" width="9.6328125" style="185" customWidth="1"/>
    <col min="10242" max="10242" width="43.54296875" style="185" customWidth="1"/>
    <col min="10243" max="10257" width="17.90625" style="185" customWidth="1"/>
    <col min="10258" max="10496" width="14.36328125" style="185"/>
    <col min="10497" max="10497" width="9.6328125" style="185" customWidth="1"/>
    <col min="10498" max="10498" width="43.54296875" style="185" customWidth="1"/>
    <col min="10499" max="10513" width="17.90625" style="185" customWidth="1"/>
    <col min="10514" max="10752" width="14.36328125" style="185"/>
    <col min="10753" max="10753" width="9.6328125" style="185" customWidth="1"/>
    <col min="10754" max="10754" width="43.54296875" style="185" customWidth="1"/>
    <col min="10755" max="10769" width="17.90625" style="185" customWidth="1"/>
    <col min="10770" max="11008" width="14.36328125" style="185"/>
    <col min="11009" max="11009" width="9.6328125" style="185" customWidth="1"/>
    <col min="11010" max="11010" width="43.54296875" style="185" customWidth="1"/>
    <col min="11011" max="11025" width="17.90625" style="185" customWidth="1"/>
    <col min="11026" max="11264" width="14.36328125" style="185"/>
    <col min="11265" max="11265" width="9.6328125" style="185" customWidth="1"/>
    <col min="11266" max="11266" width="43.54296875" style="185" customWidth="1"/>
    <col min="11267" max="11281" width="17.90625" style="185" customWidth="1"/>
    <col min="11282" max="11520" width="14.36328125" style="185"/>
    <col min="11521" max="11521" width="9.6328125" style="185" customWidth="1"/>
    <col min="11522" max="11522" width="43.54296875" style="185" customWidth="1"/>
    <col min="11523" max="11537" width="17.90625" style="185" customWidth="1"/>
    <col min="11538" max="11776" width="14.36328125" style="185"/>
    <col min="11777" max="11777" width="9.6328125" style="185" customWidth="1"/>
    <col min="11778" max="11778" width="43.54296875" style="185" customWidth="1"/>
    <col min="11779" max="11793" width="17.90625" style="185" customWidth="1"/>
    <col min="11794" max="12032" width="14.36328125" style="185"/>
    <col min="12033" max="12033" width="9.6328125" style="185" customWidth="1"/>
    <col min="12034" max="12034" width="43.54296875" style="185" customWidth="1"/>
    <col min="12035" max="12049" width="17.90625" style="185" customWidth="1"/>
    <col min="12050" max="12288" width="14.36328125" style="185"/>
    <col min="12289" max="12289" width="9.6328125" style="185" customWidth="1"/>
    <col min="12290" max="12290" width="43.54296875" style="185" customWidth="1"/>
    <col min="12291" max="12305" width="17.90625" style="185" customWidth="1"/>
    <col min="12306" max="12544" width="14.36328125" style="185"/>
    <col min="12545" max="12545" width="9.6328125" style="185" customWidth="1"/>
    <col min="12546" max="12546" width="43.54296875" style="185" customWidth="1"/>
    <col min="12547" max="12561" width="17.90625" style="185" customWidth="1"/>
    <col min="12562" max="12800" width="14.36328125" style="185"/>
    <col min="12801" max="12801" width="9.6328125" style="185" customWidth="1"/>
    <col min="12802" max="12802" width="43.54296875" style="185" customWidth="1"/>
    <col min="12803" max="12817" width="17.90625" style="185" customWidth="1"/>
    <col min="12818" max="13056" width="14.36328125" style="185"/>
    <col min="13057" max="13057" width="9.6328125" style="185" customWidth="1"/>
    <col min="13058" max="13058" width="43.54296875" style="185" customWidth="1"/>
    <col min="13059" max="13073" width="17.90625" style="185" customWidth="1"/>
    <col min="13074" max="13312" width="14.36328125" style="185"/>
    <col min="13313" max="13313" width="9.6328125" style="185" customWidth="1"/>
    <col min="13314" max="13314" width="43.54296875" style="185" customWidth="1"/>
    <col min="13315" max="13329" width="17.90625" style="185" customWidth="1"/>
    <col min="13330" max="13568" width="14.36328125" style="185"/>
    <col min="13569" max="13569" width="9.6328125" style="185" customWidth="1"/>
    <col min="13570" max="13570" width="43.54296875" style="185" customWidth="1"/>
    <col min="13571" max="13585" width="17.90625" style="185" customWidth="1"/>
    <col min="13586" max="13824" width="14.36328125" style="185"/>
    <col min="13825" max="13825" width="9.6328125" style="185" customWidth="1"/>
    <col min="13826" max="13826" width="43.54296875" style="185" customWidth="1"/>
    <col min="13827" max="13841" width="17.90625" style="185" customWidth="1"/>
    <col min="13842" max="14080" width="14.36328125" style="185"/>
    <col min="14081" max="14081" width="9.6328125" style="185" customWidth="1"/>
    <col min="14082" max="14082" width="43.54296875" style="185" customWidth="1"/>
    <col min="14083" max="14097" width="17.90625" style="185" customWidth="1"/>
    <col min="14098" max="14336" width="14.36328125" style="185"/>
    <col min="14337" max="14337" width="9.6328125" style="185" customWidth="1"/>
    <col min="14338" max="14338" width="43.54296875" style="185" customWidth="1"/>
    <col min="14339" max="14353" width="17.90625" style="185" customWidth="1"/>
    <col min="14354" max="14592" width="14.36328125" style="185"/>
    <col min="14593" max="14593" width="9.6328125" style="185" customWidth="1"/>
    <col min="14594" max="14594" width="43.54296875" style="185" customWidth="1"/>
    <col min="14595" max="14609" width="17.90625" style="185" customWidth="1"/>
    <col min="14610" max="14848" width="14.36328125" style="185"/>
    <col min="14849" max="14849" width="9.6328125" style="185" customWidth="1"/>
    <col min="14850" max="14850" width="43.54296875" style="185" customWidth="1"/>
    <col min="14851" max="14865" width="17.90625" style="185" customWidth="1"/>
    <col min="14866" max="15104" width="14.36328125" style="185"/>
    <col min="15105" max="15105" width="9.6328125" style="185" customWidth="1"/>
    <col min="15106" max="15106" width="43.54296875" style="185" customWidth="1"/>
    <col min="15107" max="15121" width="17.90625" style="185" customWidth="1"/>
    <col min="15122" max="15360" width="14.36328125" style="185"/>
    <col min="15361" max="15361" width="9.6328125" style="185" customWidth="1"/>
    <col min="15362" max="15362" width="43.54296875" style="185" customWidth="1"/>
    <col min="15363" max="15377" width="17.90625" style="185" customWidth="1"/>
    <col min="15378" max="15616" width="14.36328125" style="185"/>
    <col min="15617" max="15617" width="9.6328125" style="185" customWidth="1"/>
    <col min="15618" max="15618" width="43.54296875" style="185" customWidth="1"/>
    <col min="15619" max="15633" width="17.90625" style="185" customWidth="1"/>
    <col min="15634" max="15872" width="14.36328125" style="185"/>
    <col min="15873" max="15873" width="9.6328125" style="185" customWidth="1"/>
    <col min="15874" max="15874" width="43.54296875" style="185" customWidth="1"/>
    <col min="15875" max="15889" width="17.90625" style="185" customWidth="1"/>
    <col min="15890" max="16128" width="14.36328125" style="185"/>
    <col min="16129" max="16129" width="9.6328125" style="185" customWidth="1"/>
    <col min="16130" max="16130" width="43.54296875" style="185" customWidth="1"/>
    <col min="16131" max="16145" width="17.90625" style="185" customWidth="1"/>
    <col min="16146" max="16384" width="14.36328125" style="185"/>
  </cols>
  <sheetData>
    <row r="1" spans="2:17" ht="15.75" customHeight="1" x14ac:dyDescent="0.3"/>
    <row r="2" spans="2:17" ht="15.75" customHeight="1" x14ac:dyDescent="0.3"/>
    <row r="3" spans="2:17" ht="18.75" customHeight="1" x14ac:dyDescent="0.3">
      <c r="B3" s="264" t="s">
        <v>314</v>
      </c>
      <c r="C3" s="264"/>
      <c r="D3" s="264"/>
      <c r="E3" s="264"/>
      <c r="F3" s="264"/>
      <c r="G3" s="264"/>
      <c r="H3" s="264"/>
      <c r="I3" s="264"/>
      <c r="J3" s="264"/>
      <c r="K3" s="264"/>
      <c r="L3" s="264"/>
      <c r="M3" s="264"/>
      <c r="N3" s="264"/>
      <c r="O3" s="264"/>
      <c r="P3" s="264"/>
      <c r="Q3" s="264"/>
    </row>
    <row r="4" spans="2:17" s="191" customFormat="1" ht="15.75" customHeight="1" x14ac:dyDescent="0.3">
      <c r="B4" s="187" t="s">
        <v>0</v>
      </c>
      <c r="C4" s="188" t="s">
        <v>65</v>
      </c>
      <c r="D4" s="188" t="s">
        <v>66</v>
      </c>
      <c r="E4" s="188" t="s">
        <v>67</v>
      </c>
      <c r="F4" s="188" t="s">
        <v>68</v>
      </c>
      <c r="G4" s="188" t="s">
        <v>69</v>
      </c>
      <c r="H4" s="188" t="s">
        <v>86</v>
      </c>
      <c r="I4" s="189" t="s">
        <v>70</v>
      </c>
      <c r="J4" s="188" t="s">
        <v>71</v>
      </c>
      <c r="K4" s="190" t="s">
        <v>72</v>
      </c>
      <c r="L4" s="190" t="s">
        <v>73</v>
      </c>
      <c r="M4" s="190" t="s">
        <v>74</v>
      </c>
      <c r="N4" s="190" t="s">
        <v>2</v>
      </c>
      <c r="O4" s="190" t="s">
        <v>75</v>
      </c>
      <c r="P4" s="190" t="s">
        <v>76</v>
      </c>
      <c r="Q4" s="190" t="s">
        <v>77</v>
      </c>
    </row>
    <row r="5" spans="2:17" ht="15" customHeight="1" x14ac:dyDescent="0.3">
      <c r="B5" s="265" t="s">
        <v>16</v>
      </c>
      <c r="C5" s="266"/>
      <c r="D5" s="266"/>
      <c r="E5" s="266"/>
      <c r="F5" s="266"/>
      <c r="G5" s="266"/>
      <c r="H5" s="266"/>
      <c r="I5" s="266"/>
      <c r="J5" s="266"/>
      <c r="K5" s="266"/>
      <c r="L5" s="266"/>
      <c r="M5" s="266"/>
      <c r="N5" s="266"/>
      <c r="O5" s="266"/>
      <c r="P5" s="266"/>
      <c r="Q5" s="267"/>
    </row>
    <row r="6" spans="2:17" ht="18.75" customHeight="1" x14ac:dyDescent="0.3">
      <c r="B6" s="9" t="s">
        <v>256</v>
      </c>
      <c r="C6" s="193">
        <v>0</v>
      </c>
      <c r="D6" s="193">
        <v>0</v>
      </c>
      <c r="E6" s="193">
        <v>0</v>
      </c>
      <c r="F6" s="193">
        <v>0</v>
      </c>
      <c r="G6" s="193">
        <v>0</v>
      </c>
      <c r="H6" s="193">
        <v>0</v>
      </c>
      <c r="I6" s="193">
        <v>0</v>
      </c>
      <c r="J6" s="193">
        <v>0</v>
      </c>
      <c r="K6" s="193">
        <v>0</v>
      </c>
      <c r="L6" s="193">
        <v>0</v>
      </c>
      <c r="M6" s="193">
        <v>0</v>
      </c>
      <c r="N6" s="193">
        <v>0</v>
      </c>
      <c r="O6" s="193">
        <v>0</v>
      </c>
      <c r="P6" s="193">
        <v>0</v>
      </c>
      <c r="Q6" s="194">
        <v>0</v>
      </c>
    </row>
    <row r="7" spans="2:17" ht="18.75" customHeight="1" x14ac:dyDescent="0.3">
      <c r="B7" s="192" t="s">
        <v>51</v>
      </c>
      <c r="C7" s="193">
        <v>1225</v>
      </c>
      <c r="D7" s="193">
        <v>30</v>
      </c>
      <c r="E7" s="193">
        <v>30</v>
      </c>
      <c r="F7" s="193">
        <v>0</v>
      </c>
      <c r="G7" s="193">
        <v>0</v>
      </c>
      <c r="H7" s="193">
        <v>0</v>
      </c>
      <c r="I7" s="193">
        <v>0</v>
      </c>
      <c r="J7" s="193">
        <v>0</v>
      </c>
      <c r="K7" s="193">
        <v>0</v>
      </c>
      <c r="L7" s="193">
        <v>0</v>
      </c>
      <c r="M7" s="193">
        <v>0</v>
      </c>
      <c r="N7" s="193">
        <v>0</v>
      </c>
      <c r="O7" s="193">
        <v>0</v>
      </c>
      <c r="P7" s="193">
        <v>0</v>
      </c>
      <c r="Q7" s="194">
        <v>1255</v>
      </c>
    </row>
    <row r="8" spans="2:17" ht="18.75" customHeight="1" x14ac:dyDescent="0.3">
      <c r="B8" s="192" t="s">
        <v>148</v>
      </c>
      <c r="C8" s="193">
        <v>2143228</v>
      </c>
      <c r="D8" s="193">
        <v>385740</v>
      </c>
      <c r="E8" s="193">
        <v>385740</v>
      </c>
      <c r="F8" s="193">
        <v>0</v>
      </c>
      <c r="G8" s="193">
        <v>253621</v>
      </c>
      <c r="H8" s="193">
        <v>113672</v>
      </c>
      <c r="I8" s="193">
        <v>70894</v>
      </c>
      <c r="J8" s="193">
        <v>30427</v>
      </c>
      <c r="K8" s="193">
        <v>0</v>
      </c>
      <c r="L8" s="193">
        <v>9400</v>
      </c>
      <c r="M8" s="193">
        <v>22020</v>
      </c>
      <c r="N8" s="193">
        <v>55113</v>
      </c>
      <c r="O8" s="193">
        <v>0</v>
      </c>
      <c r="P8" s="193">
        <v>94220</v>
      </c>
      <c r="Q8" s="194">
        <v>2243446</v>
      </c>
    </row>
    <row r="9" spans="2:17" ht="18.75" customHeight="1" x14ac:dyDescent="0.3">
      <c r="B9" s="192" t="s">
        <v>52</v>
      </c>
      <c r="C9" s="193">
        <v>0</v>
      </c>
      <c r="D9" s="193">
        <v>0</v>
      </c>
      <c r="E9" s="193">
        <v>0</v>
      </c>
      <c r="F9" s="193">
        <v>0</v>
      </c>
      <c r="G9" s="193">
        <v>0</v>
      </c>
      <c r="H9" s="193">
        <v>0</v>
      </c>
      <c r="I9" s="193">
        <v>0</v>
      </c>
      <c r="J9" s="193">
        <v>0</v>
      </c>
      <c r="K9" s="193">
        <v>0</v>
      </c>
      <c r="L9" s="193">
        <v>0</v>
      </c>
      <c r="M9" s="193">
        <v>0</v>
      </c>
      <c r="N9" s="193">
        <v>0</v>
      </c>
      <c r="O9" s="193">
        <v>0</v>
      </c>
      <c r="P9" s="193">
        <v>0</v>
      </c>
      <c r="Q9" s="194">
        <v>0</v>
      </c>
    </row>
    <row r="10" spans="2:17" ht="18.75" customHeight="1" x14ac:dyDescent="0.3">
      <c r="B10" s="192" t="s">
        <v>53</v>
      </c>
      <c r="C10" s="193">
        <v>0</v>
      </c>
      <c r="D10" s="193">
        <v>0</v>
      </c>
      <c r="E10" s="193">
        <v>0</v>
      </c>
      <c r="F10" s="193">
        <v>0</v>
      </c>
      <c r="G10" s="193">
        <v>0</v>
      </c>
      <c r="H10" s="193">
        <v>0</v>
      </c>
      <c r="I10" s="193">
        <v>0</v>
      </c>
      <c r="J10" s="193">
        <v>0</v>
      </c>
      <c r="K10" s="193">
        <v>0</v>
      </c>
      <c r="L10" s="193">
        <v>0</v>
      </c>
      <c r="M10" s="193">
        <v>0</v>
      </c>
      <c r="N10" s="193">
        <v>0</v>
      </c>
      <c r="O10" s="193">
        <v>0</v>
      </c>
      <c r="P10" s="193">
        <v>0</v>
      </c>
      <c r="Q10" s="194">
        <v>0</v>
      </c>
    </row>
    <row r="11" spans="2:17" ht="18.75" customHeight="1" x14ac:dyDescent="0.3">
      <c r="B11" s="192" t="s">
        <v>22</v>
      </c>
      <c r="C11" s="193">
        <v>0</v>
      </c>
      <c r="D11" s="193">
        <v>0</v>
      </c>
      <c r="E11" s="193">
        <v>0</v>
      </c>
      <c r="F11" s="193">
        <v>0</v>
      </c>
      <c r="G11" s="193">
        <v>0</v>
      </c>
      <c r="H11" s="193">
        <v>0</v>
      </c>
      <c r="I11" s="193">
        <v>0</v>
      </c>
      <c r="J11" s="193">
        <v>0</v>
      </c>
      <c r="K11" s="193">
        <v>0</v>
      </c>
      <c r="L11" s="193">
        <v>0</v>
      </c>
      <c r="M11" s="193">
        <v>0</v>
      </c>
      <c r="N11" s="193">
        <v>0</v>
      </c>
      <c r="O11" s="193">
        <v>0</v>
      </c>
      <c r="P11" s="193">
        <v>0</v>
      </c>
      <c r="Q11" s="194">
        <v>0</v>
      </c>
    </row>
    <row r="12" spans="2:17" ht="18.75" customHeight="1" x14ac:dyDescent="0.3">
      <c r="B12" s="192" t="s">
        <v>55</v>
      </c>
      <c r="C12" s="193">
        <v>0</v>
      </c>
      <c r="D12" s="193">
        <v>0</v>
      </c>
      <c r="E12" s="193">
        <v>0</v>
      </c>
      <c r="F12" s="193">
        <v>0</v>
      </c>
      <c r="G12" s="193">
        <v>0</v>
      </c>
      <c r="H12" s="193">
        <v>0</v>
      </c>
      <c r="I12" s="193">
        <v>0</v>
      </c>
      <c r="J12" s="193">
        <v>0</v>
      </c>
      <c r="K12" s="193">
        <v>0</v>
      </c>
      <c r="L12" s="193">
        <v>0</v>
      </c>
      <c r="M12" s="193">
        <v>0</v>
      </c>
      <c r="N12" s="193">
        <v>0</v>
      </c>
      <c r="O12" s="193">
        <v>0</v>
      </c>
      <c r="P12" s="193">
        <v>0</v>
      </c>
      <c r="Q12" s="194">
        <v>0</v>
      </c>
    </row>
    <row r="13" spans="2:17" ht="18.75" customHeight="1" x14ac:dyDescent="0.3">
      <c r="B13" s="6" t="s">
        <v>263</v>
      </c>
      <c r="C13" s="193">
        <v>0</v>
      </c>
      <c r="D13" s="193">
        <v>0</v>
      </c>
      <c r="E13" s="193">
        <v>0</v>
      </c>
      <c r="F13" s="193">
        <v>0</v>
      </c>
      <c r="G13" s="193">
        <v>0</v>
      </c>
      <c r="H13" s="193">
        <v>0</v>
      </c>
      <c r="I13" s="193">
        <v>0</v>
      </c>
      <c r="J13" s="193">
        <v>0</v>
      </c>
      <c r="K13" s="193">
        <v>0</v>
      </c>
      <c r="L13" s="193">
        <v>0</v>
      </c>
      <c r="M13" s="193">
        <v>0</v>
      </c>
      <c r="N13" s="193">
        <v>0</v>
      </c>
      <c r="O13" s="193">
        <v>0</v>
      </c>
      <c r="P13" s="193">
        <v>0</v>
      </c>
      <c r="Q13" s="194">
        <v>0</v>
      </c>
    </row>
    <row r="14" spans="2:17" ht="18.75" customHeight="1" x14ac:dyDescent="0.3">
      <c r="B14" s="192" t="s">
        <v>56</v>
      </c>
      <c r="C14" s="193">
        <v>-102395</v>
      </c>
      <c r="D14" s="193">
        <v>4295</v>
      </c>
      <c r="E14" s="193">
        <v>4295</v>
      </c>
      <c r="F14" s="193">
        <v>0</v>
      </c>
      <c r="G14" s="193">
        <v>10267</v>
      </c>
      <c r="H14" s="193">
        <v>6146</v>
      </c>
      <c r="I14" s="193">
        <v>4121</v>
      </c>
      <c r="J14" s="193">
        <v>0</v>
      </c>
      <c r="K14" s="193">
        <v>0</v>
      </c>
      <c r="L14" s="193">
        <v>0</v>
      </c>
      <c r="M14" s="193">
        <v>0</v>
      </c>
      <c r="N14" s="193">
        <v>21363</v>
      </c>
      <c r="O14" s="193">
        <v>0</v>
      </c>
      <c r="P14" s="193">
        <v>525</v>
      </c>
      <c r="Q14" s="194">
        <v>-87527</v>
      </c>
    </row>
    <row r="15" spans="2:17" ht="18.75" customHeight="1" x14ac:dyDescent="0.3">
      <c r="B15" s="192" t="s">
        <v>57</v>
      </c>
      <c r="C15" s="193">
        <v>0</v>
      </c>
      <c r="D15" s="193">
        <v>0</v>
      </c>
      <c r="E15" s="193">
        <v>0</v>
      </c>
      <c r="F15" s="193">
        <v>0</v>
      </c>
      <c r="G15" s="193">
        <v>0</v>
      </c>
      <c r="H15" s="193">
        <v>0</v>
      </c>
      <c r="I15" s="193">
        <v>0</v>
      </c>
      <c r="J15" s="193">
        <v>0</v>
      </c>
      <c r="K15" s="193">
        <v>0</v>
      </c>
      <c r="L15" s="193">
        <v>0</v>
      </c>
      <c r="M15" s="193">
        <v>0</v>
      </c>
      <c r="N15" s="193">
        <v>0</v>
      </c>
      <c r="O15" s="193">
        <v>0</v>
      </c>
      <c r="P15" s="193">
        <v>0</v>
      </c>
      <c r="Q15" s="194">
        <v>0</v>
      </c>
    </row>
    <row r="16" spans="2:17" ht="18.75" customHeight="1" x14ac:dyDescent="0.3">
      <c r="B16" s="192" t="s">
        <v>58</v>
      </c>
      <c r="C16" s="193">
        <v>0</v>
      </c>
      <c r="D16" s="193">
        <v>0</v>
      </c>
      <c r="E16" s="193">
        <v>0</v>
      </c>
      <c r="F16" s="193">
        <v>0</v>
      </c>
      <c r="G16" s="193">
        <v>0</v>
      </c>
      <c r="H16" s="193">
        <v>0</v>
      </c>
      <c r="I16" s="193">
        <v>0</v>
      </c>
      <c r="J16" s="193">
        <v>0</v>
      </c>
      <c r="K16" s="193">
        <v>0</v>
      </c>
      <c r="L16" s="193">
        <v>0</v>
      </c>
      <c r="M16" s="193">
        <v>0</v>
      </c>
      <c r="N16" s="193">
        <v>0</v>
      </c>
      <c r="O16" s="193">
        <v>0</v>
      </c>
      <c r="P16" s="193">
        <v>0</v>
      </c>
      <c r="Q16" s="194">
        <v>0</v>
      </c>
    </row>
    <row r="17" spans="2:18" ht="18.75" customHeight="1" x14ac:dyDescent="0.3">
      <c r="B17" s="192" t="s">
        <v>131</v>
      </c>
      <c r="C17" s="193">
        <v>0</v>
      </c>
      <c r="D17" s="193">
        <v>0</v>
      </c>
      <c r="E17" s="193">
        <v>0</v>
      </c>
      <c r="F17" s="193">
        <v>0</v>
      </c>
      <c r="G17" s="193">
        <v>0</v>
      </c>
      <c r="H17" s="193">
        <v>0</v>
      </c>
      <c r="I17" s="193">
        <v>0</v>
      </c>
      <c r="J17" s="193">
        <v>0</v>
      </c>
      <c r="K17" s="193">
        <v>0</v>
      </c>
      <c r="L17" s="193">
        <v>0</v>
      </c>
      <c r="M17" s="193">
        <v>0</v>
      </c>
      <c r="N17" s="193">
        <v>0</v>
      </c>
      <c r="O17" s="193">
        <v>0</v>
      </c>
      <c r="P17" s="193">
        <v>0</v>
      </c>
      <c r="Q17" s="194">
        <v>0</v>
      </c>
    </row>
    <row r="18" spans="2:18" ht="18.75" customHeight="1" x14ac:dyDescent="0.3">
      <c r="B18" s="192" t="s">
        <v>253</v>
      </c>
      <c r="C18" s="193">
        <v>0</v>
      </c>
      <c r="D18" s="193">
        <v>0</v>
      </c>
      <c r="E18" s="193">
        <v>0</v>
      </c>
      <c r="F18" s="193">
        <v>0</v>
      </c>
      <c r="G18" s="193">
        <v>0</v>
      </c>
      <c r="H18" s="193">
        <v>0</v>
      </c>
      <c r="I18" s="193">
        <v>0</v>
      </c>
      <c r="J18" s="193">
        <v>0</v>
      </c>
      <c r="K18" s="193">
        <v>0</v>
      </c>
      <c r="L18" s="193">
        <v>0</v>
      </c>
      <c r="M18" s="193">
        <v>0</v>
      </c>
      <c r="N18" s="193">
        <v>0</v>
      </c>
      <c r="O18" s="193">
        <v>0</v>
      </c>
      <c r="P18" s="193">
        <v>0</v>
      </c>
      <c r="Q18" s="194">
        <v>0</v>
      </c>
    </row>
    <row r="19" spans="2:18" ht="18.75" customHeight="1" x14ac:dyDescent="0.3">
      <c r="B19" s="192" t="s">
        <v>136</v>
      </c>
      <c r="C19" s="193">
        <v>2650244</v>
      </c>
      <c r="D19" s="193">
        <v>230822</v>
      </c>
      <c r="E19" s="193">
        <v>230822</v>
      </c>
      <c r="F19" s="193">
        <v>0</v>
      </c>
      <c r="G19" s="193">
        <v>239378</v>
      </c>
      <c r="H19" s="193">
        <v>207869</v>
      </c>
      <c r="I19" s="193">
        <v>0</v>
      </c>
      <c r="J19" s="193">
        <v>0</v>
      </c>
      <c r="K19" s="193">
        <v>0</v>
      </c>
      <c r="L19" s="193">
        <v>16568</v>
      </c>
      <c r="M19" s="193">
        <v>99030</v>
      </c>
      <c r="N19" s="193">
        <v>101748</v>
      </c>
      <c r="O19" s="193">
        <v>0</v>
      </c>
      <c r="P19" s="193">
        <v>0</v>
      </c>
      <c r="Q19" s="194">
        <v>2659346</v>
      </c>
    </row>
    <row r="20" spans="2:18" ht="18.75" customHeight="1" x14ac:dyDescent="0.3">
      <c r="B20" s="192" t="s">
        <v>35</v>
      </c>
      <c r="C20" s="193">
        <v>35390</v>
      </c>
      <c r="D20" s="193">
        <v>617</v>
      </c>
      <c r="E20" s="193">
        <v>617</v>
      </c>
      <c r="F20" s="193">
        <v>0</v>
      </c>
      <c r="G20" s="193">
        <v>8946</v>
      </c>
      <c r="H20" s="193">
        <v>8946</v>
      </c>
      <c r="I20" s="193">
        <v>7261</v>
      </c>
      <c r="J20" s="193">
        <v>0</v>
      </c>
      <c r="K20" s="193">
        <v>0</v>
      </c>
      <c r="L20" s="193">
        <v>0</v>
      </c>
      <c r="M20" s="193">
        <v>137</v>
      </c>
      <c r="N20" s="193">
        <v>0</v>
      </c>
      <c r="O20" s="193">
        <v>0</v>
      </c>
      <c r="P20" s="193">
        <v>0</v>
      </c>
      <c r="Q20" s="194">
        <v>19663</v>
      </c>
    </row>
    <row r="21" spans="2:18" ht="18.75" customHeight="1" x14ac:dyDescent="0.3">
      <c r="B21" s="192" t="s">
        <v>191</v>
      </c>
      <c r="C21" s="193">
        <v>299504</v>
      </c>
      <c r="D21" s="193">
        <v>0</v>
      </c>
      <c r="E21" s="193">
        <v>0</v>
      </c>
      <c r="F21" s="193">
        <v>33328</v>
      </c>
      <c r="G21" s="193">
        <v>0</v>
      </c>
      <c r="H21" s="193">
        <v>0</v>
      </c>
      <c r="I21" s="193">
        <v>0</v>
      </c>
      <c r="J21" s="193">
        <v>0</v>
      </c>
      <c r="K21" s="193">
        <v>0</v>
      </c>
      <c r="L21" s="193">
        <v>0</v>
      </c>
      <c r="M21" s="193">
        <v>465</v>
      </c>
      <c r="N21" s="193">
        <v>0</v>
      </c>
      <c r="O21" s="193">
        <v>0</v>
      </c>
      <c r="P21" s="193">
        <v>0</v>
      </c>
      <c r="Q21" s="194">
        <v>332366</v>
      </c>
    </row>
    <row r="22" spans="2:18" ht="18.75" customHeight="1" x14ac:dyDescent="0.3">
      <c r="B22" s="192" t="s">
        <v>59</v>
      </c>
      <c r="C22" s="193">
        <v>5965580</v>
      </c>
      <c r="D22" s="193">
        <v>177107</v>
      </c>
      <c r="E22" s="193">
        <v>177107</v>
      </c>
      <c r="F22" s="193">
        <v>0</v>
      </c>
      <c r="G22" s="193">
        <v>478756</v>
      </c>
      <c r="H22" s="193">
        <v>53614</v>
      </c>
      <c r="I22" s="193">
        <v>307934</v>
      </c>
      <c r="J22" s="193">
        <v>0</v>
      </c>
      <c r="K22" s="193">
        <v>0</v>
      </c>
      <c r="L22" s="193">
        <v>0</v>
      </c>
      <c r="M22" s="193">
        <v>0</v>
      </c>
      <c r="N22" s="193">
        <v>115999</v>
      </c>
      <c r="O22" s="193">
        <v>4789</v>
      </c>
      <c r="P22" s="193">
        <v>0</v>
      </c>
      <c r="Q22" s="194">
        <v>5892350</v>
      </c>
    </row>
    <row r="23" spans="2:18" ht="18.75" customHeight="1" x14ac:dyDescent="0.3">
      <c r="B23" s="192" t="s">
        <v>60</v>
      </c>
      <c r="C23" s="193">
        <v>312825</v>
      </c>
      <c r="D23" s="193">
        <v>21794</v>
      </c>
      <c r="E23" s="193">
        <v>21794</v>
      </c>
      <c r="F23" s="193">
        <v>0</v>
      </c>
      <c r="G23" s="193">
        <v>8834</v>
      </c>
      <c r="H23" s="193">
        <v>8834</v>
      </c>
      <c r="I23" s="193">
        <v>0</v>
      </c>
      <c r="J23" s="193">
        <v>0</v>
      </c>
      <c r="K23" s="193">
        <v>0</v>
      </c>
      <c r="L23" s="193">
        <v>0</v>
      </c>
      <c r="M23" s="193">
        <v>0</v>
      </c>
      <c r="N23" s="193">
        <v>0</v>
      </c>
      <c r="O23" s="193">
        <v>0</v>
      </c>
      <c r="P23" s="193">
        <v>0</v>
      </c>
      <c r="Q23" s="194">
        <v>325785</v>
      </c>
    </row>
    <row r="24" spans="2:18" ht="18.75" customHeight="1" x14ac:dyDescent="0.3">
      <c r="B24" s="192" t="s">
        <v>134</v>
      </c>
      <c r="C24" s="193">
        <v>0</v>
      </c>
      <c r="D24" s="193">
        <v>0</v>
      </c>
      <c r="E24" s="193">
        <v>0</v>
      </c>
      <c r="F24" s="193">
        <v>0</v>
      </c>
      <c r="G24" s="193">
        <v>0</v>
      </c>
      <c r="H24" s="193">
        <v>0</v>
      </c>
      <c r="I24" s="193">
        <v>0</v>
      </c>
      <c r="J24" s="193">
        <v>0</v>
      </c>
      <c r="K24" s="193">
        <v>0</v>
      </c>
      <c r="L24" s="193">
        <v>0</v>
      </c>
      <c r="M24" s="193">
        <v>0</v>
      </c>
      <c r="N24" s="193">
        <v>0</v>
      </c>
      <c r="O24" s="193">
        <v>0</v>
      </c>
      <c r="P24" s="193">
        <v>0</v>
      </c>
      <c r="Q24" s="194">
        <v>0</v>
      </c>
    </row>
    <row r="25" spans="2:18" ht="18.75" customHeight="1" x14ac:dyDescent="0.3">
      <c r="B25" s="192" t="s">
        <v>135</v>
      </c>
      <c r="C25" s="193">
        <v>0</v>
      </c>
      <c r="D25" s="193">
        <v>0</v>
      </c>
      <c r="E25" s="193">
        <v>0</v>
      </c>
      <c r="F25" s="193">
        <v>0</v>
      </c>
      <c r="G25" s="193">
        <v>0</v>
      </c>
      <c r="H25" s="193">
        <v>0</v>
      </c>
      <c r="I25" s="193">
        <v>0</v>
      </c>
      <c r="J25" s="193">
        <v>0</v>
      </c>
      <c r="K25" s="193">
        <v>0</v>
      </c>
      <c r="L25" s="193">
        <v>0</v>
      </c>
      <c r="M25" s="193">
        <v>0</v>
      </c>
      <c r="N25" s="193">
        <v>0</v>
      </c>
      <c r="O25" s="193">
        <v>0</v>
      </c>
      <c r="P25" s="193">
        <v>0</v>
      </c>
      <c r="Q25" s="194">
        <v>0</v>
      </c>
    </row>
    <row r="26" spans="2:18" ht="18.75" customHeight="1" x14ac:dyDescent="0.3">
      <c r="B26" s="192" t="s">
        <v>149</v>
      </c>
      <c r="C26" s="193">
        <v>3776327</v>
      </c>
      <c r="D26" s="193">
        <v>134097</v>
      </c>
      <c r="E26" s="193">
        <v>134097</v>
      </c>
      <c r="F26" s="193">
        <v>0</v>
      </c>
      <c r="G26" s="193">
        <v>394170</v>
      </c>
      <c r="H26" s="193">
        <v>396591</v>
      </c>
      <c r="I26" s="193">
        <v>0</v>
      </c>
      <c r="J26" s="193">
        <v>0</v>
      </c>
      <c r="K26" s="193">
        <v>0</v>
      </c>
      <c r="L26" s="193">
        <v>5</v>
      </c>
      <c r="M26" s="193">
        <v>70818</v>
      </c>
      <c r="N26" s="193">
        <v>63443</v>
      </c>
      <c r="O26" s="193">
        <v>0</v>
      </c>
      <c r="P26" s="193">
        <v>0</v>
      </c>
      <c r="Q26" s="194">
        <v>3506453</v>
      </c>
    </row>
    <row r="27" spans="2:18" ht="18.75" customHeight="1" x14ac:dyDescent="0.3">
      <c r="B27" s="192" t="s">
        <v>61</v>
      </c>
      <c r="C27" s="193">
        <v>0</v>
      </c>
      <c r="D27" s="193">
        <v>0</v>
      </c>
      <c r="E27" s="193">
        <v>0</v>
      </c>
      <c r="F27" s="193">
        <v>0</v>
      </c>
      <c r="G27" s="193">
        <v>0</v>
      </c>
      <c r="H27" s="193">
        <v>0</v>
      </c>
      <c r="I27" s="193">
        <v>0</v>
      </c>
      <c r="J27" s="193">
        <v>0</v>
      </c>
      <c r="K27" s="193">
        <v>0</v>
      </c>
      <c r="L27" s="193">
        <v>0</v>
      </c>
      <c r="M27" s="193">
        <v>0</v>
      </c>
      <c r="N27" s="193">
        <v>0</v>
      </c>
      <c r="O27" s="193">
        <v>0</v>
      </c>
      <c r="P27" s="193">
        <v>0</v>
      </c>
      <c r="Q27" s="194">
        <v>0</v>
      </c>
    </row>
    <row r="28" spans="2:18" ht="18.75" customHeight="1" x14ac:dyDescent="0.3">
      <c r="B28" s="192" t="s">
        <v>62</v>
      </c>
      <c r="C28" s="193">
        <v>0</v>
      </c>
      <c r="D28" s="193">
        <v>0</v>
      </c>
      <c r="E28" s="193">
        <v>0</v>
      </c>
      <c r="F28" s="193">
        <v>0</v>
      </c>
      <c r="G28" s="193">
        <v>0</v>
      </c>
      <c r="H28" s="193">
        <v>0</v>
      </c>
      <c r="I28" s="193">
        <v>0</v>
      </c>
      <c r="J28" s="193">
        <v>0</v>
      </c>
      <c r="K28" s="193">
        <v>0</v>
      </c>
      <c r="L28" s="193">
        <v>0</v>
      </c>
      <c r="M28" s="193">
        <v>0</v>
      </c>
      <c r="N28" s="193">
        <v>0</v>
      </c>
      <c r="O28" s="193">
        <v>0</v>
      </c>
      <c r="P28" s="193">
        <v>0</v>
      </c>
      <c r="Q28" s="194">
        <v>0</v>
      </c>
    </row>
    <row r="29" spans="2:18" ht="18.75" customHeight="1" x14ac:dyDescent="0.3">
      <c r="B29" s="192" t="s">
        <v>63</v>
      </c>
      <c r="C29" s="193">
        <v>764432</v>
      </c>
      <c r="D29" s="193">
        <v>7288</v>
      </c>
      <c r="E29" s="193">
        <v>7288</v>
      </c>
      <c r="F29" s="193">
        <v>0</v>
      </c>
      <c r="G29" s="193">
        <v>62634</v>
      </c>
      <c r="H29" s="193">
        <v>42319</v>
      </c>
      <c r="I29" s="193">
        <v>9757</v>
      </c>
      <c r="J29" s="193">
        <v>0</v>
      </c>
      <c r="K29" s="193">
        <v>0</v>
      </c>
      <c r="L29" s="193">
        <v>0</v>
      </c>
      <c r="M29" s="193">
        <v>0</v>
      </c>
      <c r="N29" s="193">
        <v>30387</v>
      </c>
      <c r="O29" s="193">
        <v>0</v>
      </c>
      <c r="P29" s="193">
        <v>0</v>
      </c>
      <c r="Q29" s="194">
        <v>750030</v>
      </c>
    </row>
    <row r="30" spans="2:18" ht="18.75" customHeight="1" x14ac:dyDescent="0.3">
      <c r="B30" s="195" t="s">
        <v>45</v>
      </c>
      <c r="C30" s="196">
        <f>SUM(C6:C29)</f>
        <v>15846360</v>
      </c>
      <c r="D30" s="196">
        <f t="shared" ref="D30:Q30" si="0">SUM(D6:D29)</f>
        <v>961790</v>
      </c>
      <c r="E30" s="196">
        <f t="shared" si="0"/>
        <v>961790</v>
      </c>
      <c r="F30" s="196">
        <f t="shared" si="0"/>
        <v>33328</v>
      </c>
      <c r="G30" s="196">
        <f t="shared" si="0"/>
        <v>1456606</v>
      </c>
      <c r="H30" s="196">
        <f t="shared" si="0"/>
        <v>837991</v>
      </c>
      <c r="I30" s="196">
        <f t="shared" si="0"/>
        <v>399967</v>
      </c>
      <c r="J30" s="196">
        <f t="shared" si="0"/>
        <v>30427</v>
      </c>
      <c r="K30" s="196">
        <f t="shared" si="0"/>
        <v>0</v>
      </c>
      <c r="L30" s="196">
        <f t="shared" si="0"/>
        <v>25973</v>
      </c>
      <c r="M30" s="196">
        <f t="shared" si="0"/>
        <v>192470</v>
      </c>
      <c r="N30" s="196">
        <f t="shared" si="0"/>
        <v>388053</v>
      </c>
      <c r="O30" s="196">
        <f t="shared" si="0"/>
        <v>4789</v>
      </c>
      <c r="P30" s="196">
        <f t="shared" si="0"/>
        <v>94745</v>
      </c>
      <c r="Q30" s="196">
        <f t="shared" si="0"/>
        <v>15643167</v>
      </c>
      <c r="R30" s="197"/>
    </row>
    <row r="31" spans="2:18" ht="18.75" customHeight="1" x14ac:dyDescent="0.3">
      <c r="B31" s="265" t="s">
        <v>46</v>
      </c>
      <c r="C31" s="266"/>
      <c r="D31" s="266"/>
      <c r="E31" s="266"/>
      <c r="F31" s="266"/>
      <c r="G31" s="266"/>
      <c r="H31" s="266"/>
      <c r="I31" s="266"/>
      <c r="J31" s="266"/>
      <c r="K31" s="266"/>
      <c r="L31" s="266"/>
      <c r="M31" s="266"/>
      <c r="N31" s="266"/>
      <c r="O31" s="266"/>
      <c r="P31" s="266"/>
      <c r="Q31" s="267"/>
    </row>
    <row r="32" spans="2:18" ht="18.75" customHeight="1" x14ac:dyDescent="0.3">
      <c r="B32" s="192" t="s">
        <v>47</v>
      </c>
      <c r="C32" s="193">
        <v>0</v>
      </c>
      <c r="D32" s="193">
        <v>0</v>
      </c>
      <c r="E32" s="193">
        <v>0</v>
      </c>
      <c r="F32" s="193">
        <v>0</v>
      </c>
      <c r="G32" s="193">
        <v>0</v>
      </c>
      <c r="H32" s="193">
        <v>0</v>
      </c>
      <c r="I32" s="193">
        <v>0</v>
      </c>
      <c r="J32" s="193">
        <v>0</v>
      </c>
      <c r="K32" s="193">
        <v>0</v>
      </c>
      <c r="L32" s="193">
        <v>0</v>
      </c>
      <c r="M32" s="193">
        <v>0</v>
      </c>
      <c r="N32" s="193">
        <v>0</v>
      </c>
      <c r="O32" s="193">
        <v>0</v>
      </c>
      <c r="P32" s="193">
        <v>0</v>
      </c>
      <c r="Q32" s="194">
        <v>0</v>
      </c>
    </row>
    <row r="33" spans="2:17" ht="18.75" customHeight="1" x14ac:dyDescent="0.3">
      <c r="B33" s="192" t="s">
        <v>78</v>
      </c>
      <c r="C33" s="193">
        <v>0</v>
      </c>
      <c r="D33" s="193">
        <v>0</v>
      </c>
      <c r="E33" s="193">
        <v>0</v>
      </c>
      <c r="F33" s="193">
        <v>0</v>
      </c>
      <c r="G33" s="193">
        <v>0</v>
      </c>
      <c r="H33" s="193">
        <v>0</v>
      </c>
      <c r="I33" s="193">
        <v>0</v>
      </c>
      <c r="J33" s="193">
        <v>0</v>
      </c>
      <c r="K33" s="193">
        <v>0</v>
      </c>
      <c r="L33" s="193">
        <v>0</v>
      </c>
      <c r="M33" s="193">
        <v>0</v>
      </c>
      <c r="N33" s="193">
        <v>0</v>
      </c>
      <c r="O33" s="193">
        <v>0</v>
      </c>
      <c r="P33" s="193">
        <v>0</v>
      </c>
      <c r="Q33" s="194">
        <v>0</v>
      </c>
    </row>
    <row r="34" spans="2:17" ht="18.75" customHeight="1" x14ac:dyDescent="0.3">
      <c r="B34" s="192" t="s">
        <v>48</v>
      </c>
      <c r="C34" s="193">
        <v>0</v>
      </c>
      <c r="D34" s="193">
        <v>0</v>
      </c>
      <c r="E34" s="193">
        <v>0</v>
      </c>
      <c r="F34" s="193">
        <v>0</v>
      </c>
      <c r="G34" s="193">
        <v>0</v>
      </c>
      <c r="H34" s="193">
        <v>0</v>
      </c>
      <c r="I34" s="193">
        <v>0</v>
      </c>
      <c r="J34" s="193">
        <v>0</v>
      </c>
      <c r="K34" s="193">
        <v>0</v>
      </c>
      <c r="L34" s="193">
        <v>0</v>
      </c>
      <c r="M34" s="193">
        <v>0</v>
      </c>
      <c r="N34" s="193">
        <v>0</v>
      </c>
      <c r="O34" s="193">
        <v>0</v>
      </c>
      <c r="P34" s="193">
        <v>0</v>
      </c>
      <c r="Q34" s="194">
        <v>0</v>
      </c>
    </row>
    <row r="35" spans="2:17" ht="18.75" customHeight="1" x14ac:dyDescent="0.3">
      <c r="B35" s="195" t="s">
        <v>45</v>
      </c>
      <c r="C35" s="196">
        <f>SUM(C32:C34)</f>
        <v>0</v>
      </c>
      <c r="D35" s="196">
        <f t="shared" ref="D35:Q35" si="1">SUM(D32:D34)</f>
        <v>0</v>
      </c>
      <c r="E35" s="196">
        <f t="shared" si="1"/>
        <v>0</v>
      </c>
      <c r="F35" s="196">
        <f t="shared" si="1"/>
        <v>0</v>
      </c>
      <c r="G35" s="196">
        <f t="shared" si="1"/>
        <v>0</v>
      </c>
      <c r="H35" s="196">
        <f t="shared" si="1"/>
        <v>0</v>
      </c>
      <c r="I35" s="196">
        <f t="shared" si="1"/>
        <v>0</v>
      </c>
      <c r="J35" s="196">
        <f t="shared" si="1"/>
        <v>0</v>
      </c>
      <c r="K35" s="196">
        <f t="shared" si="1"/>
        <v>0</v>
      </c>
      <c r="L35" s="196">
        <f t="shared" si="1"/>
        <v>0</v>
      </c>
      <c r="M35" s="196">
        <f t="shared" si="1"/>
        <v>0</v>
      </c>
      <c r="N35" s="196">
        <f t="shared" si="1"/>
        <v>0</v>
      </c>
      <c r="O35" s="196">
        <f t="shared" si="1"/>
        <v>0</v>
      </c>
      <c r="P35" s="196">
        <f t="shared" si="1"/>
        <v>0</v>
      </c>
      <c r="Q35" s="196">
        <f t="shared" si="1"/>
        <v>0</v>
      </c>
    </row>
    <row r="36" spans="2:17" ht="18.75" customHeight="1" x14ac:dyDescent="0.3">
      <c r="B36" s="268" t="s">
        <v>50</v>
      </c>
      <c r="C36" s="268"/>
      <c r="D36" s="268"/>
      <c r="E36" s="268"/>
      <c r="F36" s="268"/>
      <c r="G36" s="268"/>
      <c r="H36" s="268"/>
      <c r="I36" s="268"/>
      <c r="J36" s="268"/>
      <c r="K36" s="268"/>
      <c r="L36" s="268"/>
      <c r="M36" s="268"/>
      <c r="N36" s="268"/>
      <c r="O36" s="268"/>
      <c r="P36" s="268"/>
      <c r="Q36" s="268"/>
    </row>
    <row r="37" spans="2:17" ht="21.75" customHeight="1" x14ac:dyDescent="0.3">
      <c r="C37" s="198"/>
      <c r="D37" s="198"/>
      <c r="E37" s="198"/>
      <c r="F37" s="198"/>
      <c r="G37" s="198"/>
      <c r="H37" s="198"/>
      <c r="I37" s="198"/>
      <c r="J37" s="198"/>
      <c r="K37" s="198"/>
      <c r="L37" s="198"/>
      <c r="M37" s="198"/>
      <c r="N37" s="198"/>
      <c r="O37" s="198"/>
      <c r="P37" s="198"/>
      <c r="Q37" s="198"/>
    </row>
    <row r="38" spans="2:17" ht="21.75" customHeight="1" x14ac:dyDescent="0.3">
      <c r="D38" s="197"/>
    </row>
  </sheetData>
  <sheetProtection algorithmName="SHA-512" hashValue="+JZBfrhi5NJuh+Z+p+vcNz7Q37iM68W14QglQr6V5GOVDa72kdNiz/UTBSPs611mUlHKwiT4JA7DtmxnCbV28A==" saltValue="XNxOn3sDScw/W7t7qP10cw==" spinCount="100000" sheet="1" objects="1" scenarios="1"/>
  <mergeCells count="4">
    <mergeCell ref="B3:Q3"/>
    <mergeCell ref="B5:Q5"/>
    <mergeCell ref="B31:Q31"/>
    <mergeCell ref="B36:Q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8"/>
  <sheetViews>
    <sheetView topLeftCell="I19" workbookViewId="0">
      <selection activeCell="Q34" sqref="Q34"/>
    </sheetView>
  </sheetViews>
  <sheetFormatPr defaultColWidth="14.36328125" defaultRowHeight="14" x14ac:dyDescent="0.3"/>
  <cols>
    <col min="1" max="1" width="9.6328125" style="185" customWidth="1"/>
    <col min="2" max="2" width="43.54296875" style="185" customWidth="1"/>
    <col min="3" max="16" width="17.90625" style="185" customWidth="1"/>
    <col min="17" max="17" width="17.90625" style="186" customWidth="1"/>
    <col min="18" max="18" width="14.54296875" style="185" bestFit="1" customWidth="1"/>
    <col min="19" max="19" width="15.90625" style="185" bestFit="1" customWidth="1"/>
    <col min="20" max="256" width="14.36328125" style="185"/>
    <col min="257" max="257" width="9.6328125" style="185" customWidth="1"/>
    <col min="258" max="258" width="43.54296875" style="185" customWidth="1"/>
    <col min="259" max="273" width="17.90625" style="185" customWidth="1"/>
    <col min="274" max="274" width="14.54296875" style="185" bestFit="1" customWidth="1"/>
    <col min="275" max="275" width="15.90625" style="185" bestFit="1" customWidth="1"/>
    <col min="276" max="512" width="14.36328125" style="185"/>
    <col min="513" max="513" width="9.6328125" style="185" customWidth="1"/>
    <col min="514" max="514" width="43.54296875" style="185" customWidth="1"/>
    <col min="515" max="529" width="17.90625" style="185" customWidth="1"/>
    <col min="530" max="530" width="14.54296875" style="185" bestFit="1" customWidth="1"/>
    <col min="531" max="531" width="15.90625" style="185" bestFit="1" customWidth="1"/>
    <col min="532" max="768" width="14.36328125" style="185"/>
    <col min="769" max="769" width="9.6328125" style="185" customWidth="1"/>
    <col min="770" max="770" width="43.54296875" style="185" customWidth="1"/>
    <col min="771" max="785" width="17.90625" style="185" customWidth="1"/>
    <col min="786" max="786" width="14.54296875" style="185" bestFit="1" customWidth="1"/>
    <col min="787" max="787" width="15.90625" style="185" bestFit="1" customWidth="1"/>
    <col min="788" max="1024" width="14.36328125" style="185"/>
    <col min="1025" max="1025" width="9.6328125" style="185" customWidth="1"/>
    <col min="1026" max="1026" width="43.54296875" style="185" customWidth="1"/>
    <col min="1027" max="1041" width="17.90625" style="185" customWidth="1"/>
    <col min="1042" max="1042" width="14.54296875" style="185" bestFit="1" customWidth="1"/>
    <col min="1043" max="1043" width="15.90625" style="185" bestFit="1" customWidth="1"/>
    <col min="1044" max="1280" width="14.36328125" style="185"/>
    <col min="1281" max="1281" width="9.6328125" style="185" customWidth="1"/>
    <col min="1282" max="1282" width="43.54296875" style="185" customWidth="1"/>
    <col min="1283" max="1297" width="17.90625" style="185" customWidth="1"/>
    <col min="1298" max="1298" width="14.54296875" style="185" bestFit="1" customWidth="1"/>
    <col min="1299" max="1299" width="15.90625" style="185" bestFit="1" customWidth="1"/>
    <col min="1300" max="1536" width="14.36328125" style="185"/>
    <col min="1537" max="1537" width="9.6328125" style="185" customWidth="1"/>
    <col min="1538" max="1538" width="43.54296875" style="185" customWidth="1"/>
    <col min="1539" max="1553" width="17.90625" style="185" customWidth="1"/>
    <col min="1554" max="1554" width="14.54296875" style="185" bestFit="1" customWidth="1"/>
    <col min="1555" max="1555" width="15.90625" style="185" bestFit="1" customWidth="1"/>
    <col min="1556" max="1792" width="14.36328125" style="185"/>
    <col min="1793" max="1793" width="9.6328125" style="185" customWidth="1"/>
    <col min="1794" max="1794" width="43.54296875" style="185" customWidth="1"/>
    <col min="1795" max="1809" width="17.90625" style="185" customWidth="1"/>
    <col min="1810" max="1810" width="14.54296875" style="185" bestFit="1" customWidth="1"/>
    <col min="1811" max="1811" width="15.90625" style="185" bestFit="1" customWidth="1"/>
    <col min="1812" max="2048" width="14.36328125" style="185"/>
    <col min="2049" max="2049" width="9.6328125" style="185" customWidth="1"/>
    <col min="2050" max="2050" width="43.54296875" style="185" customWidth="1"/>
    <col min="2051" max="2065" width="17.90625" style="185" customWidth="1"/>
    <col min="2066" max="2066" width="14.54296875" style="185" bestFit="1" customWidth="1"/>
    <col min="2067" max="2067" width="15.90625" style="185" bestFit="1" customWidth="1"/>
    <col min="2068" max="2304" width="14.36328125" style="185"/>
    <col min="2305" max="2305" width="9.6328125" style="185" customWidth="1"/>
    <col min="2306" max="2306" width="43.54296875" style="185" customWidth="1"/>
    <col min="2307" max="2321" width="17.90625" style="185" customWidth="1"/>
    <col min="2322" max="2322" width="14.54296875" style="185" bestFit="1" customWidth="1"/>
    <col min="2323" max="2323" width="15.90625" style="185" bestFit="1" customWidth="1"/>
    <col min="2324" max="2560" width="14.36328125" style="185"/>
    <col min="2561" max="2561" width="9.6328125" style="185" customWidth="1"/>
    <col min="2562" max="2562" width="43.54296875" style="185" customWidth="1"/>
    <col min="2563" max="2577" width="17.90625" style="185" customWidth="1"/>
    <col min="2578" max="2578" width="14.54296875" style="185" bestFit="1" customWidth="1"/>
    <col min="2579" max="2579" width="15.90625" style="185" bestFit="1" customWidth="1"/>
    <col min="2580" max="2816" width="14.36328125" style="185"/>
    <col min="2817" max="2817" width="9.6328125" style="185" customWidth="1"/>
    <col min="2818" max="2818" width="43.54296875" style="185" customWidth="1"/>
    <col min="2819" max="2833" width="17.90625" style="185" customWidth="1"/>
    <col min="2834" max="2834" width="14.54296875" style="185" bestFit="1" customWidth="1"/>
    <col min="2835" max="2835" width="15.90625" style="185" bestFit="1" customWidth="1"/>
    <col min="2836" max="3072" width="14.36328125" style="185"/>
    <col min="3073" max="3073" width="9.6328125" style="185" customWidth="1"/>
    <col min="3074" max="3074" width="43.54296875" style="185" customWidth="1"/>
    <col min="3075" max="3089" width="17.90625" style="185" customWidth="1"/>
    <col min="3090" max="3090" width="14.54296875" style="185" bestFit="1" customWidth="1"/>
    <col min="3091" max="3091" width="15.90625" style="185" bestFit="1" customWidth="1"/>
    <col min="3092" max="3328" width="14.36328125" style="185"/>
    <col min="3329" max="3329" width="9.6328125" style="185" customWidth="1"/>
    <col min="3330" max="3330" width="43.54296875" style="185" customWidth="1"/>
    <col min="3331" max="3345" width="17.90625" style="185" customWidth="1"/>
    <col min="3346" max="3346" width="14.54296875" style="185" bestFit="1" customWidth="1"/>
    <col min="3347" max="3347" width="15.90625" style="185" bestFit="1" customWidth="1"/>
    <col min="3348" max="3584" width="14.36328125" style="185"/>
    <col min="3585" max="3585" width="9.6328125" style="185" customWidth="1"/>
    <col min="3586" max="3586" width="43.54296875" style="185" customWidth="1"/>
    <col min="3587" max="3601" width="17.90625" style="185" customWidth="1"/>
    <col min="3602" max="3602" width="14.54296875" style="185" bestFit="1" customWidth="1"/>
    <col min="3603" max="3603" width="15.90625" style="185" bestFit="1" customWidth="1"/>
    <col min="3604" max="3840" width="14.36328125" style="185"/>
    <col min="3841" max="3841" width="9.6328125" style="185" customWidth="1"/>
    <col min="3842" max="3842" width="43.54296875" style="185" customWidth="1"/>
    <col min="3843" max="3857" width="17.90625" style="185" customWidth="1"/>
    <col min="3858" max="3858" width="14.54296875" style="185" bestFit="1" customWidth="1"/>
    <col min="3859" max="3859" width="15.90625" style="185" bestFit="1" customWidth="1"/>
    <col min="3860" max="4096" width="14.36328125" style="185"/>
    <col min="4097" max="4097" width="9.6328125" style="185" customWidth="1"/>
    <col min="4098" max="4098" width="43.54296875" style="185" customWidth="1"/>
    <col min="4099" max="4113" width="17.90625" style="185" customWidth="1"/>
    <col min="4114" max="4114" width="14.54296875" style="185" bestFit="1" customWidth="1"/>
    <col min="4115" max="4115" width="15.90625" style="185" bestFit="1" customWidth="1"/>
    <col min="4116" max="4352" width="14.36328125" style="185"/>
    <col min="4353" max="4353" width="9.6328125" style="185" customWidth="1"/>
    <col min="4354" max="4354" width="43.54296875" style="185" customWidth="1"/>
    <col min="4355" max="4369" width="17.90625" style="185" customWidth="1"/>
    <col min="4370" max="4370" width="14.54296875" style="185" bestFit="1" customWidth="1"/>
    <col min="4371" max="4371" width="15.90625" style="185" bestFit="1" customWidth="1"/>
    <col min="4372" max="4608" width="14.36328125" style="185"/>
    <col min="4609" max="4609" width="9.6328125" style="185" customWidth="1"/>
    <col min="4610" max="4610" width="43.54296875" style="185" customWidth="1"/>
    <col min="4611" max="4625" width="17.90625" style="185" customWidth="1"/>
    <col min="4626" max="4626" width="14.54296875" style="185" bestFit="1" customWidth="1"/>
    <col min="4627" max="4627" width="15.90625" style="185" bestFit="1" customWidth="1"/>
    <col min="4628" max="4864" width="14.36328125" style="185"/>
    <col min="4865" max="4865" width="9.6328125" style="185" customWidth="1"/>
    <col min="4866" max="4866" width="43.54296875" style="185" customWidth="1"/>
    <col min="4867" max="4881" width="17.90625" style="185" customWidth="1"/>
    <col min="4882" max="4882" width="14.54296875" style="185" bestFit="1" customWidth="1"/>
    <col min="4883" max="4883" width="15.90625" style="185" bestFit="1" customWidth="1"/>
    <col min="4884" max="5120" width="14.36328125" style="185"/>
    <col min="5121" max="5121" width="9.6328125" style="185" customWidth="1"/>
    <col min="5122" max="5122" width="43.54296875" style="185" customWidth="1"/>
    <col min="5123" max="5137" width="17.90625" style="185" customWidth="1"/>
    <col min="5138" max="5138" width="14.54296875" style="185" bestFit="1" customWidth="1"/>
    <col min="5139" max="5139" width="15.90625" style="185" bestFit="1" customWidth="1"/>
    <col min="5140" max="5376" width="14.36328125" style="185"/>
    <col min="5377" max="5377" width="9.6328125" style="185" customWidth="1"/>
    <col min="5378" max="5378" width="43.54296875" style="185" customWidth="1"/>
    <col min="5379" max="5393" width="17.90625" style="185" customWidth="1"/>
    <col min="5394" max="5394" width="14.54296875" style="185" bestFit="1" customWidth="1"/>
    <col min="5395" max="5395" width="15.90625" style="185" bestFit="1" customWidth="1"/>
    <col min="5396" max="5632" width="14.36328125" style="185"/>
    <col min="5633" max="5633" width="9.6328125" style="185" customWidth="1"/>
    <col min="5634" max="5634" width="43.54296875" style="185" customWidth="1"/>
    <col min="5635" max="5649" width="17.90625" style="185" customWidth="1"/>
    <col min="5650" max="5650" width="14.54296875" style="185" bestFit="1" customWidth="1"/>
    <col min="5651" max="5651" width="15.90625" style="185" bestFit="1" customWidth="1"/>
    <col min="5652" max="5888" width="14.36328125" style="185"/>
    <col min="5889" max="5889" width="9.6328125" style="185" customWidth="1"/>
    <col min="5890" max="5890" width="43.54296875" style="185" customWidth="1"/>
    <col min="5891" max="5905" width="17.90625" style="185" customWidth="1"/>
    <col min="5906" max="5906" width="14.54296875" style="185" bestFit="1" customWidth="1"/>
    <col min="5907" max="5907" width="15.90625" style="185" bestFit="1" customWidth="1"/>
    <col min="5908" max="6144" width="14.36328125" style="185"/>
    <col min="6145" max="6145" width="9.6328125" style="185" customWidth="1"/>
    <col min="6146" max="6146" width="43.54296875" style="185" customWidth="1"/>
    <col min="6147" max="6161" width="17.90625" style="185" customWidth="1"/>
    <col min="6162" max="6162" width="14.54296875" style="185" bestFit="1" customWidth="1"/>
    <col min="6163" max="6163" width="15.90625" style="185" bestFit="1" customWidth="1"/>
    <col min="6164" max="6400" width="14.36328125" style="185"/>
    <col min="6401" max="6401" width="9.6328125" style="185" customWidth="1"/>
    <col min="6402" max="6402" width="43.54296875" style="185" customWidth="1"/>
    <col min="6403" max="6417" width="17.90625" style="185" customWidth="1"/>
    <col min="6418" max="6418" width="14.54296875" style="185" bestFit="1" customWidth="1"/>
    <col min="6419" max="6419" width="15.90625" style="185" bestFit="1" customWidth="1"/>
    <col min="6420" max="6656" width="14.36328125" style="185"/>
    <col min="6657" max="6657" width="9.6328125" style="185" customWidth="1"/>
    <col min="6658" max="6658" width="43.54296875" style="185" customWidth="1"/>
    <col min="6659" max="6673" width="17.90625" style="185" customWidth="1"/>
    <col min="6674" max="6674" width="14.54296875" style="185" bestFit="1" customWidth="1"/>
    <col min="6675" max="6675" width="15.90625" style="185" bestFit="1" customWidth="1"/>
    <col min="6676" max="6912" width="14.36328125" style="185"/>
    <col min="6913" max="6913" width="9.6328125" style="185" customWidth="1"/>
    <col min="6914" max="6914" width="43.54296875" style="185" customWidth="1"/>
    <col min="6915" max="6929" width="17.90625" style="185" customWidth="1"/>
    <col min="6930" max="6930" width="14.54296875" style="185" bestFit="1" customWidth="1"/>
    <col min="6931" max="6931" width="15.90625" style="185" bestFit="1" customWidth="1"/>
    <col min="6932" max="7168" width="14.36328125" style="185"/>
    <col min="7169" max="7169" width="9.6328125" style="185" customWidth="1"/>
    <col min="7170" max="7170" width="43.54296875" style="185" customWidth="1"/>
    <col min="7171" max="7185" width="17.90625" style="185" customWidth="1"/>
    <col min="7186" max="7186" width="14.54296875" style="185" bestFit="1" customWidth="1"/>
    <col min="7187" max="7187" width="15.90625" style="185" bestFit="1" customWidth="1"/>
    <col min="7188" max="7424" width="14.36328125" style="185"/>
    <col min="7425" max="7425" width="9.6328125" style="185" customWidth="1"/>
    <col min="7426" max="7426" width="43.54296875" style="185" customWidth="1"/>
    <col min="7427" max="7441" width="17.90625" style="185" customWidth="1"/>
    <col min="7442" max="7442" width="14.54296875" style="185" bestFit="1" customWidth="1"/>
    <col min="7443" max="7443" width="15.90625" style="185" bestFit="1" customWidth="1"/>
    <col min="7444" max="7680" width="14.36328125" style="185"/>
    <col min="7681" max="7681" width="9.6328125" style="185" customWidth="1"/>
    <col min="7682" max="7682" width="43.54296875" style="185" customWidth="1"/>
    <col min="7683" max="7697" width="17.90625" style="185" customWidth="1"/>
    <col min="7698" max="7698" width="14.54296875" style="185" bestFit="1" customWidth="1"/>
    <col min="7699" max="7699" width="15.90625" style="185" bestFit="1" customWidth="1"/>
    <col min="7700" max="7936" width="14.36328125" style="185"/>
    <col min="7937" max="7937" width="9.6328125" style="185" customWidth="1"/>
    <col min="7938" max="7938" width="43.54296875" style="185" customWidth="1"/>
    <col min="7939" max="7953" width="17.90625" style="185" customWidth="1"/>
    <col min="7954" max="7954" width="14.54296875" style="185" bestFit="1" customWidth="1"/>
    <col min="7955" max="7955" width="15.90625" style="185" bestFit="1" customWidth="1"/>
    <col min="7956" max="8192" width="14.36328125" style="185"/>
    <col min="8193" max="8193" width="9.6328125" style="185" customWidth="1"/>
    <col min="8194" max="8194" width="43.54296875" style="185" customWidth="1"/>
    <col min="8195" max="8209" width="17.90625" style="185" customWidth="1"/>
    <col min="8210" max="8210" width="14.54296875" style="185" bestFit="1" customWidth="1"/>
    <col min="8211" max="8211" width="15.90625" style="185" bestFit="1" customWidth="1"/>
    <col min="8212" max="8448" width="14.36328125" style="185"/>
    <col min="8449" max="8449" width="9.6328125" style="185" customWidth="1"/>
    <col min="8450" max="8450" width="43.54296875" style="185" customWidth="1"/>
    <col min="8451" max="8465" width="17.90625" style="185" customWidth="1"/>
    <col min="8466" max="8466" width="14.54296875" style="185" bestFit="1" customWidth="1"/>
    <col min="8467" max="8467" width="15.90625" style="185" bestFit="1" customWidth="1"/>
    <col min="8468" max="8704" width="14.36328125" style="185"/>
    <col min="8705" max="8705" width="9.6328125" style="185" customWidth="1"/>
    <col min="8706" max="8706" width="43.54296875" style="185" customWidth="1"/>
    <col min="8707" max="8721" width="17.90625" style="185" customWidth="1"/>
    <col min="8722" max="8722" width="14.54296875" style="185" bestFit="1" customWidth="1"/>
    <col min="8723" max="8723" width="15.90625" style="185" bestFit="1" customWidth="1"/>
    <col min="8724" max="8960" width="14.36328125" style="185"/>
    <col min="8961" max="8961" width="9.6328125" style="185" customWidth="1"/>
    <col min="8962" max="8962" width="43.54296875" style="185" customWidth="1"/>
    <col min="8963" max="8977" width="17.90625" style="185" customWidth="1"/>
    <col min="8978" max="8978" width="14.54296875" style="185" bestFit="1" customWidth="1"/>
    <col min="8979" max="8979" width="15.90625" style="185" bestFit="1" customWidth="1"/>
    <col min="8980" max="9216" width="14.36328125" style="185"/>
    <col min="9217" max="9217" width="9.6328125" style="185" customWidth="1"/>
    <col min="9218" max="9218" width="43.54296875" style="185" customWidth="1"/>
    <col min="9219" max="9233" width="17.90625" style="185" customWidth="1"/>
    <col min="9234" max="9234" width="14.54296875" style="185" bestFit="1" customWidth="1"/>
    <col min="9235" max="9235" width="15.90625" style="185" bestFit="1" customWidth="1"/>
    <col min="9236" max="9472" width="14.36328125" style="185"/>
    <col min="9473" max="9473" width="9.6328125" style="185" customWidth="1"/>
    <col min="9474" max="9474" width="43.54296875" style="185" customWidth="1"/>
    <col min="9475" max="9489" width="17.90625" style="185" customWidth="1"/>
    <col min="9490" max="9490" width="14.54296875" style="185" bestFit="1" customWidth="1"/>
    <col min="9491" max="9491" width="15.90625" style="185" bestFit="1" customWidth="1"/>
    <col min="9492" max="9728" width="14.36328125" style="185"/>
    <col min="9729" max="9729" width="9.6328125" style="185" customWidth="1"/>
    <col min="9730" max="9730" width="43.54296875" style="185" customWidth="1"/>
    <col min="9731" max="9745" width="17.90625" style="185" customWidth="1"/>
    <col min="9746" max="9746" width="14.54296875" style="185" bestFit="1" customWidth="1"/>
    <col min="9747" max="9747" width="15.90625" style="185" bestFit="1" customWidth="1"/>
    <col min="9748" max="9984" width="14.36328125" style="185"/>
    <col min="9985" max="9985" width="9.6328125" style="185" customWidth="1"/>
    <col min="9986" max="9986" width="43.54296875" style="185" customWidth="1"/>
    <col min="9987" max="10001" width="17.90625" style="185" customWidth="1"/>
    <col min="10002" max="10002" width="14.54296875" style="185" bestFit="1" customWidth="1"/>
    <col min="10003" max="10003" width="15.90625" style="185" bestFit="1" customWidth="1"/>
    <col min="10004" max="10240" width="14.36328125" style="185"/>
    <col min="10241" max="10241" width="9.6328125" style="185" customWidth="1"/>
    <col min="10242" max="10242" width="43.54296875" style="185" customWidth="1"/>
    <col min="10243" max="10257" width="17.90625" style="185" customWidth="1"/>
    <col min="10258" max="10258" width="14.54296875" style="185" bestFit="1" customWidth="1"/>
    <col min="10259" max="10259" width="15.90625" style="185" bestFit="1" customWidth="1"/>
    <col min="10260" max="10496" width="14.36328125" style="185"/>
    <col min="10497" max="10497" width="9.6328125" style="185" customWidth="1"/>
    <col min="10498" max="10498" width="43.54296875" style="185" customWidth="1"/>
    <col min="10499" max="10513" width="17.90625" style="185" customWidth="1"/>
    <col min="10514" max="10514" width="14.54296875" style="185" bestFit="1" customWidth="1"/>
    <col min="10515" max="10515" width="15.90625" style="185" bestFit="1" customWidth="1"/>
    <col min="10516" max="10752" width="14.36328125" style="185"/>
    <col min="10753" max="10753" width="9.6328125" style="185" customWidth="1"/>
    <col min="10754" max="10754" width="43.54296875" style="185" customWidth="1"/>
    <col min="10755" max="10769" width="17.90625" style="185" customWidth="1"/>
    <col min="10770" max="10770" width="14.54296875" style="185" bestFit="1" customWidth="1"/>
    <col min="10771" max="10771" width="15.90625" style="185" bestFit="1" customWidth="1"/>
    <col min="10772" max="11008" width="14.36328125" style="185"/>
    <col min="11009" max="11009" width="9.6328125" style="185" customWidth="1"/>
    <col min="11010" max="11010" width="43.54296875" style="185" customWidth="1"/>
    <col min="11011" max="11025" width="17.90625" style="185" customWidth="1"/>
    <col min="11026" max="11026" width="14.54296875" style="185" bestFit="1" customWidth="1"/>
    <col min="11027" max="11027" width="15.90625" style="185" bestFit="1" customWidth="1"/>
    <col min="11028" max="11264" width="14.36328125" style="185"/>
    <col min="11265" max="11265" width="9.6328125" style="185" customWidth="1"/>
    <col min="11266" max="11266" width="43.54296875" style="185" customWidth="1"/>
    <col min="11267" max="11281" width="17.90625" style="185" customWidth="1"/>
    <col min="11282" max="11282" width="14.54296875" style="185" bestFit="1" customWidth="1"/>
    <col min="11283" max="11283" width="15.90625" style="185" bestFit="1" customWidth="1"/>
    <col min="11284" max="11520" width="14.36328125" style="185"/>
    <col min="11521" max="11521" width="9.6328125" style="185" customWidth="1"/>
    <col min="11522" max="11522" width="43.54296875" style="185" customWidth="1"/>
    <col min="11523" max="11537" width="17.90625" style="185" customWidth="1"/>
    <col min="11538" max="11538" width="14.54296875" style="185" bestFit="1" customWidth="1"/>
    <col min="11539" max="11539" width="15.90625" style="185" bestFit="1" customWidth="1"/>
    <col min="11540" max="11776" width="14.36328125" style="185"/>
    <col min="11777" max="11777" width="9.6328125" style="185" customWidth="1"/>
    <col min="11778" max="11778" width="43.54296875" style="185" customWidth="1"/>
    <col min="11779" max="11793" width="17.90625" style="185" customWidth="1"/>
    <col min="11794" max="11794" width="14.54296875" style="185" bestFit="1" customWidth="1"/>
    <col min="11795" max="11795" width="15.90625" style="185" bestFit="1" customWidth="1"/>
    <col min="11796" max="12032" width="14.36328125" style="185"/>
    <col min="12033" max="12033" width="9.6328125" style="185" customWidth="1"/>
    <col min="12034" max="12034" width="43.54296875" style="185" customWidth="1"/>
    <col min="12035" max="12049" width="17.90625" style="185" customWidth="1"/>
    <col min="12050" max="12050" width="14.54296875" style="185" bestFit="1" customWidth="1"/>
    <col min="12051" max="12051" width="15.90625" style="185" bestFit="1" customWidth="1"/>
    <col min="12052" max="12288" width="14.36328125" style="185"/>
    <col min="12289" max="12289" width="9.6328125" style="185" customWidth="1"/>
    <col min="12290" max="12290" width="43.54296875" style="185" customWidth="1"/>
    <col min="12291" max="12305" width="17.90625" style="185" customWidth="1"/>
    <col min="12306" max="12306" width="14.54296875" style="185" bestFit="1" customWidth="1"/>
    <col min="12307" max="12307" width="15.90625" style="185" bestFit="1" customWidth="1"/>
    <col min="12308" max="12544" width="14.36328125" style="185"/>
    <col min="12545" max="12545" width="9.6328125" style="185" customWidth="1"/>
    <col min="12546" max="12546" width="43.54296875" style="185" customWidth="1"/>
    <col min="12547" max="12561" width="17.90625" style="185" customWidth="1"/>
    <col min="12562" max="12562" width="14.54296875" style="185" bestFit="1" customWidth="1"/>
    <col min="12563" max="12563" width="15.90625" style="185" bestFit="1" customWidth="1"/>
    <col min="12564" max="12800" width="14.36328125" style="185"/>
    <col min="12801" max="12801" width="9.6328125" style="185" customWidth="1"/>
    <col min="12802" max="12802" width="43.54296875" style="185" customWidth="1"/>
    <col min="12803" max="12817" width="17.90625" style="185" customWidth="1"/>
    <col min="12818" max="12818" width="14.54296875" style="185" bestFit="1" customWidth="1"/>
    <col min="12819" max="12819" width="15.90625" style="185" bestFit="1" customWidth="1"/>
    <col min="12820" max="13056" width="14.36328125" style="185"/>
    <col min="13057" max="13057" width="9.6328125" style="185" customWidth="1"/>
    <col min="13058" max="13058" width="43.54296875" style="185" customWidth="1"/>
    <col min="13059" max="13073" width="17.90625" style="185" customWidth="1"/>
    <col min="13074" max="13074" width="14.54296875" style="185" bestFit="1" customWidth="1"/>
    <col min="13075" max="13075" width="15.90625" style="185" bestFit="1" customWidth="1"/>
    <col min="13076" max="13312" width="14.36328125" style="185"/>
    <col min="13313" max="13313" width="9.6328125" style="185" customWidth="1"/>
    <col min="13314" max="13314" width="43.54296875" style="185" customWidth="1"/>
    <col min="13315" max="13329" width="17.90625" style="185" customWidth="1"/>
    <col min="13330" max="13330" width="14.54296875" style="185" bestFit="1" customWidth="1"/>
    <col min="13331" max="13331" width="15.90625" style="185" bestFit="1" customWidth="1"/>
    <col min="13332" max="13568" width="14.36328125" style="185"/>
    <col min="13569" max="13569" width="9.6328125" style="185" customWidth="1"/>
    <col min="13570" max="13570" width="43.54296875" style="185" customWidth="1"/>
    <col min="13571" max="13585" width="17.90625" style="185" customWidth="1"/>
    <col min="13586" max="13586" width="14.54296875" style="185" bestFit="1" customWidth="1"/>
    <col min="13587" max="13587" width="15.90625" style="185" bestFit="1" customWidth="1"/>
    <col min="13588" max="13824" width="14.36328125" style="185"/>
    <col min="13825" max="13825" width="9.6328125" style="185" customWidth="1"/>
    <col min="13826" max="13826" width="43.54296875" style="185" customWidth="1"/>
    <col min="13827" max="13841" width="17.90625" style="185" customWidth="1"/>
    <col min="13842" max="13842" width="14.54296875" style="185" bestFit="1" customWidth="1"/>
    <col min="13843" max="13843" width="15.90625" style="185" bestFit="1" customWidth="1"/>
    <col min="13844" max="14080" width="14.36328125" style="185"/>
    <col min="14081" max="14081" width="9.6328125" style="185" customWidth="1"/>
    <col min="14082" max="14082" width="43.54296875" style="185" customWidth="1"/>
    <col min="14083" max="14097" width="17.90625" style="185" customWidth="1"/>
    <col min="14098" max="14098" width="14.54296875" style="185" bestFit="1" customWidth="1"/>
    <col min="14099" max="14099" width="15.90625" style="185" bestFit="1" customWidth="1"/>
    <col min="14100" max="14336" width="14.36328125" style="185"/>
    <col min="14337" max="14337" width="9.6328125" style="185" customWidth="1"/>
    <col min="14338" max="14338" width="43.54296875" style="185" customWidth="1"/>
    <col min="14339" max="14353" width="17.90625" style="185" customWidth="1"/>
    <col min="14354" max="14354" width="14.54296875" style="185" bestFit="1" customWidth="1"/>
    <col min="14355" max="14355" width="15.90625" style="185" bestFit="1" customWidth="1"/>
    <col min="14356" max="14592" width="14.36328125" style="185"/>
    <col min="14593" max="14593" width="9.6328125" style="185" customWidth="1"/>
    <col min="14594" max="14594" width="43.54296875" style="185" customWidth="1"/>
    <col min="14595" max="14609" width="17.90625" style="185" customWidth="1"/>
    <col min="14610" max="14610" width="14.54296875" style="185" bestFit="1" customWidth="1"/>
    <col min="14611" max="14611" width="15.90625" style="185" bestFit="1" customWidth="1"/>
    <col min="14612" max="14848" width="14.36328125" style="185"/>
    <col min="14849" max="14849" width="9.6328125" style="185" customWidth="1"/>
    <col min="14850" max="14850" width="43.54296875" style="185" customWidth="1"/>
    <col min="14851" max="14865" width="17.90625" style="185" customWidth="1"/>
    <col min="14866" max="14866" width="14.54296875" style="185" bestFit="1" customWidth="1"/>
    <col min="14867" max="14867" width="15.90625" style="185" bestFit="1" customWidth="1"/>
    <col min="14868" max="15104" width="14.36328125" style="185"/>
    <col min="15105" max="15105" width="9.6328125" style="185" customWidth="1"/>
    <col min="15106" max="15106" width="43.54296875" style="185" customWidth="1"/>
    <col min="15107" max="15121" width="17.90625" style="185" customWidth="1"/>
    <col min="15122" max="15122" width="14.54296875" style="185" bestFit="1" customWidth="1"/>
    <col min="15123" max="15123" width="15.90625" style="185" bestFit="1" customWidth="1"/>
    <col min="15124" max="15360" width="14.36328125" style="185"/>
    <col min="15361" max="15361" width="9.6328125" style="185" customWidth="1"/>
    <col min="15362" max="15362" width="43.54296875" style="185" customWidth="1"/>
    <col min="15363" max="15377" width="17.90625" style="185" customWidth="1"/>
    <col min="15378" max="15378" width="14.54296875" style="185" bestFit="1" customWidth="1"/>
    <col min="15379" max="15379" width="15.90625" style="185" bestFit="1" customWidth="1"/>
    <col min="15380" max="15616" width="14.36328125" style="185"/>
    <col min="15617" max="15617" width="9.6328125" style="185" customWidth="1"/>
    <col min="15618" max="15618" width="43.54296875" style="185" customWidth="1"/>
    <col min="15619" max="15633" width="17.90625" style="185" customWidth="1"/>
    <col min="15634" max="15634" width="14.54296875" style="185" bestFit="1" customWidth="1"/>
    <col min="15635" max="15635" width="15.90625" style="185" bestFit="1" customWidth="1"/>
    <col min="15636" max="15872" width="14.36328125" style="185"/>
    <col min="15873" max="15873" width="9.6328125" style="185" customWidth="1"/>
    <col min="15874" max="15874" width="43.54296875" style="185" customWidth="1"/>
    <col min="15875" max="15889" width="17.90625" style="185" customWidth="1"/>
    <col min="15890" max="15890" width="14.54296875" style="185" bestFit="1" customWidth="1"/>
    <col min="15891" max="15891" width="15.90625" style="185" bestFit="1" customWidth="1"/>
    <col min="15892" max="16128" width="14.36328125" style="185"/>
    <col min="16129" max="16129" width="9.6328125" style="185" customWidth="1"/>
    <col min="16130" max="16130" width="43.54296875" style="185" customWidth="1"/>
    <col min="16131" max="16145" width="17.90625" style="185" customWidth="1"/>
    <col min="16146" max="16146" width="14.54296875" style="185" bestFit="1" customWidth="1"/>
    <col min="16147" max="16147" width="15.90625" style="185" bestFit="1" customWidth="1"/>
    <col min="16148" max="16384" width="14.36328125" style="185"/>
  </cols>
  <sheetData>
    <row r="1" spans="2:17" ht="15.75" customHeight="1" x14ac:dyDescent="0.3"/>
    <row r="2" spans="2:17" ht="15.75" customHeight="1" x14ac:dyDescent="0.3"/>
    <row r="3" spans="2:17" ht="18.75" customHeight="1" x14ac:dyDescent="0.3">
      <c r="B3" s="264" t="s">
        <v>315</v>
      </c>
      <c r="C3" s="264"/>
      <c r="D3" s="264"/>
      <c r="E3" s="264"/>
      <c r="F3" s="264"/>
      <c r="G3" s="264"/>
      <c r="H3" s="264"/>
      <c r="I3" s="264"/>
      <c r="J3" s="264"/>
      <c r="K3" s="264"/>
      <c r="L3" s="264"/>
      <c r="M3" s="264"/>
      <c r="N3" s="264"/>
      <c r="O3" s="264"/>
      <c r="P3" s="264"/>
      <c r="Q3" s="264"/>
    </row>
    <row r="4" spans="2:17" s="191" customFormat="1" ht="15.75" customHeight="1" x14ac:dyDescent="0.3">
      <c r="B4" s="187" t="s">
        <v>0</v>
      </c>
      <c r="C4" s="188" t="s">
        <v>65</v>
      </c>
      <c r="D4" s="188" t="s">
        <v>66</v>
      </c>
      <c r="E4" s="188" t="s">
        <v>67</v>
      </c>
      <c r="F4" s="188" t="s">
        <v>68</v>
      </c>
      <c r="G4" s="188" t="s">
        <v>69</v>
      </c>
      <c r="H4" s="188" t="s">
        <v>86</v>
      </c>
      <c r="I4" s="189" t="s">
        <v>70</v>
      </c>
      <c r="J4" s="188" t="s">
        <v>71</v>
      </c>
      <c r="K4" s="190" t="s">
        <v>72</v>
      </c>
      <c r="L4" s="190" t="s">
        <v>73</v>
      </c>
      <c r="M4" s="190" t="s">
        <v>74</v>
      </c>
      <c r="N4" s="190" t="s">
        <v>2</v>
      </c>
      <c r="O4" s="190" t="s">
        <v>75</v>
      </c>
      <c r="P4" s="190" t="s">
        <v>76</v>
      </c>
      <c r="Q4" s="190" t="s">
        <v>77</v>
      </c>
    </row>
    <row r="5" spans="2:17" ht="15" customHeight="1" x14ac:dyDescent="0.3">
      <c r="B5" s="265" t="s">
        <v>16</v>
      </c>
      <c r="C5" s="266"/>
      <c r="D5" s="266"/>
      <c r="E5" s="266"/>
      <c r="F5" s="266"/>
      <c r="G5" s="266"/>
      <c r="H5" s="266"/>
      <c r="I5" s="266"/>
      <c r="J5" s="266"/>
      <c r="K5" s="266"/>
      <c r="L5" s="266"/>
      <c r="M5" s="266"/>
      <c r="N5" s="266"/>
      <c r="O5" s="266"/>
      <c r="P5" s="266"/>
      <c r="Q5" s="267"/>
    </row>
    <row r="6" spans="2:17" ht="18.75" customHeight="1" x14ac:dyDescent="0.3">
      <c r="B6" s="9" t="s">
        <v>256</v>
      </c>
      <c r="C6" s="193">
        <v>0</v>
      </c>
      <c r="D6" s="193">
        <v>0</v>
      </c>
      <c r="E6" s="193">
        <v>0</v>
      </c>
      <c r="F6" s="193">
        <v>0</v>
      </c>
      <c r="G6" s="193">
        <v>0</v>
      </c>
      <c r="H6" s="193">
        <v>0</v>
      </c>
      <c r="I6" s="193">
        <v>0</v>
      </c>
      <c r="J6" s="193">
        <v>0</v>
      </c>
      <c r="K6" s="193">
        <v>0</v>
      </c>
      <c r="L6" s="193">
        <v>0</v>
      </c>
      <c r="M6" s="193">
        <v>0</v>
      </c>
      <c r="N6" s="193">
        <v>0</v>
      </c>
      <c r="O6" s="193">
        <v>0</v>
      </c>
      <c r="P6" s="193">
        <v>0</v>
      </c>
      <c r="Q6" s="194">
        <v>0</v>
      </c>
    </row>
    <row r="7" spans="2:17" ht="18.75" customHeight="1" x14ac:dyDescent="0.3">
      <c r="B7" s="192" t="s">
        <v>51</v>
      </c>
      <c r="C7" s="193">
        <v>0</v>
      </c>
      <c r="D7" s="193">
        <v>0</v>
      </c>
      <c r="E7" s="193">
        <v>0</v>
      </c>
      <c r="F7" s="193">
        <v>0</v>
      </c>
      <c r="G7" s="193">
        <v>0</v>
      </c>
      <c r="H7" s="193">
        <v>0</v>
      </c>
      <c r="I7" s="193">
        <v>0</v>
      </c>
      <c r="J7" s="193">
        <v>0</v>
      </c>
      <c r="K7" s="193">
        <v>0</v>
      </c>
      <c r="L7" s="193">
        <v>0</v>
      </c>
      <c r="M7" s="193">
        <v>0</v>
      </c>
      <c r="N7" s="193">
        <v>0</v>
      </c>
      <c r="O7" s="193">
        <v>0</v>
      </c>
      <c r="P7" s="193">
        <v>0</v>
      </c>
      <c r="Q7" s="194">
        <v>0</v>
      </c>
    </row>
    <row r="8" spans="2:17" ht="18.75" customHeight="1" x14ac:dyDescent="0.3">
      <c r="B8" s="192" t="s">
        <v>148</v>
      </c>
      <c r="C8" s="193">
        <v>0</v>
      </c>
      <c r="D8" s="193">
        <v>0</v>
      </c>
      <c r="E8" s="193">
        <v>0</v>
      </c>
      <c r="F8" s="193">
        <v>0</v>
      </c>
      <c r="G8" s="193">
        <v>0</v>
      </c>
      <c r="H8" s="193">
        <v>0</v>
      </c>
      <c r="I8" s="193">
        <v>0</v>
      </c>
      <c r="J8" s="193">
        <v>0</v>
      </c>
      <c r="K8" s="193">
        <v>0</v>
      </c>
      <c r="L8" s="193">
        <v>0</v>
      </c>
      <c r="M8" s="193">
        <v>0</v>
      </c>
      <c r="N8" s="193">
        <v>0</v>
      </c>
      <c r="O8" s="193">
        <v>0</v>
      </c>
      <c r="P8" s="193">
        <v>0</v>
      </c>
      <c r="Q8" s="194">
        <v>0</v>
      </c>
    </row>
    <row r="9" spans="2:17" ht="18.75" customHeight="1" x14ac:dyDescent="0.3">
      <c r="B9" s="192" t="s">
        <v>52</v>
      </c>
      <c r="C9" s="193">
        <v>0</v>
      </c>
      <c r="D9" s="193">
        <v>0</v>
      </c>
      <c r="E9" s="193">
        <v>0</v>
      </c>
      <c r="F9" s="193">
        <v>0</v>
      </c>
      <c r="G9" s="193">
        <v>0</v>
      </c>
      <c r="H9" s="193">
        <v>0</v>
      </c>
      <c r="I9" s="193">
        <v>0</v>
      </c>
      <c r="J9" s="193">
        <v>0</v>
      </c>
      <c r="K9" s="193">
        <v>0</v>
      </c>
      <c r="L9" s="193">
        <v>0</v>
      </c>
      <c r="M9" s="193">
        <v>0</v>
      </c>
      <c r="N9" s="193">
        <v>0</v>
      </c>
      <c r="O9" s="193">
        <v>0</v>
      </c>
      <c r="P9" s="193">
        <v>0</v>
      </c>
      <c r="Q9" s="194">
        <v>0</v>
      </c>
    </row>
    <row r="10" spans="2:17" ht="18.75" customHeight="1" x14ac:dyDescent="0.3">
      <c r="B10" s="192" t="s">
        <v>53</v>
      </c>
      <c r="C10" s="193">
        <v>0</v>
      </c>
      <c r="D10" s="193">
        <v>0</v>
      </c>
      <c r="E10" s="193">
        <v>0</v>
      </c>
      <c r="F10" s="193">
        <v>0</v>
      </c>
      <c r="G10" s="193">
        <v>0</v>
      </c>
      <c r="H10" s="193">
        <v>0</v>
      </c>
      <c r="I10" s="193">
        <v>0</v>
      </c>
      <c r="J10" s="193">
        <v>0</v>
      </c>
      <c r="K10" s="193">
        <v>0</v>
      </c>
      <c r="L10" s="193">
        <v>0</v>
      </c>
      <c r="M10" s="193">
        <v>0</v>
      </c>
      <c r="N10" s="193">
        <v>0</v>
      </c>
      <c r="O10" s="193">
        <v>0</v>
      </c>
      <c r="P10" s="193">
        <v>0</v>
      </c>
      <c r="Q10" s="194">
        <v>0</v>
      </c>
    </row>
    <row r="11" spans="2:17" ht="18.75" customHeight="1" x14ac:dyDescent="0.3">
      <c r="B11" s="192" t="s">
        <v>22</v>
      </c>
      <c r="C11" s="193">
        <v>0</v>
      </c>
      <c r="D11" s="193">
        <v>0</v>
      </c>
      <c r="E11" s="193">
        <v>0</v>
      </c>
      <c r="F11" s="193">
        <v>0</v>
      </c>
      <c r="G11" s="193">
        <v>0</v>
      </c>
      <c r="H11" s="193">
        <v>0</v>
      </c>
      <c r="I11" s="193">
        <v>0</v>
      </c>
      <c r="J11" s="193">
        <v>0</v>
      </c>
      <c r="K11" s="193">
        <v>0</v>
      </c>
      <c r="L11" s="193">
        <v>0</v>
      </c>
      <c r="M11" s="193">
        <v>0</v>
      </c>
      <c r="N11" s="193">
        <v>0</v>
      </c>
      <c r="O11" s="193">
        <v>0</v>
      </c>
      <c r="P11" s="193">
        <v>0</v>
      </c>
      <c r="Q11" s="194">
        <v>0</v>
      </c>
    </row>
    <row r="12" spans="2:17" ht="18.75" customHeight="1" x14ac:dyDescent="0.3">
      <c r="B12" s="192" t="s">
        <v>55</v>
      </c>
      <c r="C12" s="193">
        <v>0</v>
      </c>
      <c r="D12" s="193">
        <v>0</v>
      </c>
      <c r="E12" s="193">
        <v>0</v>
      </c>
      <c r="F12" s="193">
        <v>0</v>
      </c>
      <c r="G12" s="193">
        <v>0</v>
      </c>
      <c r="H12" s="193">
        <v>0</v>
      </c>
      <c r="I12" s="193">
        <v>0</v>
      </c>
      <c r="J12" s="193">
        <v>0</v>
      </c>
      <c r="K12" s="193">
        <v>0</v>
      </c>
      <c r="L12" s="193">
        <v>0</v>
      </c>
      <c r="M12" s="193">
        <v>0</v>
      </c>
      <c r="N12" s="193">
        <v>0</v>
      </c>
      <c r="O12" s="193">
        <v>0</v>
      </c>
      <c r="P12" s="193">
        <v>0</v>
      </c>
      <c r="Q12" s="194">
        <v>0</v>
      </c>
    </row>
    <row r="13" spans="2:17" ht="18.75" customHeight="1" x14ac:dyDescent="0.3">
      <c r="B13" s="6" t="s">
        <v>263</v>
      </c>
      <c r="C13" s="193">
        <v>0</v>
      </c>
      <c r="D13" s="193">
        <v>0</v>
      </c>
      <c r="E13" s="193">
        <v>0</v>
      </c>
      <c r="F13" s="193">
        <v>0</v>
      </c>
      <c r="G13" s="193">
        <v>0</v>
      </c>
      <c r="H13" s="193">
        <v>0</v>
      </c>
      <c r="I13" s="193">
        <v>0</v>
      </c>
      <c r="J13" s="193">
        <v>0</v>
      </c>
      <c r="K13" s="193">
        <v>0</v>
      </c>
      <c r="L13" s="193">
        <v>0</v>
      </c>
      <c r="M13" s="193">
        <v>0</v>
      </c>
      <c r="N13" s="193">
        <v>0</v>
      </c>
      <c r="O13" s="193">
        <v>0</v>
      </c>
      <c r="P13" s="193">
        <v>0</v>
      </c>
      <c r="Q13" s="194">
        <v>0</v>
      </c>
    </row>
    <row r="14" spans="2:17" ht="18.75" customHeight="1" x14ac:dyDescent="0.3">
      <c r="B14" s="192" t="s">
        <v>56</v>
      </c>
      <c r="C14" s="193">
        <v>0</v>
      </c>
      <c r="D14" s="193">
        <v>0</v>
      </c>
      <c r="E14" s="193">
        <v>0</v>
      </c>
      <c r="F14" s="193">
        <v>0</v>
      </c>
      <c r="G14" s="193">
        <v>0</v>
      </c>
      <c r="H14" s="193">
        <v>0</v>
      </c>
      <c r="I14" s="193">
        <v>0</v>
      </c>
      <c r="J14" s="193">
        <v>0</v>
      </c>
      <c r="K14" s="193">
        <v>0</v>
      </c>
      <c r="L14" s="193">
        <v>0</v>
      </c>
      <c r="M14" s="193">
        <v>0</v>
      </c>
      <c r="N14" s="193">
        <v>0</v>
      </c>
      <c r="O14" s="193">
        <v>0</v>
      </c>
      <c r="P14" s="193">
        <v>0</v>
      </c>
      <c r="Q14" s="194">
        <v>0</v>
      </c>
    </row>
    <row r="15" spans="2:17" ht="18.75" customHeight="1" x14ac:dyDescent="0.3">
      <c r="B15" s="192" t="s">
        <v>57</v>
      </c>
      <c r="C15" s="193">
        <v>0</v>
      </c>
      <c r="D15" s="193">
        <v>0</v>
      </c>
      <c r="E15" s="193">
        <v>0</v>
      </c>
      <c r="F15" s="193">
        <v>0</v>
      </c>
      <c r="G15" s="193">
        <v>0</v>
      </c>
      <c r="H15" s="193">
        <v>0</v>
      </c>
      <c r="I15" s="193">
        <v>0</v>
      </c>
      <c r="J15" s="193">
        <v>0</v>
      </c>
      <c r="K15" s="193">
        <v>0</v>
      </c>
      <c r="L15" s="193">
        <v>0</v>
      </c>
      <c r="M15" s="193">
        <v>0</v>
      </c>
      <c r="N15" s="193">
        <v>0</v>
      </c>
      <c r="O15" s="193">
        <v>0</v>
      </c>
      <c r="P15" s="193">
        <v>0</v>
      </c>
      <c r="Q15" s="194">
        <v>0</v>
      </c>
    </row>
    <row r="16" spans="2:17" ht="18.75" customHeight="1" x14ac:dyDescent="0.3">
      <c r="B16" s="192" t="s">
        <v>58</v>
      </c>
      <c r="C16" s="193">
        <v>0</v>
      </c>
      <c r="D16" s="193">
        <v>0</v>
      </c>
      <c r="E16" s="193">
        <v>0</v>
      </c>
      <c r="F16" s="193">
        <v>0</v>
      </c>
      <c r="G16" s="193">
        <v>0</v>
      </c>
      <c r="H16" s="193">
        <v>0</v>
      </c>
      <c r="I16" s="193">
        <v>0</v>
      </c>
      <c r="J16" s="193">
        <v>0</v>
      </c>
      <c r="K16" s="193">
        <v>0</v>
      </c>
      <c r="L16" s="193">
        <v>0</v>
      </c>
      <c r="M16" s="193">
        <v>0</v>
      </c>
      <c r="N16" s="193">
        <v>0</v>
      </c>
      <c r="O16" s="193">
        <v>0</v>
      </c>
      <c r="P16" s="193">
        <v>0</v>
      </c>
      <c r="Q16" s="194">
        <v>0</v>
      </c>
    </row>
    <row r="17" spans="2:19" ht="18.75" customHeight="1" x14ac:dyDescent="0.3">
      <c r="B17" s="192" t="s">
        <v>131</v>
      </c>
      <c r="C17" s="193">
        <v>0</v>
      </c>
      <c r="D17" s="193">
        <v>0</v>
      </c>
      <c r="E17" s="193">
        <v>0</v>
      </c>
      <c r="F17" s="193">
        <v>0</v>
      </c>
      <c r="G17" s="193">
        <v>0</v>
      </c>
      <c r="H17" s="193">
        <v>0</v>
      </c>
      <c r="I17" s="193">
        <v>0</v>
      </c>
      <c r="J17" s="193">
        <v>0</v>
      </c>
      <c r="K17" s="193">
        <v>0</v>
      </c>
      <c r="L17" s="193">
        <v>0</v>
      </c>
      <c r="M17" s="193">
        <v>0</v>
      </c>
      <c r="N17" s="193">
        <v>0</v>
      </c>
      <c r="O17" s="193">
        <v>0</v>
      </c>
      <c r="P17" s="193">
        <v>0</v>
      </c>
      <c r="Q17" s="194">
        <v>0</v>
      </c>
    </row>
    <row r="18" spans="2:19" ht="18.75" customHeight="1" x14ac:dyDescent="0.3">
      <c r="B18" s="192" t="s">
        <v>253</v>
      </c>
      <c r="C18" s="193">
        <v>0</v>
      </c>
      <c r="D18" s="193">
        <v>0</v>
      </c>
      <c r="E18" s="193">
        <v>0</v>
      </c>
      <c r="F18" s="193">
        <v>0</v>
      </c>
      <c r="G18" s="193">
        <v>0</v>
      </c>
      <c r="H18" s="193">
        <v>0</v>
      </c>
      <c r="I18" s="193">
        <v>0</v>
      </c>
      <c r="J18" s="193">
        <v>0</v>
      </c>
      <c r="K18" s="193">
        <v>0</v>
      </c>
      <c r="L18" s="193">
        <v>0</v>
      </c>
      <c r="M18" s="193">
        <v>0</v>
      </c>
      <c r="N18" s="193">
        <v>0</v>
      </c>
      <c r="O18" s="193">
        <v>0</v>
      </c>
      <c r="P18" s="193">
        <v>0</v>
      </c>
      <c r="Q18" s="194">
        <v>0</v>
      </c>
    </row>
    <row r="19" spans="2:19" ht="18.75" customHeight="1" x14ac:dyDescent="0.3">
      <c r="B19" s="192" t="s">
        <v>136</v>
      </c>
      <c r="C19" s="199">
        <v>-254776</v>
      </c>
      <c r="D19" s="193">
        <v>0</v>
      </c>
      <c r="E19" s="193">
        <v>0</v>
      </c>
      <c r="F19" s="193">
        <v>0</v>
      </c>
      <c r="G19" s="193">
        <v>0</v>
      </c>
      <c r="H19" s="193">
        <v>0</v>
      </c>
      <c r="I19" s="193">
        <v>0</v>
      </c>
      <c r="J19" s="193">
        <v>0</v>
      </c>
      <c r="K19" s="193">
        <v>0</v>
      </c>
      <c r="L19" s="193">
        <v>0</v>
      </c>
      <c r="M19" s="193">
        <v>0</v>
      </c>
      <c r="N19" s="193">
        <v>52248</v>
      </c>
      <c r="O19" s="193">
        <v>0</v>
      </c>
      <c r="P19" s="193">
        <v>0</v>
      </c>
      <c r="Q19" s="194">
        <v>-202527</v>
      </c>
    </row>
    <row r="20" spans="2:19" ht="18.75" customHeight="1" x14ac:dyDescent="0.3">
      <c r="B20" s="192" t="s">
        <v>35</v>
      </c>
      <c r="C20" s="199">
        <v>0</v>
      </c>
      <c r="D20" s="193">
        <v>0</v>
      </c>
      <c r="E20" s="193">
        <v>0</v>
      </c>
      <c r="F20" s="193">
        <v>0</v>
      </c>
      <c r="G20" s="193">
        <v>0</v>
      </c>
      <c r="H20" s="193">
        <v>0</v>
      </c>
      <c r="I20" s="193">
        <v>0</v>
      </c>
      <c r="J20" s="193">
        <v>0</v>
      </c>
      <c r="K20" s="193">
        <v>0</v>
      </c>
      <c r="L20" s="193">
        <v>0</v>
      </c>
      <c r="M20" s="193">
        <v>0</v>
      </c>
      <c r="N20" s="193">
        <v>0</v>
      </c>
      <c r="O20" s="193">
        <v>0</v>
      </c>
      <c r="P20" s="193">
        <v>0</v>
      </c>
      <c r="Q20" s="194">
        <v>0</v>
      </c>
    </row>
    <row r="21" spans="2:19" ht="18.75" customHeight="1" x14ac:dyDescent="0.3">
      <c r="B21" s="192" t="s">
        <v>191</v>
      </c>
      <c r="C21" s="199">
        <v>0</v>
      </c>
      <c r="D21" s="193">
        <v>0</v>
      </c>
      <c r="E21" s="193">
        <v>0</v>
      </c>
      <c r="F21" s="193">
        <v>0</v>
      </c>
      <c r="G21" s="193">
        <v>0</v>
      </c>
      <c r="H21" s="193">
        <v>0</v>
      </c>
      <c r="I21" s="193">
        <v>0</v>
      </c>
      <c r="J21" s="193">
        <v>0</v>
      </c>
      <c r="K21" s="193">
        <v>0</v>
      </c>
      <c r="L21" s="193">
        <v>0</v>
      </c>
      <c r="M21" s="193">
        <v>0</v>
      </c>
      <c r="N21" s="193">
        <v>0</v>
      </c>
      <c r="O21" s="193">
        <v>0</v>
      </c>
      <c r="P21" s="193">
        <v>0</v>
      </c>
      <c r="Q21" s="194">
        <v>0</v>
      </c>
    </row>
    <row r="22" spans="2:19" ht="18.75" customHeight="1" x14ac:dyDescent="0.3">
      <c r="B22" s="192" t="s">
        <v>59</v>
      </c>
      <c r="C22" s="199">
        <v>0</v>
      </c>
      <c r="D22" s="193">
        <v>0</v>
      </c>
      <c r="E22" s="193">
        <v>0</v>
      </c>
      <c r="F22" s="193">
        <v>0</v>
      </c>
      <c r="G22" s="193">
        <v>0</v>
      </c>
      <c r="H22" s="193">
        <v>0</v>
      </c>
      <c r="I22" s="193">
        <v>0</v>
      </c>
      <c r="J22" s="193">
        <v>0</v>
      </c>
      <c r="K22" s="193">
        <v>0</v>
      </c>
      <c r="L22" s="193">
        <v>0</v>
      </c>
      <c r="M22" s="193">
        <v>0</v>
      </c>
      <c r="N22" s="193">
        <v>0</v>
      </c>
      <c r="O22" s="193">
        <v>0</v>
      </c>
      <c r="P22" s="193">
        <v>0</v>
      </c>
      <c r="Q22" s="194">
        <v>0</v>
      </c>
    </row>
    <row r="23" spans="2:19" ht="18.75" customHeight="1" x14ac:dyDescent="0.3">
      <c r="B23" s="192" t="s">
        <v>60</v>
      </c>
      <c r="C23" s="199">
        <v>0</v>
      </c>
      <c r="D23" s="193">
        <v>0</v>
      </c>
      <c r="E23" s="193">
        <v>0</v>
      </c>
      <c r="F23" s="193">
        <v>0</v>
      </c>
      <c r="G23" s="193">
        <v>0</v>
      </c>
      <c r="H23" s="193">
        <v>0</v>
      </c>
      <c r="I23" s="193">
        <v>0</v>
      </c>
      <c r="J23" s="193">
        <v>0</v>
      </c>
      <c r="K23" s="193">
        <v>0</v>
      </c>
      <c r="L23" s="193">
        <v>0</v>
      </c>
      <c r="M23" s="193">
        <v>0</v>
      </c>
      <c r="N23" s="193">
        <v>0</v>
      </c>
      <c r="O23" s="193">
        <v>0</v>
      </c>
      <c r="P23" s="193">
        <v>0</v>
      </c>
      <c r="Q23" s="194">
        <v>0</v>
      </c>
    </row>
    <row r="24" spans="2:19" ht="18.75" customHeight="1" x14ac:dyDescent="0.3">
      <c r="B24" s="192" t="s">
        <v>134</v>
      </c>
      <c r="C24" s="199">
        <v>0</v>
      </c>
      <c r="D24" s="193">
        <v>0</v>
      </c>
      <c r="E24" s="193">
        <v>0</v>
      </c>
      <c r="F24" s="193">
        <v>0</v>
      </c>
      <c r="G24" s="193">
        <v>0</v>
      </c>
      <c r="H24" s="193">
        <v>0</v>
      </c>
      <c r="I24" s="193">
        <v>0</v>
      </c>
      <c r="J24" s="193">
        <v>0</v>
      </c>
      <c r="K24" s="193">
        <v>0</v>
      </c>
      <c r="L24" s="193">
        <v>0</v>
      </c>
      <c r="M24" s="193">
        <v>0</v>
      </c>
      <c r="N24" s="193">
        <v>0</v>
      </c>
      <c r="O24" s="193">
        <v>0</v>
      </c>
      <c r="P24" s="193">
        <v>0</v>
      </c>
      <c r="Q24" s="194">
        <v>0</v>
      </c>
    </row>
    <row r="25" spans="2:19" ht="18.75" customHeight="1" x14ac:dyDescent="0.3">
      <c r="B25" s="192" t="s">
        <v>135</v>
      </c>
      <c r="C25" s="199">
        <v>0</v>
      </c>
      <c r="D25" s="193">
        <v>0</v>
      </c>
      <c r="E25" s="193">
        <v>0</v>
      </c>
      <c r="F25" s="193">
        <v>0</v>
      </c>
      <c r="G25" s="193">
        <v>0</v>
      </c>
      <c r="H25" s="193">
        <v>0</v>
      </c>
      <c r="I25" s="193">
        <v>0</v>
      </c>
      <c r="J25" s="193">
        <v>0</v>
      </c>
      <c r="K25" s="193">
        <v>0</v>
      </c>
      <c r="L25" s="193">
        <v>0</v>
      </c>
      <c r="M25" s="193">
        <v>0</v>
      </c>
      <c r="N25" s="193">
        <v>0</v>
      </c>
      <c r="O25" s="193">
        <v>0</v>
      </c>
      <c r="P25" s="193">
        <v>0</v>
      </c>
      <c r="Q25" s="194">
        <v>0</v>
      </c>
    </row>
    <row r="26" spans="2:19" ht="18.75" customHeight="1" x14ac:dyDescent="0.3">
      <c r="B26" s="192" t="s">
        <v>149</v>
      </c>
      <c r="C26" s="199">
        <v>0</v>
      </c>
      <c r="D26" s="193">
        <v>0</v>
      </c>
      <c r="E26" s="193">
        <v>0</v>
      </c>
      <c r="F26" s="193">
        <v>0</v>
      </c>
      <c r="G26" s="193">
        <v>0</v>
      </c>
      <c r="H26" s="193">
        <v>0</v>
      </c>
      <c r="I26" s="193">
        <v>0</v>
      </c>
      <c r="J26" s="193">
        <v>0</v>
      </c>
      <c r="K26" s="193">
        <v>0</v>
      </c>
      <c r="L26" s="193">
        <v>0</v>
      </c>
      <c r="M26" s="193">
        <v>0</v>
      </c>
      <c r="N26" s="193">
        <v>0</v>
      </c>
      <c r="O26" s="193">
        <v>0</v>
      </c>
      <c r="P26" s="193">
        <v>0</v>
      </c>
      <c r="Q26" s="194">
        <v>0</v>
      </c>
    </row>
    <row r="27" spans="2:19" ht="18.75" customHeight="1" x14ac:dyDescent="0.3">
      <c r="B27" s="192" t="s">
        <v>61</v>
      </c>
      <c r="C27" s="199">
        <v>312703</v>
      </c>
      <c r="D27" s="193">
        <v>95431</v>
      </c>
      <c r="E27" s="193">
        <v>95431</v>
      </c>
      <c r="F27" s="193">
        <v>0</v>
      </c>
      <c r="G27" s="193">
        <v>24852</v>
      </c>
      <c r="H27" s="193">
        <v>-2153</v>
      </c>
      <c r="I27" s="193">
        <v>0</v>
      </c>
      <c r="J27" s="193">
        <v>0</v>
      </c>
      <c r="K27" s="193">
        <v>0</v>
      </c>
      <c r="L27" s="193">
        <v>2640</v>
      </c>
      <c r="M27" s="193">
        <v>2406</v>
      </c>
      <c r="N27" s="193">
        <v>5925</v>
      </c>
      <c r="O27" s="193">
        <v>0</v>
      </c>
      <c r="P27" s="193">
        <v>0</v>
      </c>
      <c r="Q27" s="194">
        <v>411165</v>
      </c>
    </row>
    <row r="28" spans="2:19" ht="18.75" customHeight="1" x14ac:dyDescent="0.3">
      <c r="B28" s="192" t="s">
        <v>62</v>
      </c>
      <c r="C28" s="199">
        <v>0</v>
      </c>
      <c r="D28" s="193">
        <v>0</v>
      </c>
      <c r="E28" s="193">
        <v>0</v>
      </c>
      <c r="F28" s="193">
        <v>0</v>
      </c>
      <c r="G28" s="193">
        <v>0</v>
      </c>
      <c r="H28" s="193">
        <v>0</v>
      </c>
      <c r="I28" s="193">
        <v>0</v>
      </c>
      <c r="J28" s="193">
        <v>0</v>
      </c>
      <c r="K28" s="193">
        <v>0</v>
      </c>
      <c r="L28" s="193">
        <v>0</v>
      </c>
      <c r="M28" s="193">
        <v>0</v>
      </c>
      <c r="N28" s="193">
        <v>0</v>
      </c>
      <c r="O28" s="193">
        <v>0</v>
      </c>
      <c r="P28" s="193">
        <v>0</v>
      </c>
      <c r="Q28" s="194">
        <v>0</v>
      </c>
    </row>
    <row r="29" spans="2:19" ht="18.75" customHeight="1" x14ac:dyDescent="0.3">
      <c r="B29" s="192" t="s">
        <v>63</v>
      </c>
      <c r="C29" s="199">
        <v>175966</v>
      </c>
      <c r="D29" s="193">
        <v>0</v>
      </c>
      <c r="E29" s="193">
        <v>0</v>
      </c>
      <c r="F29" s="193">
        <v>0</v>
      </c>
      <c r="G29" s="193">
        <v>0</v>
      </c>
      <c r="H29" s="193">
        <v>0</v>
      </c>
      <c r="I29" s="193">
        <v>0</v>
      </c>
      <c r="J29" s="193">
        <v>0</v>
      </c>
      <c r="K29" s="193">
        <v>0</v>
      </c>
      <c r="L29" s="193">
        <v>0</v>
      </c>
      <c r="M29" s="193">
        <v>0</v>
      </c>
      <c r="N29" s="193">
        <v>30601</v>
      </c>
      <c r="O29" s="193">
        <v>0</v>
      </c>
      <c r="P29" s="193">
        <v>0</v>
      </c>
      <c r="Q29" s="194">
        <v>206567</v>
      </c>
    </row>
    <row r="30" spans="2:19" ht="18.75" customHeight="1" x14ac:dyDescent="0.3">
      <c r="B30" s="195" t="s">
        <v>45</v>
      </c>
      <c r="C30" s="196">
        <f t="shared" ref="C30:Q30" si="0">SUM(C6:C29)</f>
        <v>233893</v>
      </c>
      <c r="D30" s="196">
        <f t="shared" si="0"/>
        <v>95431</v>
      </c>
      <c r="E30" s="196">
        <f t="shared" si="0"/>
        <v>95431</v>
      </c>
      <c r="F30" s="196">
        <f t="shared" si="0"/>
        <v>0</v>
      </c>
      <c r="G30" s="196">
        <f t="shared" si="0"/>
        <v>24852</v>
      </c>
      <c r="H30" s="196">
        <f t="shared" si="0"/>
        <v>-2153</v>
      </c>
      <c r="I30" s="196">
        <f t="shared" si="0"/>
        <v>0</v>
      </c>
      <c r="J30" s="196">
        <f t="shared" si="0"/>
        <v>0</v>
      </c>
      <c r="K30" s="196">
        <f t="shared" si="0"/>
        <v>0</v>
      </c>
      <c r="L30" s="196">
        <f t="shared" si="0"/>
        <v>2640</v>
      </c>
      <c r="M30" s="196">
        <f t="shared" si="0"/>
        <v>2406</v>
      </c>
      <c r="N30" s="196">
        <f t="shared" si="0"/>
        <v>88774</v>
      </c>
      <c r="O30" s="196">
        <f t="shared" si="0"/>
        <v>0</v>
      </c>
      <c r="P30" s="196">
        <f t="shared" si="0"/>
        <v>0</v>
      </c>
      <c r="Q30" s="196">
        <f t="shared" si="0"/>
        <v>415205</v>
      </c>
      <c r="R30" s="197"/>
      <c r="S30" s="197"/>
    </row>
    <row r="31" spans="2:19" ht="18.75" customHeight="1" x14ac:dyDescent="0.3">
      <c r="B31" s="265" t="s">
        <v>46</v>
      </c>
      <c r="C31" s="266"/>
      <c r="D31" s="266"/>
      <c r="E31" s="266"/>
      <c r="F31" s="266"/>
      <c r="G31" s="266"/>
      <c r="H31" s="266"/>
      <c r="I31" s="266"/>
      <c r="J31" s="266"/>
      <c r="K31" s="266"/>
      <c r="L31" s="266"/>
      <c r="M31" s="266"/>
      <c r="N31" s="266"/>
      <c r="O31" s="266"/>
      <c r="P31" s="266"/>
      <c r="Q31" s="267"/>
      <c r="R31" s="197"/>
    </row>
    <row r="32" spans="2:19" ht="18.75" customHeight="1" x14ac:dyDescent="0.3">
      <c r="B32" s="192" t="s">
        <v>47</v>
      </c>
      <c r="C32" s="193">
        <v>0</v>
      </c>
      <c r="D32" s="193">
        <v>0</v>
      </c>
      <c r="E32" s="193">
        <v>0</v>
      </c>
      <c r="F32" s="193">
        <v>0</v>
      </c>
      <c r="G32" s="193">
        <v>0</v>
      </c>
      <c r="H32" s="193">
        <v>0</v>
      </c>
      <c r="I32" s="193">
        <v>0</v>
      </c>
      <c r="J32" s="193">
        <v>0</v>
      </c>
      <c r="K32" s="193">
        <v>0</v>
      </c>
      <c r="L32" s="193">
        <v>0</v>
      </c>
      <c r="M32" s="193">
        <v>0</v>
      </c>
      <c r="N32" s="193">
        <v>0</v>
      </c>
      <c r="O32" s="193">
        <v>0</v>
      </c>
      <c r="P32" s="193">
        <v>0</v>
      </c>
      <c r="Q32" s="194">
        <v>0</v>
      </c>
    </row>
    <row r="33" spans="2:17" ht="18.75" customHeight="1" x14ac:dyDescent="0.3">
      <c r="B33" s="192" t="s">
        <v>78</v>
      </c>
      <c r="C33" s="193">
        <v>0</v>
      </c>
      <c r="D33" s="193">
        <v>0</v>
      </c>
      <c r="E33" s="193">
        <v>0</v>
      </c>
      <c r="F33" s="193">
        <v>0</v>
      </c>
      <c r="G33" s="193">
        <v>0</v>
      </c>
      <c r="H33" s="193">
        <v>0</v>
      </c>
      <c r="I33" s="193">
        <v>0</v>
      </c>
      <c r="J33" s="193">
        <v>0</v>
      </c>
      <c r="K33" s="193">
        <v>0</v>
      </c>
      <c r="L33" s="193">
        <v>0</v>
      </c>
      <c r="M33" s="193">
        <v>0</v>
      </c>
      <c r="N33" s="193">
        <v>0</v>
      </c>
      <c r="O33" s="193">
        <v>0</v>
      </c>
      <c r="P33" s="193">
        <v>0</v>
      </c>
      <c r="Q33" s="194">
        <v>0</v>
      </c>
    </row>
    <row r="34" spans="2:17" ht="18.75" customHeight="1" x14ac:dyDescent="0.3">
      <c r="B34" s="192" t="s">
        <v>48</v>
      </c>
      <c r="C34" s="193">
        <v>0</v>
      </c>
      <c r="D34" s="193">
        <v>0</v>
      </c>
      <c r="E34" s="193">
        <v>0</v>
      </c>
      <c r="F34" s="193">
        <v>0</v>
      </c>
      <c r="G34" s="193">
        <v>0</v>
      </c>
      <c r="H34" s="193">
        <v>0</v>
      </c>
      <c r="I34" s="193">
        <v>0</v>
      </c>
      <c r="J34" s="193">
        <v>0</v>
      </c>
      <c r="K34" s="193">
        <v>0</v>
      </c>
      <c r="L34" s="193">
        <v>0</v>
      </c>
      <c r="M34" s="193">
        <v>0</v>
      </c>
      <c r="N34" s="193">
        <v>0</v>
      </c>
      <c r="O34" s="193">
        <v>0</v>
      </c>
      <c r="P34" s="193">
        <v>0</v>
      </c>
      <c r="Q34" s="194">
        <v>0</v>
      </c>
    </row>
    <row r="35" spans="2:17" ht="18.75" customHeight="1" x14ac:dyDescent="0.3">
      <c r="B35" s="195" t="s">
        <v>45</v>
      </c>
      <c r="C35" s="196">
        <f>SUM(C32:C34)</f>
        <v>0</v>
      </c>
      <c r="D35" s="196">
        <f t="shared" ref="D35:Q35" si="1">SUM(D32:D34)</f>
        <v>0</v>
      </c>
      <c r="E35" s="196">
        <f t="shared" si="1"/>
        <v>0</v>
      </c>
      <c r="F35" s="196">
        <f t="shared" si="1"/>
        <v>0</v>
      </c>
      <c r="G35" s="196">
        <f t="shared" si="1"/>
        <v>0</v>
      </c>
      <c r="H35" s="196">
        <f t="shared" si="1"/>
        <v>0</v>
      </c>
      <c r="I35" s="196">
        <f t="shared" si="1"/>
        <v>0</v>
      </c>
      <c r="J35" s="196">
        <f t="shared" si="1"/>
        <v>0</v>
      </c>
      <c r="K35" s="196">
        <f t="shared" si="1"/>
        <v>0</v>
      </c>
      <c r="L35" s="196">
        <f t="shared" si="1"/>
        <v>0</v>
      </c>
      <c r="M35" s="196">
        <f t="shared" si="1"/>
        <v>0</v>
      </c>
      <c r="N35" s="196">
        <f t="shared" si="1"/>
        <v>0</v>
      </c>
      <c r="O35" s="196">
        <f t="shared" si="1"/>
        <v>0</v>
      </c>
      <c r="P35" s="196">
        <f t="shared" si="1"/>
        <v>0</v>
      </c>
      <c r="Q35" s="196">
        <f t="shared" si="1"/>
        <v>0</v>
      </c>
    </row>
    <row r="36" spans="2:17" ht="18.75" customHeight="1" x14ac:dyDescent="0.3">
      <c r="B36" s="268" t="s">
        <v>50</v>
      </c>
      <c r="C36" s="268"/>
      <c r="D36" s="268"/>
      <c r="E36" s="268"/>
      <c r="F36" s="268"/>
      <c r="G36" s="268"/>
      <c r="H36" s="268"/>
      <c r="I36" s="268"/>
      <c r="J36" s="268"/>
      <c r="K36" s="268"/>
      <c r="L36" s="268"/>
      <c r="M36" s="268"/>
      <c r="N36" s="268"/>
      <c r="O36" s="268"/>
      <c r="P36" s="268"/>
      <c r="Q36" s="268"/>
    </row>
    <row r="37" spans="2:17" ht="21.75" customHeight="1" x14ac:dyDescent="0.3">
      <c r="C37" s="198"/>
      <c r="D37" s="198"/>
      <c r="E37" s="198"/>
      <c r="F37" s="198"/>
      <c r="G37" s="198"/>
      <c r="H37" s="198"/>
      <c r="I37" s="198"/>
      <c r="J37" s="198"/>
      <c r="K37" s="198"/>
      <c r="L37" s="198"/>
      <c r="M37" s="198"/>
      <c r="N37" s="198"/>
      <c r="O37" s="198"/>
      <c r="P37" s="198"/>
      <c r="Q37" s="198"/>
    </row>
    <row r="38" spans="2:17" ht="21.75" customHeight="1" x14ac:dyDescent="0.3">
      <c r="D38" s="197"/>
      <c r="Q38" s="201"/>
    </row>
  </sheetData>
  <sheetProtection algorithmName="SHA-512" hashValue="iHCNMlkwjvG1ENurtSfHnlD61YpDeinmxvu3JgoOsrtLQSEbNNLTRkuME8KHN47hJLL3RBciSKcpZqoTh0Ko+g==" saltValue="DQCBvGXXp+Myc0BgDGmRjg==" spinCount="100000" sheet="1" objects="1" scenarios="1"/>
  <mergeCells count="4">
    <mergeCell ref="B3:Q3"/>
    <mergeCell ref="B5:Q5"/>
    <mergeCell ref="B31:Q31"/>
    <mergeCell ref="B36:Q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6"/>
  <sheetViews>
    <sheetView showGridLines="0" topLeftCell="A17" zoomScale="80" zoomScaleNormal="80" workbookViewId="0">
      <selection activeCell="D30" sqref="D30"/>
    </sheetView>
  </sheetViews>
  <sheetFormatPr defaultColWidth="15.54296875" defaultRowHeight="14" x14ac:dyDescent="0.3"/>
  <cols>
    <col min="1" max="1" width="15.54296875" style="4"/>
    <col min="2" max="2" width="44.54296875" style="4" customWidth="1"/>
    <col min="3" max="16" width="20.453125" style="4" customWidth="1"/>
    <col min="17" max="17" width="20.453125" style="8" customWidth="1"/>
    <col min="18" max="16384" width="15.54296875" style="4"/>
  </cols>
  <sheetData>
    <row r="2" spans="2:17" ht="8.25" customHeight="1" x14ac:dyDescent="0.3"/>
    <row r="3" spans="2:17" ht="26.25" customHeight="1" x14ac:dyDescent="0.3">
      <c r="B3" s="263" t="s">
        <v>297</v>
      </c>
      <c r="C3" s="263"/>
      <c r="D3" s="263"/>
      <c r="E3" s="263"/>
      <c r="F3" s="263"/>
      <c r="G3" s="263"/>
      <c r="H3" s="263"/>
      <c r="I3" s="263"/>
      <c r="J3" s="263"/>
      <c r="K3" s="263"/>
      <c r="L3" s="263"/>
      <c r="M3" s="263"/>
      <c r="N3" s="263"/>
      <c r="O3" s="263"/>
      <c r="P3" s="263"/>
      <c r="Q3" s="263"/>
    </row>
    <row r="4" spans="2:17" s="15" customFormat="1" ht="28" x14ac:dyDescent="0.3">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2:17" ht="33.75" customHeight="1" x14ac:dyDescent="0.3">
      <c r="B5" s="255" t="s">
        <v>16</v>
      </c>
      <c r="C5" s="256"/>
      <c r="D5" s="256"/>
      <c r="E5" s="256"/>
      <c r="F5" s="256"/>
      <c r="G5" s="256"/>
      <c r="H5" s="256"/>
      <c r="I5" s="256"/>
      <c r="J5" s="256"/>
      <c r="K5" s="256"/>
      <c r="L5" s="256"/>
      <c r="M5" s="256"/>
      <c r="N5" s="256"/>
      <c r="O5" s="256"/>
      <c r="P5" s="256"/>
      <c r="Q5" s="257"/>
    </row>
    <row r="6" spans="2:17" ht="27.75" customHeight="1" x14ac:dyDescent="0.3">
      <c r="B6" s="9" t="s">
        <v>256</v>
      </c>
      <c r="C6" s="165">
        <v>0</v>
      </c>
      <c r="D6" s="165">
        <v>0</v>
      </c>
      <c r="E6" s="165">
        <v>0</v>
      </c>
      <c r="F6" s="165">
        <v>0</v>
      </c>
      <c r="G6" s="165">
        <v>0</v>
      </c>
      <c r="H6" s="165">
        <v>0</v>
      </c>
      <c r="I6" s="165">
        <v>0</v>
      </c>
      <c r="J6" s="165">
        <v>0</v>
      </c>
      <c r="K6" s="165">
        <v>0</v>
      </c>
      <c r="L6" s="165">
        <v>0</v>
      </c>
      <c r="M6" s="165">
        <v>0</v>
      </c>
      <c r="N6" s="165">
        <v>0</v>
      </c>
      <c r="O6" s="165">
        <v>0</v>
      </c>
      <c r="P6" s="165">
        <v>0</v>
      </c>
      <c r="Q6" s="166">
        <v>0</v>
      </c>
    </row>
    <row r="7" spans="2:17" ht="27.75" customHeight="1" x14ac:dyDescent="0.3">
      <c r="B7" s="6" t="s">
        <v>51</v>
      </c>
      <c r="C7" s="165">
        <v>0</v>
      </c>
      <c r="D7" s="165">
        <v>0</v>
      </c>
      <c r="E7" s="165">
        <v>0</v>
      </c>
      <c r="F7" s="165">
        <v>0</v>
      </c>
      <c r="G7" s="165">
        <v>0</v>
      </c>
      <c r="H7" s="165">
        <v>0</v>
      </c>
      <c r="I7" s="165">
        <v>0</v>
      </c>
      <c r="J7" s="165">
        <v>0</v>
      </c>
      <c r="K7" s="165">
        <v>0</v>
      </c>
      <c r="L7" s="165">
        <v>0</v>
      </c>
      <c r="M7" s="165">
        <v>0</v>
      </c>
      <c r="N7" s="165">
        <v>0</v>
      </c>
      <c r="O7" s="165">
        <v>0</v>
      </c>
      <c r="P7" s="165">
        <v>0</v>
      </c>
      <c r="Q7" s="166">
        <v>0</v>
      </c>
    </row>
    <row r="8" spans="2:17" ht="27.75" customHeight="1" x14ac:dyDescent="0.3">
      <c r="B8" s="6" t="s">
        <v>148</v>
      </c>
      <c r="C8" s="165">
        <v>0</v>
      </c>
      <c r="D8" s="165">
        <v>0</v>
      </c>
      <c r="E8" s="165">
        <v>0</v>
      </c>
      <c r="F8" s="165">
        <v>0</v>
      </c>
      <c r="G8" s="165">
        <v>-46385</v>
      </c>
      <c r="H8" s="165">
        <v>0</v>
      </c>
      <c r="I8" s="165">
        <v>0</v>
      </c>
      <c r="J8" s="165">
        <v>0</v>
      </c>
      <c r="K8" s="165">
        <v>0</v>
      </c>
      <c r="L8" s="165">
        <v>0</v>
      </c>
      <c r="M8" s="165">
        <v>0</v>
      </c>
      <c r="N8" s="165">
        <v>0</v>
      </c>
      <c r="O8" s="165">
        <v>0</v>
      </c>
      <c r="P8" s="165">
        <v>0</v>
      </c>
      <c r="Q8" s="166">
        <v>0</v>
      </c>
    </row>
    <row r="9" spans="2:17" ht="27.75" customHeight="1" x14ac:dyDescent="0.3">
      <c r="B9" s="6" t="s">
        <v>52</v>
      </c>
      <c r="C9" s="165">
        <v>0</v>
      </c>
      <c r="D9" s="165">
        <v>0</v>
      </c>
      <c r="E9" s="165">
        <v>0</v>
      </c>
      <c r="F9" s="165">
        <v>0</v>
      </c>
      <c r="G9" s="165">
        <v>0</v>
      </c>
      <c r="H9" s="165">
        <v>0</v>
      </c>
      <c r="I9" s="165">
        <v>0</v>
      </c>
      <c r="J9" s="165">
        <v>0</v>
      </c>
      <c r="K9" s="165">
        <v>0</v>
      </c>
      <c r="L9" s="165">
        <v>0</v>
      </c>
      <c r="M9" s="165">
        <v>0</v>
      </c>
      <c r="N9" s="165">
        <v>0</v>
      </c>
      <c r="O9" s="165">
        <v>0</v>
      </c>
      <c r="P9" s="165">
        <v>0</v>
      </c>
      <c r="Q9" s="166">
        <v>0</v>
      </c>
    </row>
    <row r="10" spans="2:17" ht="27.75" customHeight="1" x14ac:dyDescent="0.3">
      <c r="B10" s="6" t="s">
        <v>53</v>
      </c>
      <c r="C10" s="165">
        <v>0</v>
      </c>
      <c r="D10" s="165">
        <v>0</v>
      </c>
      <c r="E10" s="165">
        <v>0</v>
      </c>
      <c r="F10" s="165">
        <v>0</v>
      </c>
      <c r="G10" s="165">
        <v>0</v>
      </c>
      <c r="H10" s="165">
        <v>0</v>
      </c>
      <c r="I10" s="165">
        <v>0</v>
      </c>
      <c r="J10" s="165">
        <v>0</v>
      </c>
      <c r="K10" s="165">
        <v>0</v>
      </c>
      <c r="L10" s="165">
        <v>0</v>
      </c>
      <c r="M10" s="165">
        <v>0</v>
      </c>
      <c r="N10" s="165">
        <v>0</v>
      </c>
      <c r="O10" s="165">
        <v>0</v>
      </c>
      <c r="P10" s="165">
        <v>0</v>
      </c>
      <c r="Q10" s="166">
        <v>0</v>
      </c>
    </row>
    <row r="11" spans="2:17" ht="27.75" customHeight="1" x14ac:dyDescent="0.3">
      <c r="B11" s="6" t="s">
        <v>22</v>
      </c>
      <c r="C11" s="165">
        <v>0</v>
      </c>
      <c r="D11" s="165">
        <v>0</v>
      </c>
      <c r="E11" s="165">
        <v>0</v>
      </c>
      <c r="F11" s="165">
        <v>0</v>
      </c>
      <c r="G11" s="165">
        <v>0</v>
      </c>
      <c r="H11" s="165">
        <v>0</v>
      </c>
      <c r="I11" s="165">
        <v>0</v>
      </c>
      <c r="J11" s="165">
        <v>0</v>
      </c>
      <c r="K11" s="165">
        <v>0</v>
      </c>
      <c r="L11" s="165">
        <v>0</v>
      </c>
      <c r="M11" s="165">
        <v>0</v>
      </c>
      <c r="N11" s="165">
        <v>0</v>
      </c>
      <c r="O11" s="165">
        <v>0</v>
      </c>
      <c r="P11" s="165">
        <v>0</v>
      </c>
      <c r="Q11" s="166">
        <v>0</v>
      </c>
    </row>
    <row r="12" spans="2:17" ht="27.75" customHeight="1" x14ac:dyDescent="0.3">
      <c r="B12" s="6" t="s">
        <v>55</v>
      </c>
      <c r="C12" s="165">
        <v>0</v>
      </c>
      <c r="D12" s="165">
        <v>0</v>
      </c>
      <c r="E12" s="165">
        <v>0</v>
      </c>
      <c r="F12" s="165">
        <v>0</v>
      </c>
      <c r="G12" s="165">
        <v>0</v>
      </c>
      <c r="H12" s="165">
        <v>0</v>
      </c>
      <c r="I12" s="165">
        <v>0</v>
      </c>
      <c r="J12" s="165">
        <v>0</v>
      </c>
      <c r="K12" s="165">
        <v>0</v>
      </c>
      <c r="L12" s="165">
        <v>0</v>
      </c>
      <c r="M12" s="165">
        <v>0</v>
      </c>
      <c r="N12" s="165">
        <v>0</v>
      </c>
      <c r="O12" s="165">
        <v>0</v>
      </c>
      <c r="P12" s="165">
        <v>0</v>
      </c>
      <c r="Q12" s="166">
        <v>0</v>
      </c>
    </row>
    <row r="13" spans="2:17" ht="27.75" customHeight="1" x14ac:dyDescent="0.3">
      <c r="B13" s="6" t="s">
        <v>263</v>
      </c>
      <c r="C13" s="165">
        <v>0</v>
      </c>
      <c r="D13" s="165">
        <v>0</v>
      </c>
      <c r="E13" s="165">
        <v>0</v>
      </c>
      <c r="F13" s="165">
        <v>0</v>
      </c>
      <c r="G13" s="165">
        <v>0</v>
      </c>
      <c r="H13" s="165">
        <v>0</v>
      </c>
      <c r="I13" s="165">
        <v>0</v>
      </c>
      <c r="J13" s="165">
        <v>0</v>
      </c>
      <c r="K13" s="165">
        <v>0</v>
      </c>
      <c r="L13" s="165">
        <v>0</v>
      </c>
      <c r="M13" s="165">
        <v>0</v>
      </c>
      <c r="N13" s="165">
        <v>0</v>
      </c>
      <c r="O13" s="165">
        <v>0</v>
      </c>
      <c r="P13" s="165">
        <v>0</v>
      </c>
      <c r="Q13" s="166">
        <v>0</v>
      </c>
    </row>
    <row r="14" spans="2:17" ht="27.75" customHeight="1" x14ac:dyDescent="0.3">
      <c r="B14" s="6" t="s">
        <v>56</v>
      </c>
      <c r="C14" s="165">
        <v>0</v>
      </c>
      <c r="D14" s="165">
        <v>0</v>
      </c>
      <c r="E14" s="165">
        <v>0</v>
      </c>
      <c r="F14" s="165">
        <v>0</v>
      </c>
      <c r="G14" s="165">
        <v>0</v>
      </c>
      <c r="H14" s="165">
        <v>0</v>
      </c>
      <c r="I14" s="165">
        <v>0</v>
      </c>
      <c r="J14" s="165">
        <v>0</v>
      </c>
      <c r="K14" s="165">
        <v>0</v>
      </c>
      <c r="L14" s="165">
        <v>0</v>
      </c>
      <c r="M14" s="165">
        <v>0</v>
      </c>
      <c r="N14" s="165">
        <v>0</v>
      </c>
      <c r="O14" s="165">
        <v>0</v>
      </c>
      <c r="P14" s="165">
        <v>0</v>
      </c>
      <c r="Q14" s="166">
        <v>0</v>
      </c>
    </row>
    <row r="15" spans="2:17" ht="27.75" customHeight="1" x14ac:dyDescent="0.3">
      <c r="B15" s="6" t="s">
        <v>57</v>
      </c>
      <c r="C15" s="165">
        <v>0</v>
      </c>
      <c r="D15" s="165">
        <v>0</v>
      </c>
      <c r="E15" s="165">
        <v>0</v>
      </c>
      <c r="F15" s="165">
        <v>0</v>
      </c>
      <c r="G15" s="165">
        <v>0</v>
      </c>
      <c r="H15" s="165">
        <v>0</v>
      </c>
      <c r="I15" s="165">
        <v>0</v>
      </c>
      <c r="J15" s="165">
        <v>0</v>
      </c>
      <c r="K15" s="165">
        <v>0</v>
      </c>
      <c r="L15" s="165">
        <v>0</v>
      </c>
      <c r="M15" s="165">
        <v>0</v>
      </c>
      <c r="N15" s="165">
        <v>0</v>
      </c>
      <c r="O15" s="165">
        <v>0</v>
      </c>
      <c r="P15" s="165">
        <v>0</v>
      </c>
      <c r="Q15" s="166">
        <v>0</v>
      </c>
    </row>
    <row r="16" spans="2:17" ht="27.75" customHeight="1" x14ac:dyDescent="0.3">
      <c r="B16" s="6" t="s">
        <v>58</v>
      </c>
      <c r="C16" s="165">
        <v>0</v>
      </c>
      <c r="D16" s="165">
        <v>0</v>
      </c>
      <c r="E16" s="165">
        <v>0</v>
      </c>
      <c r="F16" s="165">
        <v>0</v>
      </c>
      <c r="G16" s="165">
        <v>0</v>
      </c>
      <c r="H16" s="165">
        <v>0</v>
      </c>
      <c r="I16" s="165">
        <v>0</v>
      </c>
      <c r="J16" s="165">
        <v>0</v>
      </c>
      <c r="K16" s="165">
        <v>0</v>
      </c>
      <c r="L16" s="165">
        <v>0</v>
      </c>
      <c r="M16" s="165">
        <v>0</v>
      </c>
      <c r="N16" s="165">
        <v>0</v>
      </c>
      <c r="O16" s="165">
        <v>0</v>
      </c>
      <c r="P16" s="165">
        <v>0</v>
      </c>
      <c r="Q16" s="166">
        <v>0</v>
      </c>
    </row>
    <row r="17" spans="2:17" ht="27.75" customHeight="1" x14ac:dyDescent="0.3">
      <c r="B17" s="6" t="s">
        <v>131</v>
      </c>
      <c r="C17" s="165">
        <v>0</v>
      </c>
      <c r="D17" s="165">
        <v>0</v>
      </c>
      <c r="E17" s="165">
        <v>0</v>
      </c>
      <c r="F17" s="165">
        <v>0</v>
      </c>
      <c r="G17" s="165">
        <v>0</v>
      </c>
      <c r="H17" s="165">
        <v>0</v>
      </c>
      <c r="I17" s="165">
        <v>0</v>
      </c>
      <c r="J17" s="165">
        <v>0</v>
      </c>
      <c r="K17" s="165">
        <v>0</v>
      </c>
      <c r="L17" s="165">
        <v>0</v>
      </c>
      <c r="M17" s="165">
        <v>0</v>
      </c>
      <c r="N17" s="165">
        <v>0</v>
      </c>
      <c r="O17" s="165">
        <v>0</v>
      </c>
      <c r="P17" s="165">
        <v>0</v>
      </c>
      <c r="Q17" s="166">
        <v>0</v>
      </c>
    </row>
    <row r="18" spans="2:17" ht="27.75" customHeight="1" x14ac:dyDescent="0.3">
      <c r="B18" s="6" t="s">
        <v>253</v>
      </c>
      <c r="C18" s="165">
        <v>0</v>
      </c>
      <c r="D18" s="165">
        <v>0</v>
      </c>
      <c r="E18" s="165">
        <v>0</v>
      </c>
      <c r="F18" s="165">
        <v>0</v>
      </c>
      <c r="G18" s="165">
        <v>0</v>
      </c>
      <c r="H18" s="165">
        <v>0</v>
      </c>
      <c r="I18" s="165">
        <v>0</v>
      </c>
      <c r="J18" s="165">
        <v>0</v>
      </c>
      <c r="K18" s="165">
        <v>0</v>
      </c>
      <c r="L18" s="165">
        <v>0</v>
      </c>
      <c r="M18" s="165">
        <v>0</v>
      </c>
      <c r="N18" s="165">
        <v>0</v>
      </c>
      <c r="O18" s="165">
        <v>0</v>
      </c>
      <c r="P18" s="165">
        <v>0</v>
      </c>
      <c r="Q18" s="166">
        <v>0</v>
      </c>
    </row>
    <row r="19" spans="2:17" ht="27.75" customHeight="1" x14ac:dyDescent="0.3">
      <c r="B19" s="6" t="s">
        <v>136</v>
      </c>
      <c r="C19" s="165">
        <v>0</v>
      </c>
      <c r="D19" s="165">
        <v>0</v>
      </c>
      <c r="E19" s="165">
        <v>0</v>
      </c>
      <c r="F19" s="165">
        <v>0</v>
      </c>
      <c r="G19" s="165">
        <v>0</v>
      </c>
      <c r="H19" s="165">
        <v>0</v>
      </c>
      <c r="I19" s="165">
        <v>0</v>
      </c>
      <c r="J19" s="165">
        <v>0</v>
      </c>
      <c r="K19" s="165">
        <v>0</v>
      </c>
      <c r="L19" s="165">
        <v>0</v>
      </c>
      <c r="M19" s="165">
        <v>0</v>
      </c>
      <c r="N19" s="165">
        <v>0</v>
      </c>
      <c r="O19" s="165">
        <v>0</v>
      </c>
      <c r="P19" s="165">
        <v>0</v>
      </c>
      <c r="Q19" s="166">
        <v>0</v>
      </c>
    </row>
    <row r="20" spans="2:17" ht="27.75" customHeight="1" x14ac:dyDescent="0.3">
      <c r="B20" s="6" t="s">
        <v>35</v>
      </c>
      <c r="C20" s="165">
        <v>0</v>
      </c>
      <c r="D20" s="165">
        <v>0</v>
      </c>
      <c r="E20" s="165">
        <v>0</v>
      </c>
      <c r="F20" s="165">
        <v>0</v>
      </c>
      <c r="G20" s="165">
        <v>0</v>
      </c>
      <c r="H20" s="165">
        <v>0</v>
      </c>
      <c r="I20" s="165">
        <v>0</v>
      </c>
      <c r="J20" s="165">
        <v>0</v>
      </c>
      <c r="K20" s="165">
        <v>0</v>
      </c>
      <c r="L20" s="165">
        <v>0</v>
      </c>
      <c r="M20" s="165">
        <v>0</v>
      </c>
      <c r="N20" s="165">
        <v>0</v>
      </c>
      <c r="O20" s="165">
        <v>0</v>
      </c>
      <c r="P20" s="165">
        <v>0</v>
      </c>
      <c r="Q20" s="166">
        <v>0</v>
      </c>
    </row>
    <row r="21" spans="2:17" ht="27.75" customHeight="1" x14ac:dyDescent="0.3">
      <c r="B21" s="152" t="s">
        <v>191</v>
      </c>
      <c r="C21" s="165">
        <v>0</v>
      </c>
      <c r="D21" s="165">
        <v>0</v>
      </c>
      <c r="E21" s="165">
        <v>0</v>
      </c>
      <c r="F21" s="165">
        <v>0</v>
      </c>
      <c r="G21" s="165">
        <v>0</v>
      </c>
      <c r="H21" s="165">
        <v>0</v>
      </c>
      <c r="I21" s="165">
        <v>0</v>
      </c>
      <c r="J21" s="165">
        <v>0</v>
      </c>
      <c r="K21" s="165">
        <v>0</v>
      </c>
      <c r="L21" s="165">
        <v>0</v>
      </c>
      <c r="M21" s="165">
        <v>0</v>
      </c>
      <c r="N21" s="165">
        <v>0</v>
      </c>
      <c r="O21" s="165">
        <v>0</v>
      </c>
      <c r="P21" s="165">
        <v>0</v>
      </c>
      <c r="Q21" s="166">
        <v>0</v>
      </c>
    </row>
    <row r="22" spans="2:17" ht="27.75" customHeight="1" x14ac:dyDescent="0.3">
      <c r="B22" s="6" t="s">
        <v>59</v>
      </c>
      <c r="C22" s="165">
        <v>0</v>
      </c>
      <c r="D22" s="165">
        <v>0</v>
      </c>
      <c r="E22" s="165">
        <v>0</v>
      </c>
      <c r="F22" s="165">
        <v>0</v>
      </c>
      <c r="G22" s="165">
        <v>0</v>
      </c>
      <c r="H22" s="165">
        <v>0</v>
      </c>
      <c r="I22" s="165">
        <v>0</v>
      </c>
      <c r="J22" s="165">
        <v>0</v>
      </c>
      <c r="K22" s="165">
        <v>0</v>
      </c>
      <c r="L22" s="165">
        <v>0</v>
      </c>
      <c r="M22" s="165">
        <v>0</v>
      </c>
      <c r="N22" s="165">
        <v>0</v>
      </c>
      <c r="O22" s="165">
        <v>0</v>
      </c>
      <c r="P22" s="165">
        <v>0</v>
      </c>
      <c r="Q22" s="166">
        <v>0</v>
      </c>
    </row>
    <row r="23" spans="2:17" ht="27.75" customHeight="1" x14ac:dyDescent="0.3">
      <c r="B23" s="6" t="s">
        <v>60</v>
      </c>
      <c r="C23" s="165">
        <v>0</v>
      </c>
      <c r="D23" s="165">
        <v>0</v>
      </c>
      <c r="E23" s="165">
        <v>0</v>
      </c>
      <c r="F23" s="165">
        <v>0</v>
      </c>
      <c r="G23" s="165">
        <v>0</v>
      </c>
      <c r="H23" s="165">
        <v>0</v>
      </c>
      <c r="I23" s="165">
        <v>0</v>
      </c>
      <c r="J23" s="165">
        <v>0</v>
      </c>
      <c r="K23" s="165">
        <v>0</v>
      </c>
      <c r="L23" s="165">
        <v>0</v>
      </c>
      <c r="M23" s="165">
        <v>0</v>
      </c>
      <c r="N23" s="165">
        <v>0</v>
      </c>
      <c r="O23" s="165">
        <v>0</v>
      </c>
      <c r="P23" s="165">
        <v>0</v>
      </c>
      <c r="Q23" s="166">
        <v>0</v>
      </c>
    </row>
    <row r="24" spans="2:17" ht="27.75" customHeight="1" x14ac:dyDescent="0.3">
      <c r="B24" s="6" t="s">
        <v>134</v>
      </c>
      <c r="C24" s="165">
        <v>0</v>
      </c>
      <c r="D24" s="165">
        <v>0</v>
      </c>
      <c r="E24" s="165">
        <v>0</v>
      </c>
      <c r="F24" s="165">
        <v>0</v>
      </c>
      <c r="G24" s="165">
        <v>0</v>
      </c>
      <c r="H24" s="165">
        <v>0</v>
      </c>
      <c r="I24" s="165">
        <v>0</v>
      </c>
      <c r="J24" s="165">
        <v>0</v>
      </c>
      <c r="K24" s="165">
        <v>0</v>
      </c>
      <c r="L24" s="165">
        <v>0</v>
      </c>
      <c r="M24" s="165">
        <v>0</v>
      </c>
      <c r="N24" s="165">
        <v>0</v>
      </c>
      <c r="O24" s="165">
        <v>0</v>
      </c>
      <c r="P24" s="165">
        <v>0</v>
      </c>
      <c r="Q24" s="166">
        <v>0</v>
      </c>
    </row>
    <row r="25" spans="2:17" ht="27.75" customHeight="1" x14ac:dyDescent="0.3">
      <c r="B25" s="6" t="s">
        <v>135</v>
      </c>
      <c r="C25" s="165">
        <v>0</v>
      </c>
      <c r="D25" s="165">
        <v>0</v>
      </c>
      <c r="E25" s="165">
        <v>0</v>
      </c>
      <c r="F25" s="165">
        <v>0</v>
      </c>
      <c r="G25" s="165">
        <v>0</v>
      </c>
      <c r="H25" s="165">
        <v>0</v>
      </c>
      <c r="I25" s="165">
        <v>0</v>
      </c>
      <c r="J25" s="165">
        <v>0</v>
      </c>
      <c r="K25" s="165">
        <v>0</v>
      </c>
      <c r="L25" s="165">
        <v>0</v>
      </c>
      <c r="M25" s="165">
        <v>0</v>
      </c>
      <c r="N25" s="165">
        <v>0</v>
      </c>
      <c r="O25" s="165">
        <v>0</v>
      </c>
      <c r="P25" s="165">
        <v>0</v>
      </c>
      <c r="Q25" s="166">
        <v>0</v>
      </c>
    </row>
    <row r="26" spans="2:17" ht="27.75" customHeight="1" x14ac:dyDescent="0.3">
      <c r="B26" s="6" t="s">
        <v>149</v>
      </c>
      <c r="C26" s="165">
        <v>0</v>
      </c>
      <c r="D26" s="165">
        <v>0</v>
      </c>
      <c r="E26" s="165">
        <v>-5</v>
      </c>
      <c r="F26" s="165">
        <v>0</v>
      </c>
      <c r="G26" s="165">
        <v>0</v>
      </c>
      <c r="H26" s="165">
        <v>0</v>
      </c>
      <c r="I26" s="165">
        <v>0</v>
      </c>
      <c r="J26" s="165">
        <v>0</v>
      </c>
      <c r="K26" s="165">
        <v>0</v>
      </c>
      <c r="L26" s="165">
        <v>0</v>
      </c>
      <c r="M26" s="165">
        <v>0</v>
      </c>
      <c r="N26" s="165">
        <v>0</v>
      </c>
      <c r="O26" s="165">
        <v>0</v>
      </c>
      <c r="P26" s="165">
        <v>0</v>
      </c>
      <c r="Q26" s="166">
        <v>-5</v>
      </c>
    </row>
    <row r="27" spans="2:17" ht="27.75" customHeight="1" x14ac:dyDescent="0.3">
      <c r="B27" s="6" t="s">
        <v>61</v>
      </c>
      <c r="C27" s="165">
        <v>0</v>
      </c>
      <c r="D27" s="165">
        <v>0</v>
      </c>
      <c r="E27" s="165">
        <v>0</v>
      </c>
      <c r="F27" s="165">
        <v>0</v>
      </c>
      <c r="G27" s="165">
        <v>0</v>
      </c>
      <c r="H27" s="165">
        <v>0</v>
      </c>
      <c r="I27" s="165">
        <v>0</v>
      </c>
      <c r="J27" s="165">
        <v>0</v>
      </c>
      <c r="K27" s="165">
        <v>0</v>
      </c>
      <c r="L27" s="165">
        <v>0</v>
      </c>
      <c r="M27" s="165">
        <v>0</v>
      </c>
      <c r="N27" s="165">
        <v>0</v>
      </c>
      <c r="O27" s="165">
        <v>0</v>
      </c>
      <c r="P27" s="165">
        <v>0</v>
      </c>
      <c r="Q27" s="166">
        <v>0</v>
      </c>
    </row>
    <row r="28" spans="2:17" ht="27.75" customHeight="1" x14ac:dyDescent="0.3">
      <c r="B28" s="6" t="s">
        <v>62</v>
      </c>
      <c r="C28" s="165">
        <v>0</v>
      </c>
      <c r="D28" s="165">
        <v>0</v>
      </c>
      <c r="E28" s="165">
        <v>0</v>
      </c>
      <c r="F28" s="165">
        <v>0</v>
      </c>
      <c r="G28" s="165">
        <v>0</v>
      </c>
      <c r="H28" s="165">
        <v>0</v>
      </c>
      <c r="I28" s="165">
        <v>0</v>
      </c>
      <c r="J28" s="165">
        <v>0</v>
      </c>
      <c r="K28" s="165">
        <v>0</v>
      </c>
      <c r="L28" s="165">
        <v>0</v>
      </c>
      <c r="M28" s="165">
        <v>0</v>
      </c>
      <c r="N28" s="165">
        <v>0</v>
      </c>
      <c r="O28" s="165">
        <v>0</v>
      </c>
      <c r="P28" s="165">
        <v>0</v>
      </c>
      <c r="Q28" s="166">
        <v>0</v>
      </c>
    </row>
    <row r="29" spans="2:17" ht="27.75" customHeight="1" x14ac:dyDescent="0.3">
      <c r="B29" s="6" t="s">
        <v>63</v>
      </c>
      <c r="C29" s="165">
        <v>0</v>
      </c>
      <c r="D29" s="165">
        <v>0</v>
      </c>
      <c r="E29" s="165">
        <v>0</v>
      </c>
      <c r="F29" s="165">
        <v>0</v>
      </c>
      <c r="G29" s="165">
        <v>0</v>
      </c>
      <c r="H29" s="165">
        <v>0</v>
      </c>
      <c r="I29" s="165">
        <v>0</v>
      </c>
      <c r="J29" s="165">
        <v>0</v>
      </c>
      <c r="K29" s="165">
        <v>0</v>
      </c>
      <c r="L29" s="165">
        <v>0</v>
      </c>
      <c r="M29" s="165">
        <v>0</v>
      </c>
      <c r="N29" s="165">
        <v>0</v>
      </c>
      <c r="O29" s="165">
        <v>0</v>
      </c>
      <c r="P29" s="165">
        <v>0</v>
      </c>
      <c r="Q29" s="166">
        <v>0</v>
      </c>
    </row>
    <row r="30" spans="2:17" ht="27.75" customHeight="1" x14ac:dyDescent="0.3">
      <c r="B30" s="58" t="s">
        <v>45</v>
      </c>
      <c r="C30" s="167">
        <f t="shared" ref="C30:Q30" si="0">SUM(C6:C29)</f>
        <v>0</v>
      </c>
      <c r="D30" s="167">
        <f t="shared" si="0"/>
        <v>0</v>
      </c>
      <c r="E30" s="167">
        <f t="shared" si="0"/>
        <v>-5</v>
      </c>
      <c r="F30" s="167">
        <f t="shared" si="0"/>
        <v>0</v>
      </c>
      <c r="G30" s="167">
        <f t="shared" si="0"/>
        <v>-46385</v>
      </c>
      <c r="H30" s="167">
        <f t="shared" si="0"/>
        <v>0</v>
      </c>
      <c r="I30" s="167">
        <f t="shared" si="0"/>
        <v>0</v>
      </c>
      <c r="J30" s="167">
        <f t="shared" si="0"/>
        <v>0</v>
      </c>
      <c r="K30" s="167">
        <f t="shared" si="0"/>
        <v>0</v>
      </c>
      <c r="L30" s="167">
        <f t="shared" si="0"/>
        <v>0</v>
      </c>
      <c r="M30" s="167">
        <f t="shared" si="0"/>
        <v>0</v>
      </c>
      <c r="N30" s="167">
        <f t="shared" si="0"/>
        <v>0</v>
      </c>
      <c r="O30" s="167">
        <f t="shared" si="0"/>
        <v>0</v>
      </c>
      <c r="P30" s="167">
        <f t="shared" si="0"/>
        <v>0</v>
      </c>
      <c r="Q30" s="167">
        <f t="shared" si="0"/>
        <v>-5</v>
      </c>
    </row>
    <row r="31" spans="2:17" ht="27.75" customHeight="1" x14ac:dyDescent="0.3">
      <c r="B31" s="255" t="s">
        <v>46</v>
      </c>
      <c r="C31" s="256"/>
      <c r="D31" s="256"/>
      <c r="E31" s="256"/>
      <c r="F31" s="256"/>
      <c r="G31" s="256"/>
      <c r="H31" s="256"/>
      <c r="I31" s="256"/>
      <c r="J31" s="256"/>
      <c r="K31" s="256"/>
      <c r="L31" s="256"/>
      <c r="M31" s="256"/>
      <c r="N31" s="256"/>
      <c r="O31" s="256"/>
      <c r="P31" s="256"/>
      <c r="Q31" s="257"/>
    </row>
    <row r="32" spans="2:17" ht="27.75" customHeight="1" x14ac:dyDescent="0.3">
      <c r="B32" s="6" t="s">
        <v>47</v>
      </c>
      <c r="C32" s="165">
        <v>0</v>
      </c>
      <c r="D32" s="165">
        <v>0</v>
      </c>
      <c r="E32" s="165">
        <v>0</v>
      </c>
      <c r="F32" s="165">
        <v>0</v>
      </c>
      <c r="G32" s="165">
        <v>0</v>
      </c>
      <c r="H32" s="165">
        <v>0</v>
      </c>
      <c r="I32" s="165">
        <v>0</v>
      </c>
      <c r="J32" s="165">
        <v>0</v>
      </c>
      <c r="K32" s="165">
        <v>0</v>
      </c>
      <c r="L32" s="165">
        <v>0</v>
      </c>
      <c r="M32" s="165">
        <v>0</v>
      </c>
      <c r="N32" s="165">
        <v>0</v>
      </c>
      <c r="O32" s="165">
        <v>0</v>
      </c>
      <c r="P32" s="165">
        <v>0</v>
      </c>
      <c r="Q32" s="165">
        <v>0</v>
      </c>
    </row>
    <row r="33" spans="2:17" ht="27.75" customHeight="1" x14ac:dyDescent="0.3">
      <c r="B33" s="6" t="s">
        <v>78</v>
      </c>
      <c r="C33" s="165">
        <v>0</v>
      </c>
      <c r="D33" s="165">
        <v>0</v>
      </c>
      <c r="E33" s="165">
        <v>0</v>
      </c>
      <c r="F33" s="165">
        <v>0</v>
      </c>
      <c r="G33" s="165">
        <v>0</v>
      </c>
      <c r="H33" s="165">
        <v>0</v>
      </c>
      <c r="I33" s="165">
        <v>0</v>
      </c>
      <c r="J33" s="165">
        <v>0</v>
      </c>
      <c r="K33" s="165">
        <v>0</v>
      </c>
      <c r="L33" s="165">
        <v>0</v>
      </c>
      <c r="M33" s="165">
        <v>0</v>
      </c>
      <c r="N33" s="165">
        <v>0</v>
      </c>
      <c r="O33" s="165">
        <v>0</v>
      </c>
      <c r="P33" s="165">
        <v>0</v>
      </c>
      <c r="Q33" s="165">
        <v>0</v>
      </c>
    </row>
    <row r="34" spans="2:17" ht="27.75" customHeight="1" x14ac:dyDescent="0.3">
      <c r="B34" s="6" t="s">
        <v>48</v>
      </c>
      <c r="C34" s="165">
        <v>0</v>
      </c>
      <c r="D34" s="165">
        <v>0</v>
      </c>
      <c r="E34" s="165">
        <v>0</v>
      </c>
      <c r="F34" s="165">
        <v>0</v>
      </c>
      <c r="G34" s="165">
        <v>0</v>
      </c>
      <c r="H34" s="165">
        <v>0</v>
      </c>
      <c r="I34" s="165">
        <v>0</v>
      </c>
      <c r="J34" s="165">
        <v>0</v>
      </c>
      <c r="K34" s="165">
        <v>0</v>
      </c>
      <c r="L34" s="165">
        <v>0</v>
      </c>
      <c r="M34" s="165">
        <v>0</v>
      </c>
      <c r="N34" s="165">
        <v>0</v>
      </c>
      <c r="O34" s="165">
        <v>0</v>
      </c>
      <c r="P34" s="165">
        <v>0</v>
      </c>
      <c r="Q34" s="165">
        <v>0</v>
      </c>
    </row>
    <row r="35" spans="2:17" ht="27.75" customHeight="1" x14ac:dyDescent="0.3">
      <c r="B35" s="58" t="s">
        <v>45</v>
      </c>
      <c r="C35" s="167">
        <f>SUM(C32:C34)</f>
        <v>0</v>
      </c>
      <c r="D35" s="167">
        <f t="shared" ref="D35:Q35" si="1">SUM(D32:D34)</f>
        <v>0</v>
      </c>
      <c r="E35" s="167">
        <f t="shared" si="1"/>
        <v>0</v>
      </c>
      <c r="F35" s="167">
        <f t="shared" si="1"/>
        <v>0</v>
      </c>
      <c r="G35" s="167">
        <f t="shared" si="1"/>
        <v>0</v>
      </c>
      <c r="H35" s="167">
        <f t="shared" si="1"/>
        <v>0</v>
      </c>
      <c r="I35" s="167">
        <f t="shared" si="1"/>
        <v>0</v>
      </c>
      <c r="J35" s="167">
        <f t="shared" si="1"/>
        <v>0</v>
      </c>
      <c r="K35" s="167">
        <f t="shared" si="1"/>
        <v>0</v>
      </c>
      <c r="L35" s="167">
        <f t="shared" si="1"/>
        <v>0</v>
      </c>
      <c r="M35" s="167">
        <f t="shared" si="1"/>
        <v>0</v>
      </c>
      <c r="N35" s="167">
        <f t="shared" si="1"/>
        <v>0</v>
      </c>
      <c r="O35" s="167">
        <f t="shared" si="1"/>
        <v>0</v>
      </c>
      <c r="P35" s="167">
        <f t="shared" si="1"/>
        <v>0</v>
      </c>
      <c r="Q35" s="167">
        <f t="shared" si="1"/>
        <v>0</v>
      </c>
    </row>
    <row r="36" spans="2:17" x14ac:dyDescent="0.3">
      <c r="B36" s="259" t="s">
        <v>50</v>
      </c>
      <c r="C36" s="259"/>
      <c r="D36" s="259"/>
      <c r="E36" s="259"/>
      <c r="F36" s="259"/>
      <c r="G36" s="259"/>
      <c r="H36" s="259"/>
      <c r="I36" s="259"/>
      <c r="J36" s="259"/>
      <c r="K36" s="259"/>
      <c r="L36" s="259"/>
      <c r="M36" s="259"/>
      <c r="N36" s="259"/>
      <c r="O36" s="259"/>
      <c r="P36" s="259"/>
      <c r="Q36" s="259"/>
    </row>
  </sheetData>
  <sheetProtection algorithmName="SHA-512" hashValue="Iq1idd1p16Tz2VdoUjQZ2X8eOEIgrV/UCKp5yb2iOFg30cTcdo8bmJQOOX8pbmYeq9QmDYJ6zljDgM2HLdFu1Q==" saltValue="dT8QV27NKfPekVIyki6t+g=="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2:Q37"/>
  <sheetViews>
    <sheetView showGridLines="0" zoomScale="80" zoomScaleNormal="80" workbookViewId="0">
      <selection activeCell="C13" sqref="C13"/>
    </sheetView>
  </sheetViews>
  <sheetFormatPr defaultColWidth="9.453125" defaultRowHeight="18.75" customHeight="1" x14ac:dyDescent="0.35"/>
  <cols>
    <col min="1" max="1" width="15.453125" style="156" customWidth="1"/>
    <col min="2" max="2" width="45.453125" style="156" bestFit="1" customWidth="1"/>
    <col min="3" max="16" width="20.453125" style="156" customWidth="1"/>
    <col min="17" max="17" width="20.453125" style="1" customWidth="1"/>
    <col min="18" max="16384" width="9.453125" style="156"/>
  </cols>
  <sheetData>
    <row r="2" spans="2:17" ht="18.75" customHeight="1" x14ac:dyDescent="0.35">
      <c r="B2" s="4"/>
      <c r="C2" s="4"/>
      <c r="D2" s="4"/>
      <c r="E2" s="4"/>
      <c r="F2" s="4"/>
      <c r="G2" s="4"/>
      <c r="H2" s="4"/>
      <c r="I2" s="4"/>
      <c r="J2" s="4"/>
      <c r="K2" s="4"/>
      <c r="L2" s="4"/>
      <c r="M2" s="4"/>
      <c r="N2" s="4"/>
      <c r="O2" s="4"/>
      <c r="P2" s="4"/>
      <c r="Q2" s="8"/>
    </row>
    <row r="3" spans="2:17" ht="26.25" customHeight="1" x14ac:dyDescent="0.35">
      <c r="B3" s="263" t="s">
        <v>298</v>
      </c>
      <c r="C3" s="263"/>
      <c r="D3" s="263"/>
      <c r="E3" s="263"/>
      <c r="F3" s="263"/>
      <c r="G3" s="263"/>
      <c r="H3" s="263"/>
      <c r="I3" s="263"/>
      <c r="J3" s="263"/>
      <c r="K3" s="263"/>
      <c r="L3" s="263"/>
      <c r="M3" s="263"/>
      <c r="N3" s="263"/>
      <c r="O3" s="263"/>
      <c r="P3" s="263"/>
      <c r="Q3" s="263"/>
    </row>
    <row r="4" spans="2:17" s="103" customFormat="1" ht="28.5" x14ac:dyDescent="0.35">
      <c r="B4" s="64" t="s">
        <v>0</v>
      </c>
      <c r="C4" s="66" t="s">
        <v>65</v>
      </c>
      <c r="D4" s="66" t="s">
        <v>66</v>
      </c>
      <c r="E4" s="66" t="s">
        <v>67</v>
      </c>
      <c r="F4" s="66" t="s">
        <v>68</v>
      </c>
      <c r="G4" s="66" t="s">
        <v>69</v>
      </c>
      <c r="H4" s="66" t="s">
        <v>86</v>
      </c>
      <c r="I4" s="66" t="s">
        <v>70</v>
      </c>
      <c r="J4" s="66" t="s">
        <v>71</v>
      </c>
      <c r="K4" s="66" t="s">
        <v>72</v>
      </c>
      <c r="L4" s="66" t="s">
        <v>73</v>
      </c>
      <c r="M4" s="66" t="s">
        <v>74</v>
      </c>
      <c r="N4" s="66" t="s">
        <v>2</v>
      </c>
      <c r="O4" s="66" t="s">
        <v>75</v>
      </c>
      <c r="P4" s="66" t="s">
        <v>76</v>
      </c>
      <c r="Q4" s="66" t="s">
        <v>77</v>
      </c>
    </row>
    <row r="5" spans="2:17" ht="32.25" customHeight="1" x14ac:dyDescent="0.35">
      <c r="B5" s="260" t="s">
        <v>16</v>
      </c>
      <c r="C5" s="261"/>
      <c r="D5" s="261"/>
      <c r="E5" s="261"/>
      <c r="F5" s="261"/>
      <c r="G5" s="261"/>
      <c r="H5" s="261"/>
      <c r="I5" s="261"/>
      <c r="J5" s="261"/>
      <c r="K5" s="261"/>
      <c r="L5" s="261"/>
      <c r="M5" s="261"/>
      <c r="N5" s="261"/>
      <c r="O5" s="261"/>
      <c r="P5" s="261"/>
      <c r="Q5" s="262"/>
    </row>
    <row r="6" spans="2:17" ht="32.25" customHeight="1" x14ac:dyDescent="0.35">
      <c r="B6" s="9" t="s">
        <v>256</v>
      </c>
      <c r="C6" s="69">
        <f>+PP!C6+DA!C6</f>
        <v>0</v>
      </c>
      <c r="D6" s="69">
        <f>+PP!D6+DA!D6</f>
        <v>0</v>
      </c>
      <c r="E6" s="69">
        <f>+PP!E6+DA!E6</f>
        <v>0</v>
      </c>
      <c r="F6" s="69">
        <f>+PP!F6+DA!F6</f>
        <v>0</v>
      </c>
      <c r="G6" s="69">
        <f>+PP!G6+DA!G6</f>
        <v>0</v>
      </c>
      <c r="H6" s="69">
        <f>+PP!H6+DA!H6</f>
        <v>0</v>
      </c>
      <c r="I6" s="69">
        <f>+PP!I6+DA!I6</f>
        <v>0</v>
      </c>
      <c r="J6" s="69">
        <f>+PP!J6+DA!J6</f>
        <v>0</v>
      </c>
      <c r="K6" s="69">
        <f>+PP!K6+DA!K6</f>
        <v>0</v>
      </c>
      <c r="L6" s="69">
        <f>+PP!L6+DA!L6</f>
        <v>0</v>
      </c>
      <c r="M6" s="69">
        <f>+PP!M6+DA!M6</f>
        <v>0</v>
      </c>
      <c r="N6" s="69">
        <f>+PP!N6+DA!N6</f>
        <v>0</v>
      </c>
      <c r="O6" s="69">
        <f>+PP!O6+DA!O6</f>
        <v>0</v>
      </c>
      <c r="P6" s="69">
        <f>+PP!P6+DA!P6</f>
        <v>0</v>
      </c>
      <c r="Q6" s="122">
        <f>+PP!Q6+DA!Q6</f>
        <v>0</v>
      </c>
    </row>
    <row r="7" spans="2:17" ht="32.25" customHeight="1" x14ac:dyDescent="0.35">
      <c r="B7" s="6" t="s">
        <v>51</v>
      </c>
      <c r="C7" s="69">
        <f>+PP!C7+DA!C7</f>
        <v>4572068</v>
      </c>
      <c r="D7" s="69">
        <f>+PP!D7+DA!D7</f>
        <v>124135</v>
      </c>
      <c r="E7" s="69">
        <f>+PP!E7+DA!E7</f>
        <v>124135</v>
      </c>
      <c r="F7" s="69">
        <f>+PP!F7+DA!F7</f>
        <v>0</v>
      </c>
      <c r="G7" s="69">
        <f>+PP!G7+DA!G7</f>
        <v>124343</v>
      </c>
      <c r="H7" s="69">
        <f>+PP!H7+DA!H7</f>
        <v>124343</v>
      </c>
      <c r="I7" s="69">
        <f>+PP!I7+DA!I7</f>
        <v>0</v>
      </c>
      <c r="J7" s="69">
        <f>+PP!J7+DA!J7</f>
        <v>0</v>
      </c>
      <c r="K7" s="69">
        <f>+PP!K7+DA!K7</f>
        <v>0</v>
      </c>
      <c r="L7" s="69">
        <f>+PP!L7+DA!L7</f>
        <v>984</v>
      </c>
      <c r="M7" s="69">
        <f>+PP!M7+DA!M7</f>
        <v>8870</v>
      </c>
      <c r="N7" s="69">
        <f>+PP!N7+DA!N7</f>
        <v>115977</v>
      </c>
      <c r="O7" s="69">
        <f>+PP!O7+DA!O7</f>
        <v>2261</v>
      </c>
      <c r="P7" s="69">
        <f>+PP!P7+DA!P7</f>
        <v>9969</v>
      </c>
      <c r="Q7" s="122">
        <f>+PP!Q7+DA!Q7</f>
        <v>4665753</v>
      </c>
    </row>
    <row r="8" spans="2:17" ht="32.25" customHeight="1" x14ac:dyDescent="0.35">
      <c r="B8" s="6" t="s">
        <v>148</v>
      </c>
      <c r="C8" s="69">
        <f>+PP!C8+DA!C8</f>
        <v>48754708</v>
      </c>
      <c r="D8" s="69">
        <f>+PP!D8+DA!D8</f>
        <v>2630130</v>
      </c>
      <c r="E8" s="69">
        <f>+PP!E8+DA!E8</f>
        <v>2630130</v>
      </c>
      <c r="F8" s="69">
        <f>+PP!F8+DA!F8</f>
        <v>0</v>
      </c>
      <c r="G8" s="69">
        <f>+PP!G8+DA!G8</f>
        <v>2309866</v>
      </c>
      <c r="H8" s="69">
        <f>+PP!H8+DA!H8</f>
        <v>2309866</v>
      </c>
      <c r="I8" s="69">
        <f>+PP!I8+DA!I8</f>
        <v>0</v>
      </c>
      <c r="J8" s="69">
        <f>+PP!J8+DA!J8</f>
        <v>0</v>
      </c>
      <c r="K8" s="69">
        <f>+PP!K8+DA!K8</f>
        <v>0</v>
      </c>
      <c r="L8" s="69">
        <f>+PP!L8+DA!L8</f>
        <v>21143</v>
      </c>
      <c r="M8" s="69">
        <f>+PP!M8+DA!M8</f>
        <v>163175</v>
      </c>
      <c r="N8" s="69">
        <f>+PP!N8+DA!N8</f>
        <v>998974</v>
      </c>
      <c r="O8" s="69">
        <f>+PP!O8+DA!O8</f>
        <v>5694</v>
      </c>
      <c r="P8" s="69">
        <f>+PP!P8+DA!P8</f>
        <v>145899</v>
      </c>
      <c r="Q8" s="122">
        <f>+PP!Q8+DA!Q8</f>
        <v>49738035</v>
      </c>
    </row>
    <row r="9" spans="2:17" ht="32.25" customHeight="1" x14ac:dyDescent="0.35">
      <c r="B9" s="6" t="s">
        <v>52</v>
      </c>
      <c r="C9" s="69">
        <f>+PP!C9+DA!C9</f>
        <v>0</v>
      </c>
      <c r="D9" s="69">
        <f>+PP!D9+DA!D9</f>
        <v>0</v>
      </c>
      <c r="E9" s="69">
        <f>+PP!E9+DA!E9</f>
        <v>0</v>
      </c>
      <c r="F9" s="69">
        <f>+PP!F9+DA!F9</f>
        <v>0</v>
      </c>
      <c r="G9" s="69">
        <f>+PP!G9+DA!G9</f>
        <v>0</v>
      </c>
      <c r="H9" s="69">
        <f>+PP!H9+DA!H9</f>
        <v>0</v>
      </c>
      <c r="I9" s="69">
        <f>+PP!I9+DA!I9</f>
        <v>0</v>
      </c>
      <c r="J9" s="69">
        <f>+PP!J9+DA!J9</f>
        <v>0</v>
      </c>
      <c r="K9" s="69">
        <f>+PP!K9+DA!K9</f>
        <v>0</v>
      </c>
      <c r="L9" s="69">
        <f>+PP!L9+DA!L9</f>
        <v>0</v>
      </c>
      <c r="M9" s="69">
        <f>+PP!M9+DA!M9</f>
        <v>0</v>
      </c>
      <c r="N9" s="69">
        <f>+PP!N9+DA!N9</f>
        <v>0</v>
      </c>
      <c r="O9" s="69">
        <f>+PP!O9+DA!O9</f>
        <v>0</v>
      </c>
      <c r="P9" s="69">
        <f>+PP!P9+DA!P9</f>
        <v>0</v>
      </c>
      <c r="Q9" s="122">
        <f>+PP!Q9+DA!Q9</f>
        <v>0</v>
      </c>
    </row>
    <row r="10" spans="2:17" ht="32.25" customHeight="1" x14ac:dyDescent="0.35">
      <c r="B10" s="6" t="s">
        <v>53</v>
      </c>
      <c r="C10" s="69">
        <f>+PP!C10+DA!C10</f>
        <v>3657556</v>
      </c>
      <c r="D10" s="69">
        <f>+PP!D10+DA!D10</f>
        <v>170995</v>
      </c>
      <c r="E10" s="69">
        <f>+PP!E10+DA!E10</f>
        <v>170995</v>
      </c>
      <c r="F10" s="69">
        <f>+PP!F10+DA!F10</f>
        <v>0</v>
      </c>
      <c r="G10" s="69">
        <f>+PP!G10+DA!G10</f>
        <v>88071</v>
      </c>
      <c r="H10" s="69">
        <f>+PP!H10+DA!H10</f>
        <v>0</v>
      </c>
      <c r="I10" s="69">
        <f>+PP!I10+DA!I10</f>
        <v>0</v>
      </c>
      <c r="J10" s="69">
        <f>+PP!J10+DA!J10</f>
        <v>0</v>
      </c>
      <c r="K10" s="69">
        <f>+PP!K10+DA!K10</f>
        <v>0</v>
      </c>
      <c r="L10" s="69">
        <f>+PP!L10+DA!L10</f>
        <v>300</v>
      </c>
      <c r="M10" s="69">
        <f>+PP!M10+DA!M10</f>
        <v>6162</v>
      </c>
      <c r="N10" s="69">
        <f>+PP!N10+DA!N10</f>
        <v>989</v>
      </c>
      <c r="O10" s="69">
        <f>+PP!O10+DA!O10</f>
        <v>0</v>
      </c>
      <c r="P10" s="69">
        <f>+PP!P10+DA!P10</f>
        <v>0</v>
      </c>
      <c r="Q10" s="122">
        <f>+PP!Q10+DA!Q10</f>
        <v>3823079</v>
      </c>
    </row>
    <row r="11" spans="2:17" ht="32.25" customHeight="1" x14ac:dyDescent="0.35">
      <c r="B11" s="6" t="s">
        <v>22</v>
      </c>
      <c r="C11" s="69">
        <f>+PP!C11+DA!C11</f>
        <v>5968</v>
      </c>
      <c r="D11" s="69">
        <f>+PP!D11+DA!D11</f>
        <v>0</v>
      </c>
      <c r="E11" s="69">
        <f>+PP!E11+DA!E11</f>
        <v>0</v>
      </c>
      <c r="F11" s="69">
        <f>+PP!F11+DA!F11</f>
        <v>0</v>
      </c>
      <c r="G11" s="69">
        <f>+PP!G11+DA!G11</f>
        <v>0</v>
      </c>
      <c r="H11" s="69">
        <f>+PP!H11+DA!H11</f>
        <v>0</v>
      </c>
      <c r="I11" s="69">
        <f>+PP!I11+DA!I11</f>
        <v>0</v>
      </c>
      <c r="J11" s="69">
        <f>+PP!J11+DA!J11</f>
        <v>0</v>
      </c>
      <c r="K11" s="69">
        <f>+PP!K11+DA!K11</f>
        <v>0</v>
      </c>
      <c r="L11" s="69">
        <f>+PP!L11+DA!L11</f>
        <v>0</v>
      </c>
      <c r="M11" s="69">
        <f>+PP!M11+DA!M11</f>
        <v>0</v>
      </c>
      <c r="N11" s="69">
        <f>+PP!N11+DA!N11</f>
        <v>0</v>
      </c>
      <c r="O11" s="69">
        <f>+PP!O11+DA!O11</f>
        <v>0</v>
      </c>
      <c r="P11" s="69">
        <f>+PP!P11+DA!P11</f>
        <v>0</v>
      </c>
      <c r="Q11" s="122">
        <f>+PP!Q11+DA!Q11</f>
        <v>5968</v>
      </c>
    </row>
    <row r="12" spans="2:17" ht="32.25" customHeight="1" x14ac:dyDescent="0.35">
      <c r="B12" s="6" t="s">
        <v>55</v>
      </c>
      <c r="C12" s="69">
        <f>+PP!C12+DA!C12</f>
        <v>13848674</v>
      </c>
      <c r="D12" s="69">
        <f>+PP!D12+DA!D12</f>
        <v>659173</v>
      </c>
      <c r="E12" s="69">
        <f>+PP!E12+DA!E12</f>
        <v>659173</v>
      </c>
      <c r="F12" s="69">
        <f>+PP!F12+DA!F12</f>
        <v>0</v>
      </c>
      <c r="G12" s="69">
        <f>+PP!G12+DA!G12</f>
        <v>208155</v>
      </c>
      <c r="H12" s="69">
        <f>+PP!H12+DA!H12</f>
        <v>208155</v>
      </c>
      <c r="I12" s="69">
        <f>+PP!I12+DA!I12</f>
        <v>0</v>
      </c>
      <c r="J12" s="69">
        <f>+PP!J12+DA!J12</f>
        <v>0</v>
      </c>
      <c r="K12" s="69">
        <f>+PP!K12+DA!K12</f>
        <v>0</v>
      </c>
      <c r="L12" s="69">
        <f>+PP!L12+DA!L12</f>
        <v>3139</v>
      </c>
      <c r="M12" s="69">
        <f>+PP!M12+DA!M12</f>
        <v>25054</v>
      </c>
      <c r="N12" s="69">
        <f>+PP!N12+DA!N12</f>
        <v>392771</v>
      </c>
      <c r="O12" s="69">
        <f>+PP!O12+DA!O12</f>
        <v>0</v>
      </c>
      <c r="P12" s="69">
        <f>+PP!P12+DA!P12</f>
        <v>0</v>
      </c>
      <c r="Q12" s="122">
        <f>+PP!Q12+DA!Q12</f>
        <v>14664271</v>
      </c>
    </row>
    <row r="13" spans="2:17" ht="32.25" customHeight="1" x14ac:dyDescent="0.35">
      <c r="B13" s="6" t="s">
        <v>263</v>
      </c>
      <c r="C13" s="69">
        <f>+PP!C13+DA!C13</f>
        <v>0</v>
      </c>
      <c r="D13" s="69">
        <f>+PP!D13+DA!D13</f>
        <v>0</v>
      </c>
      <c r="E13" s="69">
        <f>+PP!E13+DA!E13</f>
        <v>0</v>
      </c>
      <c r="F13" s="69">
        <f>+PP!F13+DA!F13</f>
        <v>0</v>
      </c>
      <c r="G13" s="69">
        <f>+PP!G13+DA!G13</f>
        <v>0</v>
      </c>
      <c r="H13" s="69">
        <f>+PP!H13+DA!H13</f>
        <v>0</v>
      </c>
      <c r="I13" s="69">
        <f>+PP!I13+DA!I13</f>
        <v>0</v>
      </c>
      <c r="J13" s="69">
        <f>+PP!J13+DA!J13</f>
        <v>0</v>
      </c>
      <c r="K13" s="69">
        <f>+PP!K13+DA!K13</f>
        <v>0</v>
      </c>
      <c r="L13" s="69">
        <f>+PP!L13+DA!L13</f>
        <v>0</v>
      </c>
      <c r="M13" s="69">
        <f>+PP!M13+DA!M13</f>
        <v>0</v>
      </c>
      <c r="N13" s="69">
        <f>+PP!N13+DA!N13</f>
        <v>3471</v>
      </c>
      <c r="O13" s="69">
        <f>+PP!O13+DA!O13</f>
        <v>3127</v>
      </c>
      <c r="P13" s="69">
        <f>+PP!P13+DA!P13</f>
        <v>0</v>
      </c>
      <c r="Q13" s="122">
        <f>+PP!Q13+DA!Q13</f>
        <v>344</v>
      </c>
    </row>
    <row r="14" spans="2:17" ht="32.25" customHeight="1" x14ac:dyDescent="0.35">
      <c r="B14" s="6" t="s">
        <v>56</v>
      </c>
      <c r="C14" s="69">
        <f>+PP!C14+DA!C14</f>
        <v>63516880</v>
      </c>
      <c r="D14" s="69">
        <f>+PP!D14+DA!D14</f>
        <v>3521750</v>
      </c>
      <c r="E14" s="69">
        <f>+PP!E14+DA!E14</f>
        <v>3521750</v>
      </c>
      <c r="F14" s="69">
        <f>+PP!F14+DA!F14</f>
        <v>0</v>
      </c>
      <c r="G14" s="69">
        <f>+PP!G14+DA!G14</f>
        <v>2667918</v>
      </c>
      <c r="H14" s="69">
        <f>+PP!H14+DA!H14</f>
        <v>0</v>
      </c>
      <c r="I14" s="69">
        <f>+PP!I14+DA!I14</f>
        <v>2667918</v>
      </c>
      <c r="J14" s="69">
        <f>+PP!J14+DA!J14</f>
        <v>0</v>
      </c>
      <c r="K14" s="69">
        <f>+PP!K14+DA!K14</f>
        <v>0</v>
      </c>
      <c r="L14" s="69">
        <f>+PP!L14+DA!L14</f>
        <v>37374</v>
      </c>
      <c r="M14" s="69">
        <f>+PP!M14+DA!M14</f>
        <v>102594</v>
      </c>
      <c r="N14" s="69">
        <f>+PP!N14+DA!N14</f>
        <v>2136633</v>
      </c>
      <c r="O14" s="69">
        <f>+PP!O14+DA!O14</f>
        <v>0</v>
      </c>
      <c r="P14" s="69">
        <f>+PP!P14+DA!P14</f>
        <v>68000</v>
      </c>
      <c r="Q14" s="122">
        <f>+PP!Q14+DA!Q14</f>
        <v>66299376</v>
      </c>
    </row>
    <row r="15" spans="2:17" ht="32.25" customHeight="1" x14ac:dyDescent="0.35">
      <c r="B15" s="6" t="s">
        <v>57</v>
      </c>
      <c r="C15" s="69">
        <f>+PP!C15+DA!C15</f>
        <v>59156446</v>
      </c>
      <c r="D15" s="69">
        <f>+PP!D15+DA!D15</f>
        <v>1705452</v>
      </c>
      <c r="E15" s="69">
        <f>+PP!E15+DA!E15</f>
        <v>1705452</v>
      </c>
      <c r="F15" s="69">
        <f>+PP!F15+DA!F15</f>
        <v>0</v>
      </c>
      <c r="G15" s="69">
        <f>+PP!G15+DA!G15</f>
        <v>2009293</v>
      </c>
      <c r="H15" s="69">
        <f>+PP!H15+DA!H15</f>
        <v>2009293</v>
      </c>
      <c r="I15" s="69">
        <f>+PP!I15+DA!I15</f>
        <v>0</v>
      </c>
      <c r="J15" s="69">
        <f>+PP!J15+DA!J15</f>
        <v>0</v>
      </c>
      <c r="K15" s="69">
        <f>+PP!K15+DA!K15</f>
        <v>0</v>
      </c>
      <c r="L15" s="69">
        <f>+PP!L15+DA!L15</f>
        <v>22212</v>
      </c>
      <c r="M15" s="69">
        <f>+PP!M15+DA!M15</f>
        <v>85566</v>
      </c>
      <c r="N15" s="69">
        <f>+PP!N15+DA!N15</f>
        <v>1449723</v>
      </c>
      <c r="O15" s="69">
        <f>+PP!O15+DA!O15</f>
        <v>22374</v>
      </c>
      <c r="P15" s="69">
        <f>+PP!P15+DA!P15</f>
        <v>134538</v>
      </c>
      <c r="Q15" s="122">
        <f>+PP!Q15+DA!Q15</f>
        <v>60037639</v>
      </c>
    </row>
    <row r="16" spans="2:17" ht="32.25" customHeight="1" x14ac:dyDescent="0.35">
      <c r="B16" s="6" t="s">
        <v>58</v>
      </c>
      <c r="C16" s="69">
        <f>+PP!C16+DA!C16</f>
        <v>29383511</v>
      </c>
      <c r="D16" s="69">
        <f>+PP!D16+DA!D16</f>
        <v>776610</v>
      </c>
      <c r="E16" s="69">
        <f>+PP!E16+DA!E16</f>
        <v>776610</v>
      </c>
      <c r="F16" s="69">
        <f>+PP!F16+DA!F16</f>
        <v>0</v>
      </c>
      <c r="G16" s="69">
        <f>+PP!G16+DA!G16</f>
        <v>907979</v>
      </c>
      <c r="H16" s="69">
        <f>+PP!H16+DA!H16</f>
        <v>906690</v>
      </c>
      <c r="I16" s="69">
        <f>+PP!I16+DA!I16</f>
        <v>0</v>
      </c>
      <c r="J16" s="69">
        <f>+PP!J16+DA!J16</f>
        <v>0</v>
      </c>
      <c r="K16" s="69">
        <f>+PP!K16+DA!K16</f>
        <v>0</v>
      </c>
      <c r="L16" s="69">
        <f>+PP!L16+DA!L16</f>
        <v>9198</v>
      </c>
      <c r="M16" s="69">
        <f>+PP!M16+DA!M16</f>
        <v>30813</v>
      </c>
      <c r="N16" s="69">
        <f>+PP!N16+DA!N16</f>
        <v>855571</v>
      </c>
      <c r="O16" s="69">
        <f>+PP!O16+DA!O16</f>
        <v>0</v>
      </c>
      <c r="P16" s="69">
        <f>+PP!P16+DA!P16</f>
        <v>0</v>
      </c>
      <c r="Q16" s="122">
        <f>+PP!Q16+DA!Q16</f>
        <v>30068991</v>
      </c>
    </row>
    <row r="17" spans="2:17" ht="32.25" customHeight="1" x14ac:dyDescent="0.35">
      <c r="B17" s="6" t="s">
        <v>131</v>
      </c>
      <c r="C17" s="69">
        <f>+PP!C17+DA!C17</f>
        <v>604306</v>
      </c>
      <c r="D17" s="69">
        <f>+PP!D17+DA!D17</f>
        <v>60351</v>
      </c>
      <c r="E17" s="69">
        <f>+PP!E17+DA!E17</f>
        <v>60351</v>
      </c>
      <c r="F17" s="69">
        <f>+PP!F17+DA!F17</f>
        <v>0</v>
      </c>
      <c r="G17" s="69">
        <f>+PP!G17+DA!G17</f>
        <v>47880</v>
      </c>
      <c r="H17" s="69">
        <f>+PP!H17+DA!H17</f>
        <v>47880</v>
      </c>
      <c r="I17" s="69">
        <f>+PP!I17+DA!I17</f>
        <v>0</v>
      </c>
      <c r="J17" s="69">
        <f>+PP!J17+DA!J17</f>
        <v>0</v>
      </c>
      <c r="K17" s="69">
        <f>+PP!K17+DA!K17</f>
        <v>0</v>
      </c>
      <c r="L17" s="69">
        <f>+PP!L17+DA!L17</f>
        <v>0</v>
      </c>
      <c r="M17" s="69">
        <f>+PP!M17+DA!M17</f>
        <v>17</v>
      </c>
      <c r="N17" s="69">
        <f>+PP!N17+DA!N17</f>
        <v>17379</v>
      </c>
      <c r="O17" s="69">
        <f>+PP!O17+DA!O17</f>
        <v>0</v>
      </c>
      <c r="P17" s="69">
        <f>+PP!P17+DA!P17</f>
        <v>0</v>
      </c>
      <c r="Q17" s="122">
        <f>+PP!Q17+DA!Q17</f>
        <v>634138</v>
      </c>
    </row>
    <row r="18" spans="2:17" ht="32.25" customHeight="1" x14ac:dyDescent="0.35">
      <c r="B18" s="6" t="s">
        <v>253</v>
      </c>
      <c r="C18" s="69">
        <f>+PP!C18+DA!C18</f>
        <v>0</v>
      </c>
      <c r="D18" s="69">
        <f>+PP!D18+DA!D18</f>
        <v>0</v>
      </c>
      <c r="E18" s="69">
        <f>+PP!E18+DA!E18</f>
        <v>0</v>
      </c>
      <c r="F18" s="69">
        <f>+PP!F18+DA!F18</f>
        <v>0</v>
      </c>
      <c r="G18" s="69">
        <f>+PP!G18+DA!G18</f>
        <v>0</v>
      </c>
      <c r="H18" s="69">
        <f>+PP!H18+DA!H18</f>
        <v>0</v>
      </c>
      <c r="I18" s="69">
        <f>+PP!I18+DA!I18</f>
        <v>0</v>
      </c>
      <c r="J18" s="69">
        <f>+PP!J18+DA!J18</f>
        <v>0</v>
      </c>
      <c r="K18" s="69">
        <f>+PP!K18+DA!K18</f>
        <v>0</v>
      </c>
      <c r="L18" s="69">
        <f>+PP!L18+DA!L18</f>
        <v>0</v>
      </c>
      <c r="M18" s="69">
        <f>+PP!M18+DA!M18</f>
        <v>0</v>
      </c>
      <c r="N18" s="69">
        <f>+PP!N18+DA!N18</f>
        <v>0</v>
      </c>
      <c r="O18" s="69">
        <f>+PP!O18+DA!O18</f>
        <v>0</v>
      </c>
      <c r="P18" s="69">
        <f>+PP!P18+DA!P18</f>
        <v>0</v>
      </c>
      <c r="Q18" s="122">
        <f>+PP!Q18+DA!Q18</f>
        <v>0</v>
      </c>
    </row>
    <row r="19" spans="2:17" ht="32.25" customHeight="1" x14ac:dyDescent="0.35">
      <c r="B19" s="6" t="s">
        <v>136</v>
      </c>
      <c r="C19" s="69">
        <f>+PP!C19+DA!C19</f>
        <v>8659298</v>
      </c>
      <c r="D19" s="69">
        <f>+PP!D19+DA!D19</f>
        <v>369627</v>
      </c>
      <c r="E19" s="69">
        <f>+PP!E19+DA!E19</f>
        <v>369627</v>
      </c>
      <c r="F19" s="69">
        <f>+PP!F19+DA!F19</f>
        <v>0</v>
      </c>
      <c r="G19" s="69">
        <f>+PP!G19+DA!G19</f>
        <v>263051</v>
      </c>
      <c r="H19" s="69">
        <f>+PP!H19+DA!H19</f>
        <v>263051</v>
      </c>
      <c r="I19" s="69">
        <f>+PP!I19+DA!I19</f>
        <v>0</v>
      </c>
      <c r="J19" s="69">
        <f>+PP!J19+DA!J19</f>
        <v>0</v>
      </c>
      <c r="K19" s="69">
        <f>+PP!K19+DA!K19</f>
        <v>0</v>
      </c>
      <c r="L19" s="69">
        <f>+PP!L19+DA!L19</f>
        <v>3174</v>
      </c>
      <c r="M19" s="69">
        <f>+PP!M19+DA!M19</f>
        <v>71482</v>
      </c>
      <c r="N19" s="69">
        <f>+PP!N19+DA!N19</f>
        <v>161115</v>
      </c>
      <c r="O19" s="69">
        <f>+PP!O19+DA!O19</f>
        <v>0</v>
      </c>
      <c r="P19" s="69">
        <f>+PP!P19+DA!P19</f>
        <v>0</v>
      </c>
      <c r="Q19" s="122">
        <f>+PP!Q19+DA!Q19</f>
        <v>8852334</v>
      </c>
    </row>
    <row r="20" spans="2:17" ht="32.25" customHeight="1" x14ac:dyDescent="0.35">
      <c r="B20" s="6" t="s">
        <v>35</v>
      </c>
      <c r="C20" s="69">
        <f>+PP!C20+DA!C20</f>
        <v>3421921</v>
      </c>
      <c r="D20" s="69">
        <f>+PP!D20+DA!D20</f>
        <v>69468</v>
      </c>
      <c r="E20" s="69">
        <f>+PP!E20+DA!E20</f>
        <v>69468</v>
      </c>
      <c r="F20" s="69">
        <f>+PP!F20+DA!F20</f>
        <v>0</v>
      </c>
      <c r="G20" s="69">
        <f>+PP!G20+DA!G20</f>
        <v>92593</v>
      </c>
      <c r="H20" s="69">
        <f>+PP!H20+DA!H20</f>
        <v>92593</v>
      </c>
      <c r="I20" s="69">
        <f>+PP!I20+DA!I20</f>
        <v>0</v>
      </c>
      <c r="J20" s="69">
        <f>+PP!J20+DA!J20</f>
        <v>0</v>
      </c>
      <c r="K20" s="69">
        <f>+PP!K20+DA!K20</f>
        <v>0</v>
      </c>
      <c r="L20" s="69">
        <f>+PP!L20+DA!L20</f>
        <v>222</v>
      </c>
      <c r="M20" s="69">
        <f>+PP!M20+DA!M20</f>
        <v>3484</v>
      </c>
      <c r="N20" s="69">
        <f>+PP!N20+DA!N20</f>
        <v>57085</v>
      </c>
      <c r="O20" s="69">
        <f>+PP!O20+DA!O20</f>
        <v>0</v>
      </c>
      <c r="P20" s="69">
        <f>+PP!P20+DA!P20</f>
        <v>0</v>
      </c>
      <c r="Q20" s="122">
        <f>+PP!Q20+DA!Q20</f>
        <v>3452175</v>
      </c>
    </row>
    <row r="21" spans="2:17" ht="32.25" customHeight="1" x14ac:dyDescent="0.35">
      <c r="B21" s="152" t="s">
        <v>191</v>
      </c>
      <c r="C21" s="69">
        <f>+PP!C21+DA!C21</f>
        <v>0</v>
      </c>
      <c r="D21" s="69">
        <f>+PP!D21+DA!D21</f>
        <v>0</v>
      </c>
      <c r="E21" s="69">
        <f>+PP!E21+DA!E21</f>
        <v>0</v>
      </c>
      <c r="F21" s="69">
        <f>+PP!F21+DA!F21</f>
        <v>0</v>
      </c>
      <c r="G21" s="69">
        <f>+PP!G21+DA!G21</f>
        <v>0</v>
      </c>
      <c r="H21" s="69">
        <f>+PP!H21+DA!H21</f>
        <v>0</v>
      </c>
      <c r="I21" s="69">
        <f>+PP!I21+DA!I21</f>
        <v>0</v>
      </c>
      <c r="J21" s="69">
        <f>+PP!J21+DA!J21</f>
        <v>0</v>
      </c>
      <c r="K21" s="69">
        <f>+PP!K21+DA!K21</f>
        <v>0</v>
      </c>
      <c r="L21" s="69">
        <f>+PP!L21+DA!L21</f>
        <v>0</v>
      </c>
      <c r="M21" s="69">
        <f>+PP!M21+DA!M21</f>
        <v>0</v>
      </c>
      <c r="N21" s="69">
        <f>+PP!N21+DA!N21</f>
        <v>0</v>
      </c>
      <c r="O21" s="69">
        <f>+PP!O21+DA!O21</f>
        <v>0</v>
      </c>
      <c r="P21" s="69">
        <f>+PP!P21+DA!P21</f>
        <v>0</v>
      </c>
      <c r="Q21" s="122">
        <f>+PP!Q21+DA!Q21</f>
        <v>0</v>
      </c>
    </row>
    <row r="22" spans="2:17" ht="32.25" customHeight="1" x14ac:dyDescent="0.35">
      <c r="B22" s="6" t="s">
        <v>59</v>
      </c>
      <c r="C22" s="69">
        <f>+PP!C22+DA!C22</f>
        <v>0</v>
      </c>
      <c r="D22" s="69">
        <f>+PP!D22+DA!D22</f>
        <v>0</v>
      </c>
      <c r="E22" s="69">
        <f>+PP!E22+DA!E22</f>
        <v>0</v>
      </c>
      <c r="F22" s="69">
        <f>+PP!F22+DA!F22</f>
        <v>0</v>
      </c>
      <c r="G22" s="69">
        <f>+PP!G22+DA!G22</f>
        <v>0</v>
      </c>
      <c r="H22" s="69">
        <f>+PP!H22+DA!H22</f>
        <v>0</v>
      </c>
      <c r="I22" s="69">
        <f>+PP!I22+DA!I22</f>
        <v>0</v>
      </c>
      <c r="J22" s="69">
        <f>+PP!J22+DA!J22</f>
        <v>0</v>
      </c>
      <c r="K22" s="69">
        <f>+PP!K22+DA!K22</f>
        <v>0</v>
      </c>
      <c r="L22" s="69">
        <f>+PP!L22+DA!L22</f>
        <v>0</v>
      </c>
      <c r="M22" s="69">
        <f>+PP!M22+DA!M22</f>
        <v>0</v>
      </c>
      <c r="N22" s="69">
        <f>+PP!N22+DA!N22</f>
        <v>0</v>
      </c>
      <c r="O22" s="69">
        <f>+PP!O22+DA!O22</f>
        <v>0</v>
      </c>
      <c r="P22" s="69">
        <f>+PP!P22+DA!P22</f>
        <v>0</v>
      </c>
      <c r="Q22" s="122">
        <f>+PP!Q22+DA!Q22</f>
        <v>0</v>
      </c>
    </row>
    <row r="23" spans="2:17" ht="32.25" customHeight="1" x14ac:dyDescent="0.35">
      <c r="B23" s="6" t="s">
        <v>60</v>
      </c>
      <c r="C23" s="69">
        <f>+PP!C23+DA!C23</f>
        <v>1137513</v>
      </c>
      <c r="D23" s="69">
        <f>+PP!D23+DA!D23</f>
        <v>41438</v>
      </c>
      <c r="E23" s="69">
        <f>+PP!E23+DA!E23</f>
        <v>41438</v>
      </c>
      <c r="F23" s="69">
        <f>+PP!F23+DA!F23</f>
        <v>0</v>
      </c>
      <c r="G23" s="69">
        <f>+PP!G23+DA!G23</f>
        <v>4535</v>
      </c>
      <c r="H23" s="69">
        <f>+PP!H23+DA!H23</f>
        <v>4535</v>
      </c>
      <c r="I23" s="69">
        <f>+PP!I23+DA!I23</f>
        <v>0</v>
      </c>
      <c r="J23" s="69">
        <f>+PP!J23+DA!J23</f>
        <v>0</v>
      </c>
      <c r="K23" s="69">
        <f>+PP!K23+DA!K23</f>
        <v>0</v>
      </c>
      <c r="L23" s="69">
        <f>+PP!L23+DA!L23</f>
        <v>0</v>
      </c>
      <c r="M23" s="69">
        <f>+PP!M23+DA!M23</f>
        <v>0</v>
      </c>
      <c r="N23" s="69">
        <f>+PP!N23+DA!N23</f>
        <v>0</v>
      </c>
      <c r="O23" s="69">
        <f>+PP!O23+DA!O23</f>
        <v>0</v>
      </c>
      <c r="P23" s="69">
        <f>+PP!P23+DA!P23</f>
        <v>0</v>
      </c>
      <c r="Q23" s="122">
        <f>+PP!Q23+DA!Q23</f>
        <v>1174415</v>
      </c>
    </row>
    <row r="24" spans="2:17" ht="32.25" customHeight="1" x14ac:dyDescent="0.35">
      <c r="B24" s="6" t="s">
        <v>134</v>
      </c>
      <c r="C24" s="69">
        <f>+PP!C24+DA!C24</f>
        <v>129257</v>
      </c>
      <c r="D24" s="69">
        <f>+PP!D24+DA!D24</f>
        <v>6168</v>
      </c>
      <c r="E24" s="69">
        <f>+PP!E24+DA!E24</f>
        <v>6168</v>
      </c>
      <c r="F24" s="69">
        <f>+PP!F24+DA!F24</f>
        <v>0</v>
      </c>
      <c r="G24" s="69">
        <f>+PP!G24+DA!G24</f>
        <v>0</v>
      </c>
      <c r="H24" s="69">
        <f>+PP!H24+DA!H24</f>
        <v>0</v>
      </c>
      <c r="I24" s="69">
        <f>+PP!I24+DA!I24</f>
        <v>0</v>
      </c>
      <c r="J24" s="69">
        <f>+PP!J24+DA!J24</f>
        <v>0</v>
      </c>
      <c r="K24" s="69">
        <f>+PP!K24+DA!K24</f>
        <v>0</v>
      </c>
      <c r="L24" s="69">
        <f>+PP!L24+DA!L24</f>
        <v>0</v>
      </c>
      <c r="M24" s="69">
        <f>+PP!M24+DA!M24</f>
        <v>0</v>
      </c>
      <c r="N24" s="69">
        <f>+PP!N24+DA!N24</f>
        <v>2571</v>
      </c>
      <c r="O24" s="69">
        <f>+PP!O24+DA!O24</f>
        <v>113</v>
      </c>
      <c r="P24" s="69">
        <f>+PP!P24+DA!P24</f>
        <v>0</v>
      </c>
      <c r="Q24" s="122">
        <f>+PP!Q24+DA!Q24</f>
        <v>137883</v>
      </c>
    </row>
    <row r="25" spans="2:17" ht="32.25" customHeight="1" x14ac:dyDescent="0.35">
      <c r="B25" s="6" t="s">
        <v>135</v>
      </c>
      <c r="C25" s="69">
        <f>+PP!C25+DA!C25</f>
        <v>1086398</v>
      </c>
      <c r="D25" s="69">
        <f>+PP!D25+DA!D25</f>
        <v>176</v>
      </c>
      <c r="E25" s="69">
        <f>+PP!E25+DA!E25</f>
        <v>176</v>
      </c>
      <c r="F25" s="69">
        <f>+PP!F25+DA!F25</f>
        <v>0</v>
      </c>
      <c r="G25" s="69">
        <f>+PP!G25+DA!G25</f>
        <v>81</v>
      </c>
      <c r="H25" s="69">
        <f>+PP!H25+DA!H25</f>
        <v>81</v>
      </c>
      <c r="I25" s="69">
        <f>+PP!I25+DA!I25</f>
        <v>0</v>
      </c>
      <c r="J25" s="69">
        <f>+PP!J25+DA!J25</f>
        <v>0</v>
      </c>
      <c r="K25" s="69">
        <f>+PP!K25+DA!K25</f>
        <v>0</v>
      </c>
      <c r="L25" s="69">
        <f>+PP!L25+DA!L25</f>
        <v>0</v>
      </c>
      <c r="M25" s="69">
        <f>+PP!M25+DA!M25</f>
        <v>142</v>
      </c>
      <c r="N25" s="69">
        <f>+PP!N25+DA!N25</f>
        <v>376</v>
      </c>
      <c r="O25" s="69">
        <f>+PP!O25+DA!O25</f>
        <v>0</v>
      </c>
      <c r="P25" s="69">
        <f>+PP!P25+DA!P25</f>
        <v>0</v>
      </c>
      <c r="Q25" s="122">
        <f>+PP!Q25+DA!Q25</f>
        <v>1086728</v>
      </c>
    </row>
    <row r="26" spans="2:17" ht="32.25" customHeight="1" x14ac:dyDescent="0.35">
      <c r="B26" s="6" t="s">
        <v>149</v>
      </c>
      <c r="C26" s="69">
        <f>+PP!C26+DA!C26</f>
        <v>1546629</v>
      </c>
      <c r="D26" s="69">
        <f>+PP!D26+DA!D26</f>
        <v>443046</v>
      </c>
      <c r="E26" s="69">
        <f>+PP!E26+DA!E26</f>
        <v>443046</v>
      </c>
      <c r="F26" s="69">
        <f>+PP!F26+DA!F26</f>
        <v>0</v>
      </c>
      <c r="G26" s="69">
        <f>+PP!G26+DA!G26</f>
        <v>37266</v>
      </c>
      <c r="H26" s="69">
        <f>+PP!H26+DA!H26</f>
        <v>37266</v>
      </c>
      <c r="I26" s="69">
        <f>+PP!I26+DA!I26</f>
        <v>0</v>
      </c>
      <c r="J26" s="69">
        <f>+PP!J26+DA!J26</f>
        <v>0</v>
      </c>
      <c r="K26" s="69">
        <f>+PP!K26+DA!K26</f>
        <v>0</v>
      </c>
      <c r="L26" s="69">
        <f>+PP!L26+DA!L26</f>
        <v>8990</v>
      </c>
      <c r="M26" s="69">
        <f>+PP!M26+DA!M26</f>
        <v>3671</v>
      </c>
      <c r="N26" s="69">
        <f>+PP!N26+DA!N26</f>
        <v>27539</v>
      </c>
      <c r="O26" s="69">
        <f>+PP!O26+DA!O26</f>
        <v>0</v>
      </c>
      <c r="P26" s="69">
        <f>+PP!P26+DA!P26</f>
        <v>0</v>
      </c>
      <c r="Q26" s="122">
        <f>+PP!Q26+DA!Q26</f>
        <v>1967287</v>
      </c>
    </row>
    <row r="27" spans="2:17" ht="32.25" customHeight="1" x14ac:dyDescent="0.35">
      <c r="B27" s="6" t="s">
        <v>61</v>
      </c>
      <c r="C27" s="69">
        <f>+PP!C27+DA!C27</f>
        <v>1038487</v>
      </c>
      <c r="D27" s="69">
        <f>+PP!D27+DA!D27</f>
        <v>121765</v>
      </c>
      <c r="E27" s="69">
        <f>+PP!E27+DA!E27</f>
        <v>121765</v>
      </c>
      <c r="F27" s="69">
        <f>+PP!F27+DA!F27</f>
        <v>0</v>
      </c>
      <c r="G27" s="69">
        <f>+PP!G27+DA!G27</f>
        <v>14321</v>
      </c>
      <c r="H27" s="69">
        <f>+PP!H27+DA!H27</f>
        <v>14321</v>
      </c>
      <c r="I27" s="69">
        <f>+PP!I27+DA!I27</f>
        <v>0</v>
      </c>
      <c r="J27" s="69">
        <f>+PP!J27+DA!J27</f>
        <v>0</v>
      </c>
      <c r="K27" s="69">
        <f>+PP!K27+DA!K27</f>
        <v>0</v>
      </c>
      <c r="L27" s="69">
        <f>+PP!L27+DA!L27</f>
        <v>1960</v>
      </c>
      <c r="M27" s="69">
        <f>+PP!M27+DA!M27</f>
        <v>3070</v>
      </c>
      <c r="N27" s="69">
        <f>+PP!N27+DA!N27</f>
        <v>7559</v>
      </c>
      <c r="O27" s="69">
        <f>+PP!O27+DA!O27</f>
        <v>0</v>
      </c>
      <c r="P27" s="69">
        <f>+PP!P27+DA!P27</f>
        <v>0</v>
      </c>
      <c r="Q27" s="122">
        <f>+PP!Q27+DA!Q27</f>
        <v>1148459</v>
      </c>
    </row>
    <row r="28" spans="2:17" ht="32.25" customHeight="1" x14ac:dyDescent="0.35">
      <c r="B28" s="6" t="s">
        <v>62</v>
      </c>
      <c r="C28" s="69">
        <f>+PP!C28+DA!C28</f>
        <v>1144</v>
      </c>
      <c r="D28" s="69">
        <f>+PP!D28+DA!D28</f>
        <v>0</v>
      </c>
      <c r="E28" s="69">
        <f>+PP!E28+DA!E28</f>
        <v>0</v>
      </c>
      <c r="F28" s="69">
        <f>+PP!F28+DA!F28</f>
        <v>0</v>
      </c>
      <c r="G28" s="69">
        <f>+PP!G28+DA!G28</f>
        <v>0</v>
      </c>
      <c r="H28" s="69">
        <f>+PP!H28+DA!H28</f>
        <v>0</v>
      </c>
      <c r="I28" s="69">
        <f>+PP!I28+DA!I28</f>
        <v>0</v>
      </c>
      <c r="J28" s="69">
        <f>+PP!J28+DA!J28</f>
        <v>0</v>
      </c>
      <c r="K28" s="69">
        <f>+PP!K28+DA!K28</f>
        <v>0</v>
      </c>
      <c r="L28" s="69">
        <f>+PP!L28+DA!L28</f>
        <v>0</v>
      </c>
      <c r="M28" s="69">
        <f>+PP!M28+DA!M28</f>
        <v>5271</v>
      </c>
      <c r="N28" s="69">
        <f>+PP!N28+DA!N28</f>
        <v>1583</v>
      </c>
      <c r="O28" s="69">
        <f>+PP!O28+DA!O28</f>
        <v>0</v>
      </c>
      <c r="P28" s="69">
        <f>+PP!P28+DA!P28</f>
        <v>0</v>
      </c>
      <c r="Q28" s="122">
        <f>+PP!Q28+DA!Q28</f>
        <v>-2544</v>
      </c>
    </row>
    <row r="29" spans="2:17" ht="32.25" customHeight="1" x14ac:dyDescent="0.35">
      <c r="B29" s="6" t="s">
        <v>63</v>
      </c>
      <c r="C29" s="69">
        <f>+PP!C29+DA!C29</f>
        <v>5228971</v>
      </c>
      <c r="D29" s="69">
        <f>+PP!D29+DA!D29</f>
        <v>144174</v>
      </c>
      <c r="E29" s="69">
        <f>+PP!E29+DA!E29</f>
        <v>144174</v>
      </c>
      <c r="F29" s="69">
        <f>+PP!F29+DA!F29</f>
        <v>0</v>
      </c>
      <c r="G29" s="69">
        <f>+PP!G29+DA!G29</f>
        <v>171636</v>
      </c>
      <c r="H29" s="69">
        <f>+PP!H29+DA!H29</f>
        <v>171636</v>
      </c>
      <c r="I29" s="69">
        <f>+PP!I29+DA!I29</f>
        <v>0</v>
      </c>
      <c r="J29" s="69">
        <f>+PP!J29+DA!J29</f>
        <v>0</v>
      </c>
      <c r="K29" s="69">
        <f>+PP!K29+DA!K29</f>
        <v>0</v>
      </c>
      <c r="L29" s="69">
        <f>+PP!L29+DA!L29</f>
        <v>829</v>
      </c>
      <c r="M29" s="69">
        <f>+PP!M29+DA!M29</f>
        <v>0</v>
      </c>
      <c r="N29" s="69">
        <f>+PP!N29+DA!N29</f>
        <v>96821</v>
      </c>
      <c r="O29" s="69">
        <f>+PP!O29+DA!O29</f>
        <v>0</v>
      </c>
      <c r="P29" s="69">
        <f>+PP!P29+DA!P29</f>
        <v>0</v>
      </c>
      <c r="Q29" s="122">
        <f>+PP!Q29+DA!Q29</f>
        <v>5297501</v>
      </c>
    </row>
    <row r="30" spans="2:17" ht="32.25" customHeight="1" x14ac:dyDescent="0.35">
      <c r="B30" s="58" t="s">
        <v>45</v>
      </c>
      <c r="C30" s="121">
        <f t="shared" ref="C30:Q30" si="0">SUM(C6:C29)</f>
        <v>245749735</v>
      </c>
      <c r="D30" s="121">
        <f t="shared" si="0"/>
        <v>10844458</v>
      </c>
      <c r="E30" s="121">
        <f t="shared" si="0"/>
        <v>10844458</v>
      </c>
      <c r="F30" s="121">
        <f t="shared" si="0"/>
        <v>0</v>
      </c>
      <c r="G30" s="121">
        <f t="shared" si="0"/>
        <v>8946988</v>
      </c>
      <c r="H30" s="121">
        <f t="shared" si="0"/>
        <v>6189710</v>
      </c>
      <c r="I30" s="121">
        <f t="shared" si="0"/>
        <v>2667918</v>
      </c>
      <c r="J30" s="121">
        <f t="shared" si="0"/>
        <v>0</v>
      </c>
      <c r="K30" s="121">
        <f t="shared" si="0"/>
        <v>0</v>
      </c>
      <c r="L30" s="121">
        <f t="shared" si="0"/>
        <v>109525</v>
      </c>
      <c r="M30" s="121">
        <f t="shared" si="0"/>
        <v>509371</v>
      </c>
      <c r="N30" s="121">
        <f t="shared" si="0"/>
        <v>6326137</v>
      </c>
      <c r="O30" s="121">
        <f t="shared" si="0"/>
        <v>33569</v>
      </c>
      <c r="P30" s="121">
        <f t="shared" si="0"/>
        <v>358406</v>
      </c>
      <c r="Q30" s="121">
        <f t="shared" si="0"/>
        <v>253051832</v>
      </c>
    </row>
    <row r="31" spans="2:17" ht="32.25" customHeight="1" x14ac:dyDescent="0.35">
      <c r="B31" s="260" t="s">
        <v>46</v>
      </c>
      <c r="C31" s="261"/>
      <c r="D31" s="261"/>
      <c r="E31" s="261"/>
      <c r="F31" s="261"/>
      <c r="G31" s="261"/>
      <c r="H31" s="261"/>
      <c r="I31" s="261"/>
      <c r="J31" s="261"/>
      <c r="K31" s="261"/>
      <c r="L31" s="261"/>
      <c r="M31" s="261"/>
      <c r="N31" s="261"/>
      <c r="O31" s="261"/>
      <c r="P31" s="261"/>
      <c r="Q31" s="262"/>
    </row>
    <row r="32" spans="2:17" ht="32.25" customHeight="1" x14ac:dyDescent="0.35">
      <c r="B32" s="6" t="s">
        <v>47</v>
      </c>
      <c r="C32" s="69">
        <f>+PP!C32+DA!C32</f>
        <v>0</v>
      </c>
      <c r="D32" s="69">
        <f>+PP!D32+DA!D32</f>
        <v>0</v>
      </c>
      <c r="E32" s="69">
        <f>+PP!E32+DA!E32</f>
        <v>0</v>
      </c>
      <c r="F32" s="69">
        <f>+PP!F32+DA!F32</f>
        <v>0</v>
      </c>
      <c r="G32" s="69">
        <f>+PP!G32+DA!G32</f>
        <v>0</v>
      </c>
      <c r="H32" s="69">
        <f>+PP!H32+DA!H32</f>
        <v>0</v>
      </c>
      <c r="I32" s="69">
        <f>+PP!I32+DA!I32</f>
        <v>0</v>
      </c>
      <c r="J32" s="69">
        <f>+PP!J32+DA!J32</f>
        <v>0</v>
      </c>
      <c r="K32" s="69">
        <f>+PP!K32+DA!K32</f>
        <v>0</v>
      </c>
      <c r="L32" s="69">
        <f>+PP!L32+DA!L32</f>
        <v>0</v>
      </c>
      <c r="M32" s="69">
        <f>+PP!M32+DA!M32</f>
        <v>0</v>
      </c>
      <c r="N32" s="69">
        <f>+PP!N32+DA!N32</f>
        <v>0</v>
      </c>
      <c r="O32" s="69">
        <f>+PP!O32+DA!O32</f>
        <v>0</v>
      </c>
      <c r="P32" s="69">
        <f>+PP!P32+DA!P32</f>
        <v>0</v>
      </c>
      <c r="Q32" s="122">
        <f>+PP!Q32+DA!Q32</f>
        <v>0</v>
      </c>
    </row>
    <row r="33" spans="2:17" ht="32.25" customHeight="1" x14ac:dyDescent="0.35">
      <c r="B33" s="6" t="s">
        <v>78</v>
      </c>
      <c r="C33" s="69">
        <f>+PP!C33+DA!C33</f>
        <v>0</v>
      </c>
      <c r="D33" s="69">
        <f>+PP!D33+DA!D33</f>
        <v>0</v>
      </c>
      <c r="E33" s="69">
        <f>+PP!E33+DA!E33</f>
        <v>0</v>
      </c>
      <c r="F33" s="69">
        <f>+PP!F33+DA!F33</f>
        <v>0</v>
      </c>
      <c r="G33" s="69">
        <f>+PP!G33+DA!G33</f>
        <v>0</v>
      </c>
      <c r="H33" s="69">
        <f>+PP!H33+DA!H33</f>
        <v>0</v>
      </c>
      <c r="I33" s="69">
        <f>+PP!I33+DA!I33</f>
        <v>0</v>
      </c>
      <c r="J33" s="69">
        <f>+PP!J33+DA!J33</f>
        <v>0</v>
      </c>
      <c r="K33" s="69">
        <f>+PP!K33+DA!K33</f>
        <v>0</v>
      </c>
      <c r="L33" s="69">
        <f>+PP!L33+DA!L33</f>
        <v>0</v>
      </c>
      <c r="M33" s="69">
        <f>+PP!M33+DA!M33</f>
        <v>0</v>
      </c>
      <c r="N33" s="69">
        <f>+PP!N33+DA!N33</f>
        <v>0</v>
      </c>
      <c r="O33" s="69">
        <f>+PP!O33+DA!O33</f>
        <v>0</v>
      </c>
      <c r="P33" s="69">
        <f>+PP!P33+DA!P33</f>
        <v>0</v>
      </c>
      <c r="Q33" s="122">
        <f>+PP!Q33+DA!Q33</f>
        <v>0</v>
      </c>
    </row>
    <row r="34" spans="2:17" ht="32.25" customHeight="1" x14ac:dyDescent="0.35">
      <c r="B34" s="6" t="s">
        <v>48</v>
      </c>
      <c r="C34" s="69">
        <f>+PP!C34+DA!C34</f>
        <v>0</v>
      </c>
      <c r="D34" s="69">
        <f>+PP!D34+DA!D34</f>
        <v>0</v>
      </c>
      <c r="E34" s="69">
        <f>+PP!E34+DA!E34</f>
        <v>0</v>
      </c>
      <c r="F34" s="69">
        <f>+PP!F34+DA!F34</f>
        <v>0</v>
      </c>
      <c r="G34" s="69">
        <f>+PP!G34+DA!G34</f>
        <v>0</v>
      </c>
      <c r="H34" s="69">
        <f>+PP!H34+DA!H34</f>
        <v>0</v>
      </c>
      <c r="I34" s="69">
        <f>+PP!I34+DA!I34</f>
        <v>0</v>
      </c>
      <c r="J34" s="69">
        <f>+PP!J34+DA!J34</f>
        <v>0</v>
      </c>
      <c r="K34" s="69">
        <f>+PP!K34+DA!K34</f>
        <v>0</v>
      </c>
      <c r="L34" s="69">
        <f>+PP!L34+DA!L34</f>
        <v>0</v>
      </c>
      <c r="M34" s="69">
        <f>+PP!M34+DA!M34</f>
        <v>0</v>
      </c>
      <c r="N34" s="69">
        <f>+PP!N34+DA!N34</f>
        <v>0</v>
      </c>
      <c r="O34" s="69">
        <f>+PP!O34+DA!O34</f>
        <v>0</v>
      </c>
      <c r="P34" s="69">
        <f>+PP!P34+DA!P34</f>
        <v>0</v>
      </c>
      <c r="Q34" s="122">
        <f>+PP!Q34+DA!Q34</f>
        <v>0</v>
      </c>
    </row>
    <row r="35" spans="2:17" ht="32.25" customHeight="1" x14ac:dyDescent="0.35">
      <c r="B35" s="58" t="s">
        <v>45</v>
      </c>
      <c r="C35" s="121">
        <f>SUM(C32:C34)</f>
        <v>0</v>
      </c>
      <c r="D35" s="121">
        <f t="shared" ref="D35:Q35" si="1">SUM(D32:D34)</f>
        <v>0</v>
      </c>
      <c r="E35" s="121">
        <f t="shared" si="1"/>
        <v>0</v>
      </c>
      <c r="F35" s="121">
        <f t="shared" si="1"/>
        <v>0</v>
      </c>
      <c r="G35" s="121">
        <f t="shared" si="1"/>
        <v>0</v>
      </c>
      <c r="H35" s="121">
        <f t="shared" si="1"/>
        <v>0</v>
      </c>
      <c r="I35" s="121">
        <f t="shared" si="1"/>
        <v>0</v>
      </c>
      <c r="J35" s="121">
        <f t="shared" si="1"/>
        <v>0</v>
      </c>
      <c r="K35" s="121">
        <f t="shared" si="1"/>
        <v>0</v>
      </c>
      <c r="L35" s="121">
        <f t="shared" si="1"/>
        <v>0</v>
      </c>
      <c r="M35" s="121">
        <f t="shared" si="1"/>
        <v>0</v>
      </c>
      <c r="N35" s="121">
        <f t="shared" si="1"/>
        <v>0</v>
      </c>
      <c r="O35" s="121">
        <f t="shared" si="1"/>
        <v>0</v>
      </c>
      <c r="P35" s="121">
        <f t="shared" si="1"/>
        <v>0</v>
      </c>
      <c r="Q35" s="121">
        <f t="shared" si="1"/>
        <v>0</v>
      </c>
    </row>
    <row r="36" spans="2:17" ht="23.25" customHeight="1" x14ac:dyDescent="0.35">
      <c r="B36" s="259" t="s">
        <v>50</v>
      </c>
      <c r="C36" s="259"/>
      <c r="D36" s="259"/>
      <c r="E36" s="259"/>
      <c r="F36" s="259"/>
      <c r="G36" s="259"/>
      <c r="H36" s="259"/>
      <c r="I36" s="259"/>
      <c r="J36" s="259"/>
      <c r="K36" s="259"/>
      <c r="L36" s="259"/>
      <c r="M36" s="259"/>
      <c r="N36" s="259"/>
      <c r="O36" s="259"/>
      <c r="P36" s="259"/>
      <c r="Q36" s="259"/>
    </row>
    <row r="37" spans="2:17" ht="18.75" customHeight="1" x14ac:dyDescent="0.35">
      <c r="Q37" s="202"/>
    </row>
  </sheetData>
  <sheetProtection algorithmName="SHA-512" hashValue="tGILwIdYXofZ6bSJm3RfuzBLC5DXHCZ8QOTOKVu1oWTgrNpTAz0nLdx9ZGIjhZw+MtZ5ovbkrHV7uQKv0TzJCg==" saltValue="LwMi9wJVsog3sNs1XoZs3w==" spinCount="100000" sheet="1" objects="1" scenarios="1"/>
  <mergeCells count="4">
    <mergeCell ref="B3:Q3"/>
    <mergeCell ref="B31:Q31"/>
    <mergeCell ref="B36:Q36"/>
    <mergeCell ref="B5:Q5"/>
  </mergeCells>
  <pageMargins left="0.7" right="0.7" top="0.75" bottom="0.75" header="0.3" footer="0.3"/>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B1:S38"/>
  <sheetViews>
    <sheetView topLeftCell="A22" zoomScale="90" zoomScaleNormal="90" workbookViewId="0">
      <selection activeCell="D33" sqref="D33"/>
    </sheetView>
  </sheetViews>
  <sheetFormatPr defaultColWidth="14.36328125" defaultRowHeight="14" x14ac:dyDescent="0.3"/>
  <cols>
    <col min="1" max="1" width="9.6328125" style="185" customWidth="1"/>
    <col min="2" max="2" width="43.54296875" style="185" customWidth="1"/>
    <col min="3" max="16" width="17.90625" style="185" customWidth="1"/>
    <col min="17" max="17" width="17.90625" style="186" customWidth="1"/>
    <col min="18" max="18" width="15.453125" style="185" bestFit="1" customWidth="1"/>
    <col min="19" max="19" width="15.90625" style="185" bestFit="1" customWidth="1"/>
    <col min="20" max="256" width="14.36328125" style="185"/>
    <col min="257" max="257" width="9.6328125" style="185" customWidth="1"/>
    <col min="258" max="258" width="43.54296875" style="185" customWidth="1"/>
    <col min="259" max="273" width="17.90625" style="185" customWidth="1"/>
    <col min="274" max="274" width="15.453125" style="185" bestFit="1" customWidth="1"/>
    <col min="275" max="275" width="15.90625" style="185" bestFit="1" customWidth="1"/>
    <col min="276" max="512" width="14.36328125" style="185"/>
    <col min="513" max="513" width="9.6328125" style="185" customWidth="1"/>
    <col min="514" max="514" width="43.54296875" style="185" customWidth="1"/>
    <col min="515" max="529" width="17.90625" style="185" customWidth="1"/>
    <col min="530" max="530" width="15.453125" style="185" bestFit="1" customWidth="1"/>
    <col min="531" max="531" width="15.90625" style="185" bestFit="1" customWidth="1"/>
    <col min="532" max="768" width="14.36328125" style="185"/>
    <col min="769" max="769" width="9.6328125" style="185" customWidth="1"/>
    <col min="770" max="770" width="43.54296875" style="185" customWidth="1"/>
    <col min="771" max="785" width="17.90625" style="185" customWidth="1"/>
    <col min="786" max="786" width="15.453125" style="185" bestFit="1" customWidth="1"/>
    <col min="787" max="787" width="15.90625" style="185" bestFit="1" customWidth="1"/>
    <col min="788" max="1024" width="14.36328125" style="185"/>
    <col min="1025" max="1025" width="9.6328125" style="185" customWidth="1"/>
    <col min="1026" max="1026" width="43.54296875" style="185" customWidth="1"/>
    <col min="1027" max="1041" width="17.90625" style="185" customWidth="1"/>
    <col min="1042" max="1042" width="15.453125" style="185" bestFit="1" customWidth="1"/>
    <col min="1043" max="1043" width="15.90625" style="185" bestFit="1" customWidth="1"/>
    <col min="1044" max="1280" width="14.36328125" style="185"/>
    <col min="1281" max="1281" width="9.6328125" style="185" customWidth="1"/>
    <col min="1282" max="1282" width="43.54296875" style="185" customWidth="1"/>
    <col min="1283" max="1297" width="17.90625" style="185" customWidth="1"/>
    <col min="1298" max="1298" width="15.453125" style="185" bestFit="1" customWidth="1"/>
    <col min="1299" max="1299" width="15.90625" style="185" bestFit="1" customWidth="1"/>
    <col min="1300" max="1536" width="14.36328125" style="185"/>
    <col min="1537" max="1537" width="9.6328125" style="185" customWidth="1"/>
    <col min="1538" max="1538" width="43.54296875" style="185" customWidth="1"/>
    <col min="1539" max="1553" width="17.90625" style="185" customWidth="1"/>
    <col min="1554" max="1554" width="15.453125" style="185" bestFit="1" customWidth="1"/>
    <col min="1555" max="1555" width="15.90625" style="185" bestFit="1" customWidth="1"/>
    <col min="1556" max="1792" width="14.36328125" style="185"/>
    <col min="1793" max="1793" width="9.6328125" style="185" customWidth="1"/>
    <col min="1794" max="1794" width="43.54296875" style="185" customWidth="1"/>
    <col min="1795" max="1809" width="17.90625" style="185" customWidth="1"/>
    <col min="1810" max="1810" width="15.453125" style="185" bestFit="1" customWidth="1"/>
    <col min="1811" max="1811" width="15.90625" style="185" bestFit="1" customWidth="1"/>
    <col min="1812" max="2048" width="14.36328125" style="185"/>
    <col min="2049" max="2049" width="9.6328125" style="185" customWidth="1"/>
    <col min="2050" max="2050" width="43.54296875" style="185" customWidth="1"/>
    <col min="2051" max="2065" width="17.90625" style="185" customWidth="1"/>
    <col min="2066" max="2066" width="15.453125" style="185" bestFit="1" customWidth="1"/>
    <col min="2067" max="2067" width="15.90625" style="185" bestFit="1" customWidth="1"/>
    <col min="2068" max="2304" width="14.36328125" style="185"/>
    <col min="2305" max="2305" width="9.6328125" style="185" customWidth="1"/>
    <col min="2306" max="2306" width="43.54296875" style="185" customWidth="1"/>
    <col min="2307" max="2321" width="17.90625" style="185" customWidth="1"/>
    <col min="2322" max="2322" width="15.453125" style="185" bestFit="1" customWidth="1"/>
    <col min="2323" max="2323" width="15.90625" style="185" bestFit="1" customWidth="1"/>
    <col min="2324" max="2560" width="14.36328125" style="185"/>
    <col min="2561" max="2561" width="9.6328125" style="185" customWidth="1"/>
    <col min="2562" max="2562" width="43.54296875" style="185" customWidth="1"/>
    <col min="2563" max="2577" width="17.90625" style="185" customWidth="1"/>
    <col min="2578" max="2578" width="15.453125" style="185" bestFit="1" customWidth="1"/>
    <col min="2579" max="2579" width="15.90625" style="185" bestFit="1" customWidth="1"/>
    <col min="2580" max="2816" width="14.36328125" style="185"/>
    <col min="2817" max="2817" width="9.6328125" style="185" customWidth="1"/>
    <col min="2818" max="2818" width="43.54296875" style="185" customWidth="1"/>
    <col min="2819" max="2833" width="17.90625" style="185" customWidth="1"/>
    <col min="2834" max="2834" width="15.453125" style="185" bestFit="1" customWidth="1"/>
    <col min="2835" max="2835" width="15.90625" style="185" bestFit="1" customWidth="1"/>
    <col min="2836" max="3072" width="14.36328125" style="185"/>
    <col min="3073" max="3073" width="9.6328125" style="185" customWidth="1"/>
    <col min="3074" max="3074" width="43.54296875" style="185" customWidth="1"/>
    <col min="3075" max="3089" width="17.90625" style="185" customWidth="1"/>
    <col min="3090" max="3090" width="15.453125" style="185" bestFit="1" customWidth="1"/>
    <col min="3091" max="3091" width="15.90625" style="185" bestFit="1" customWidth="1"/>
    <col min="3092" max="3328" width="14.36328125" style="185"/>
    <col min="3329" max="3329" width="9.6328125" style="185" customWidth="1"/>
    <col min="3330" max="3330" width="43.54296875" style="185" customWidth="1"/>
    <col min="3331" max="3345" width="17.90625" style="185" customWidth="1"/>
    <col min="3346" max="3346" width="15.453125" style="185" bestFit="1" customWidth="1"/>
    <col min="3347" max="3347" width="15.90625" style="185" bestFit="1" customWidth="1"/>
    <col min="3348" max="3584" width="14.36328125" style="185"/>
    <col min="3585" max="3585" width="9.6328125" style="185" customWidth="1"/>
    <col min="3586" max="3586" width="43.54296875" style="185" customWidth="1"/>
    <col min="3587" max="3601" width="17.90625" style="185" customWidth="1"/>
    <col min="3602" max="3602" width="15.453125" style="185" bestFit="1" customWidth="1"/>
    <col min="3603" max="3603" width="15.90625" style="185" bestFit="1" customWidth="1"/>
    <col min="3604" max="3840" width="14.36328125" style="185"/>
    <col min="3841" max="3841" width="9.6328125" style="185" customWidth="1"/>
    <col min="3842" max="3842" width="43.54296875" style="185" customWidth="1"/>
    <col min="3843" max="3857" width="17.90625" style="185" customWidth="1"/>
    <col min="3858" max="3858" width="15.453125" style="185" bestFit="1" customWidth="1"/>
    <col min="3859" max="3859" width="15.90625" style="185" bestFit="1" customWidth="1"/>
    <col min="3860" max="4096" width="14.36328125" style="185"/>
    <col min="4097" max="4097" width="9.6328125" style="185" customWidth="1"/>
    <col min="4098" max="4098" width="43.54296875" style="185" customWidth="1"/>
    <col min="4099" max="4113" width="17.90625" style="185" customWidth="1"/>
    <col min="4114" max="4114" width="15.453125" style="185" bestFit="1" customWidth="1"/>
    <col min="4115" max="4115" width="15.90625" style="185" bestFit="1" customWidth="1"/>
    <col min="4116" max="4352" width="14.36328125" style="185"/>
    <col min="4353" max="4353" width="9.6328125" style="185" customWidth="1"/>
    <col min="4354" max="4354" width="43.54296875" style="185" customWidth="1"/>
    <col min="4355" max="4369" width="17.90625" style="185" customWidth="1"/>
    <col min="4370" max="4370" width="15.453125" style="185" bestFit="1" customWidth="1"/>
    <col min="4371" max="4371" width="15.90625" style="185" bestFit="1" customWidth="1"/>
    <col min="4372" max="4608" width="14.36328125" style="185"/>
    <col min="4609" max="4609" width="9.6328125" style="185" customWidth="1"/>
    <col min="4610" max="4610" width="43.54296875" style="185" customWidth="1"/>
    <col min="4611" max="4625" width="17.90625" style="185" customWidth="1"/>
    <col min="4626" max="4626" width="15.453125" style="185" bestFit="1" customWidth="1"/>
    <col min="4627" max="4627" width="15.90625" style="185" bestFit="1" customWidth="1"/>
    <col min="4628" max="4864" width="14.36328125" style="185"/>
    <col min="4865" max="4865" width="9.6328125" style="185" customWidth="1"/>
    <col min="4866" max="4866" width="43.54296875" style="185" customWidth="1"/>
    <col min="4867" max="4881" width="17.90625" style="185" customWidth="1"/>
    <col min="4882" max="4882" width="15.453125" style="185" bestFit="1" customWidth="1"/>
    <col min="4883" max="4883" width="15.90625" style="185" bestFit="1" customWidth="1"/>
    <col min="4884" max="5120" width="14.36328125" style="185"/>
    <col min="5121" max="5121" width="9.6328125" style="185" customWidth="1"/>
    <col min="5122" max="5122" width="43.54296875" style="185" customWidth="1"/>
    <col min="5123" max="5137" width="17.90625" style="185" customWidth="1"/>
    <col min="5138" max="5138" width="15.453125" style="185" bestFit="1" customWidth="1"/>
    <col min="5139" max="5139" width="15.90625" style="185" bestFit="1" customWidth="1"/>
    <col min="5140" max="5376" width="14.36328125" style="185"/>
    <col min="5377" max="5377" width="9.6328125" style="185" customWidth="1"/>
    <col min="5378" max="5378" width="43.54296875" style="185" customWidth="1"/>
    <col min="5379" max="5393" width="17.90625" style="185" customWidth="1"/>
    <col min="5394" max="5394" width="15.453125" style="185" bestFit="1" customWidth="1"/>
    <col min="5395" max="5395" width="15.90625" style="185" bestFit="1" customWidth="1"/>
    <col min="5396" max="5632" width="14.36328125" style="185"/>
    <col min="5633" max="5633" width="9.6328125" style="185" customWidth="1"/>
    <col min="5634" max="5634" width="43.54296875" style="185" customWidth="1"/>
    <col min="5635" max="5649" width="17.90625" style="185" customWidth="1"/>
    <col min="5650" max="5650" width="15.453125" style="185" bestFit="1" customWidth="1"/>
    <col min="5651" max="5651" width="15.90625" style="185" bestFit="1" customWidth="1"/>
    <col min="5652" max="5888" width="14.36328125" style="185"/>
    <col min="5889" max="5889" width="9.6328125" style="185" customWidth="1"/>
    <col min="5890" max="5890" width="43.54296875" style="185" customWidth="1"/>
    <col min="5891" max="5905" width="17.90625" style="185" customWidth="1"/>
    <col min="5906" max="5906" width="15.453125" style="185" bestFit="1" customWidth="1"/>
    <col min="5907" max="5907" width="15.90625" style="185" bestFit="1" customWidth="1"/>
    <col min="5908" max="6144" width="14.36328125" style="185"/>
    <col min="6145" max="6145" width="9.6328125" style="185" customWidth="1"/>
    <col min="6146" max="6146" width="43.54296875" style="185" customWidth="1"/>
    <col min="6147" max="6161" width="17.90625" style="185" customWidth="1"/>
    <col min="6162" max="6162" width="15.453125" style="185" bestFit="1" customWidth="1"/>
    <col min="6163" max="6163" width="15.90625" style="185" bestFit="1" customWidth="1"/>
    <col min="6164" max="6400" width="14.36328125" style="185"/>
    <col min="6401" max="6401" width="9.6328125" style="185" customWidth="1"/>
    <col min="6402" max="6402" width="43.54296875" style="185" customWidth="1"/>
    <col min="6403" max="6417" width="17.90625" style="185" customWidth="1"/>
    <col min="6418" max="6418" width="15.453125" style="185" bestFit="1" customWidth="1"/>
    <col min="6419" max="6419" width="15.90625" style="185" bestFit="1" customWidth="1"/>
    <col min="6420" max="6656" width="14.36328125" style="185"/>
    <col min="6657" max="6657" width="9.6328125" style="185" customWidth="1"/>
    <col min="6658" max="6658" width="43.54296875" style="185" customWidth="1"/>
    <col min="6659" max="6673" width="17.90625" style="185" customWidth="1"/>
    <col min="6674" max="6674" width="15.453125" style="185" bestFit="1" customWidth="1"/>
    <col min="6675" max="6675" width="15.90625" style="185" bestFit="1" customWidth="1"/>
    <col min="6676" max="6912" width="14.36328125" style="185"/>
    <col min="6913" max="6913" width="9.6328125" style="185" customWidth="1"/>
    <col min="6914" max="6914" width="43.54296875" style="185" customWidth="1"/>
    <col min="6915" max="6929" width="17.90625" style="185" customWidth="1"/>
    <col min="6930" max="6930" width="15.453125" style="185" bestFit="1" customWidth="1"/>
    <col min="6931" max="6931" width="15.90625" style="185" bestFit="1" customWidth="1"/>
    <col min="6932" max="7168" width="14.36328125" style="185"/>
    <col min="7169" max="7169" width="9.6328125" style="185" customWidth="1"/>
    <col min="7170" max="7170" width="43.54296875" style="185" customWidth="1"/>
    <col min="7171" max="7185" width="17.90625" style="185" customWidth="1"/>
    <col min="7186" max="7186" width="15.453125" style="185" bestFit="1" customWidth="1"/>
    <col min="7187" max="7187" width="15.90625" style="185" bestFit="1" customWidth="1"/>
    <col min="7188" max="7424" width="14.36328125" style="185"/>
    <col min="7425" max="7425" width="9.6328125" style="185" customWidth="1"/>
    <col min="7426" max="7426" width="43.54296875" style="185" customWidth="1"/>
    <col min="7427" max="7441" width="17.90625" style="185" customWidth="1"/>
    <col min="7442" max="7442" width="15.453125" style="185" bestFit="1" customWidth="1"/>
    <col min="7443" max="7443" width="15.90625" style="185" bestFit="1" customWidth="1"/>
    <col min="7444" max="7680" width="14.36328125" style="185"/>
    <col min="7681" max="7681" width="9.6328125" style="185" customWidth="1"/>
    <col min="7682" max="7682" width="43.54296875" style="185" customWidth="1"/>
    <col min="7683" max="7697" width="17.90625" style="185" customWidth="1"/>
    <col min="7698" max="7698" width="15.453125" style="185" bestFit="1" customWidth="1"/>
    <col min="7699" max="7699" width="15.90625" style="185" bestFit="1" customWidth="1"/>
    <col min="7700" max="7936" width="14.36328125" style="185"/>
    <col min="7937" max="7937" width="9.6328125" style="185" customWidth="1"/>
    <col min="7938" max="7938" width="43.54296875" style="185" customWidth="1"/>
    <col min="7939" max="7953" width="17.90625" style="185" customWidth="1"/>
    <col min="7954" max="7954" width="15.453125" style="185" bestFit="1" customWidth="1"/>
    <col min="7955" max="7955" width="15.90625" style="185" bestFit="1" customWidth="1"/>
    <col min="7956" max="8192" width="14.36328125" style="185"/>
    <col min="8193" max="8193" width="9.6328125" style="185" customWidth="1"/>
    <col min="8194" max="8194" width="43.54296875" style="185" customWidth="1"/>
    <col min="8195" max="8209" width="17.90625" style="185" customWidth="1"/>
    <col min="8210" max="8210" width="15.453125" style="185" bestFit="1" customWidth="1"/>
    <col min="8211" max="8211" width="15.90625" style="185" bestFit="1" customWidth="1"/>
    <col min="8212" max="8448" width="14.36328125" style="185"/>
    <col min="8449" max="8449" width="9.6328125" style="185" customWidth="1"/>
    <col min="8450" max="8450" width="43.54296875" style="185" customWidth="1"/>
    <col min="8451" max="8465" width="17.90625" style="185" customWidth="1"/>
    <col min="8466" max="8466" width="15.453125" style="185" bestFit="1" customWidth="1"/>
    <col min="8467" max="8467" width="15.90625" style="185" bestFit="1" customWidth="1"/>
    <col min="8468" max="8704" width="14.36328125" style="185"/>
    <col min="8705" max="8705" width="9.6328125" style="185" customWidth="1"/>
    <col min="8706" max="8706" width="43.54296875" style="185" customWidth="1"/>
    <col min="8707" max="8721" width="17.90625" style="185" customWidth="1"/>
    <col min="8722" max="8722" width="15.453125" style="185" bestFit="1" customWidth="1"/>
    <col min="8723" max="8723" width="15.90625" style="185" bestFit="1" customWidth="1"/>
    <col min="8724" max="8960" width="14.36328125" style="185"/>
    <col min="8961" max="8961" width="9.6328125" style="185" customWidth="1"/>
    <col min="8962" max="8962" width="43.54296875" style="185" customWidth="1"/>
    <col min="8963" max="8977" width="17.90625" style="185" customWidth="1"/>
    <col min="8978" max="8978" width="15.453125" style="185" bestFit="1" customWidth="1"/>
    <col min="8979" max="8979" width="15.90625" style="185" bestFit="1" customWidth="1"/>
    <col min="8980" max="9216" width="14.36328125" style="185"/>
    <col min="9217" max="9217" width="9.6328125" style="185" customWidth="1"/>
    <col min="9218" max="9218" width="43.54296875" style="185" customWidth="1"/>
    <col min="9219" max="9233" width="17.90625" style="185" customWidth="1"/>
    <col min="9234" max="9234" width="15.453125" style="185" bestFit="1" customWidth="1"/>
    <col min="9235" max="9235" width="15.90625" style="185" bestFit="1" customWidth="1"/>
    <col min="9236" max="9472" width="14.36328125" style="185"/>
    <col min="9473" max="9473" width="9.6328125" style="185" customWidth="1"/>
    <col min="9474" max="9474" width="43.54296875" style="185" customWidth="1"/>
    <col min="9475" max="9489" width="17.90625" style="185" customWidth="1"/>
    <col min="9490" max="9490" width="15.453125" style="185" bestFit="1" customWidth="1"/>
    <col min="9491" max="9491" width="15.90625" style="185" bestFit="1" customWidth="1"/>
    <col min="9492" max="9728" width="14.36328125" style="185"/>
    <col min="9729" max="9729" width="9.6328125" style="185" customWidth="1"/>
    <col min="9730" max="9730" width="43.54296875" style="185" customWidth="1"/>
    <col min="9731" max="9745" width="17.90625" style="185" customWidth="1"/>
    <col min="9746" max="9746" width="15.453125" style="185" bestFit="1" customWidth="1"/>
    <col min="9747" max="9747" width="15.90625" style="185" bestFit="1" customWidth="1"/>
    <col min="9748" max="9984" width="14.36328125" style="185"/>
    <col min="9985" max="9985" width="9.6328125" style="185" customWidth="1"/>
    <col min="9986" max="9986" width="43.54296875" style="185" customWidth="1"/>
    <col min="9987" max="10001" width="17.90625" style="185" customWidth="1"/>
    <col min="10002" max="10002" width="15.453125" style="185" bestFit="1" customWidth="1"/>
    <col min="10003" max="10003" width="15.90625" style="185" bestFit="1" customWidth="1"/>
    <col min="10004" max="10240" width="14.36328125" style="185"/>
    <col min="10241" max="10241" width="9.6328125" style="185" customWidth="1"/>
    <col min="10242" max="10242" width="43.54296875" style="185" customWidth="1"/>
    <col min="10243" max="10257" width="17.90625" style="185" customWidth="1"/>
    <col min="10258" max="10258" width="15.453125" style="185" bestFit="1" customWidth="1"/>
    <col min="10259" max="10259" width="15.90625" style="185" bestFit="1" customWidth="1"/>
    <col min="10260" max="10496" width="14.36328125" style="185"/>
    <col min="10497" max="10497" width="9.6328125" style="185" customWidth="1"/>
    <col min="10498" max="10498" width="43.54296875" style="185" customWidth="1"/>
    <col min="10499" max="10513" width="17.90625" style="185" customWidth="1"/>
    <col min="10514" max="10514" width="15.453125" style="185" bestFit="1" customWidth="1"/>
    <col min="10515" max="10515" width="15.90625" style="185" bestFit="1" customWidth="1"/>
    <col min="10516" max="10752" width="14.36328125" style="185"/>
    <col min="10753" max="10753" width="9.6328125" style="185" customWidth="1"/>
    <col min="10754" max="10754" width="43.54296875" style="185" customWidth="1"/>
    <col min="10755" max="10769" width="17.90625" style="185" customWidth="1"/>
    <col min="10770" max="10770" width="15.453125" style="185" bestFit="1" customWidth="1"/>
    <col min="10771" max="10771" width="15.90625" style="185" bestFit="1" customWidth="1"/>
    <col min="10772" max="11008" width="14.36328125" style="185"/>
    <col min="11009" max="11009" width="9.6328125" style="185" customWidth="1"/>
    <col min="11010" max="11010" width="43.54296875" style="185" customWidth="1"/>
    <col min="11011" max="11025" width="17.90625" style="185" customWidth="1"/>
    <col min="11026" max="11026" width="15.453125" style="185" bestFit="1" customWidth="1"/>
    <col min="11027" max="11027" width="15.90625" style="185" bestFit="1" customWidth="1"/>
    <col min="11028" max="11264" width="14.36328125" style="185"/>
    <col min="11265" max="11265" width="9.6328125" style="185" customWidth="1"/>
    <col min="11266" max="11266" width="43.54296875" style="185" customWidth="1"/>
    <col min="11267" max="11281" width="17.90625" style="185" customWidth="1"/>
    <col min="11282" max="11282" width="15.453125" style="185" bestFit="1" customWidth="1"/>
    <col min="11283" max="11283" width="15.90625" style="185" bestFit="1" customWidth="1"/>
    <col min="11284" max="11520" width="14.36328125" style="185"/>
    <col min="11521" max="11521" width="9.6328125" style="185" customWidth="1"/>
    <col min="11522" max="11522" width="43.54296875" style="185" customWidth="1"/>
    <col min="11523" max="11537" width="17.90625" style="185" customWidth="1"/>
    <col min="11538" max="11538" width="15.453125" style="185" bestFit="1" customWidth="1"/>
    <col min="11539" max="11539" width="15.90625" style="185" bestFit="1" customWidth="1"/>
    <col min="11540" max="11776" width="14.36328125" style="185"/>
    <col min="11777" max="11777" width="9.6328125" style="185" customWidth="1"/>
    <col min="11778" max="11778" width="43.54296875" style="185" customWidth="1"/>
    <col min="11779" max="11793" width="17.90625" style="185" customWidth="1"/>
    <col min="11794" max="11794" width="15.453125" style="185" bestFit="1" customWidth="1"/>
    <col min="11795" max="11795" width="15.90625" style="185" bestFit="1" customWidth="1"/>
    <col min="11796" max="12032" width="14.36328125" style="185"/>
    <col min="12033" max="12033" width="9.6328125" style="185" customWidth="1"/>
    <col min="12034" max="12034" width="43.54296875" style="185" customWidth="1"/>
    <col min="12035" max="12049" width="17.90625" style="185" customWidth="1"/>
    <col min="12050" max="12050" width="15.453125" style="185" bestFit="1" customWidth="1"/>
    <col min="12051" max="12051" width="15.90625" style="185" bestFit="1" customWidth="1"/>
    <col min="12052" max="12288" width="14.36328125" style="185"/>
    <col min="12289" max="12289" width="9.6328125" style="185" customWidth="1"/>
    <col min="12290" max="12290" width="43.54296875" style="185" customWidth="1"/>
    <col min="12291" max="12305" width="17.90625" style="185" customWidth="1"/>
    <col min="12306" max="12306" width="15.453125" style="185" bestFit="1" customWidth="1"/>
    <col min="12307" max="12307" width="15.90625" style="185" bestFit="1" customWidth="1"/>
    <col min="12308" max="12544" width="14.36328125" style="185"/>
    <col min="12545" max="12545" width="9.6328125" style="185" customWidth="1"/>
    <col min="12546" max="12546" width="43.54296875" style="185" customWidth="1"/>
    <col min="12547" max="12561" width="17.90625" style="185" customWidth="1"/>
    <col min="12562" max="12562" width="15.453125" style="185" bestFit="1" customWidth="1"/>
    <col min="12563" max="12563" width="15.90625" style="185" bestFit="1" customWidth="1"/>
    <col min="12564" max="12800" width="14.36328125" style="185"/>
    <col min="12801" max="12801" width="9.6328125" style="185" customWidth="1"/>
    <col min="12802" max="12802" width="43.54296875" style="185" customWidth="1"/>
    <col min="12803" max="12817" width="17.90625" style="185" customWidth="1"/>
    <col min="12818" max="12818" width="15.453125" style="185" bestFit="1" customWidth="1"/>
    <col min="12819" max="12819" width="15.90625" style="185" bestFit="1" customWidth="1"/>
    <col min="12820" max="13056" width="14.36328125" style="185"/>
    <col min="13057" max="13057" width="9.6328125" style="185" customWidth="1"/>
    <col min="13058" max="13058" width="43.54296875" style="185" customWidth="1"/>
    <col min="13059" max="13073" width="17.90625" style="185" customWidth="1"/>
    <col min="13074" max="13074" width="15.453125" style="185" bestFit="1" customWidth="1"/>
    <col min="13075" max="13075" width="15.90625" style="185" bestFit="1" customWidth="1"/>
    <col min="13076" max="13312" width="14.36328125" style="185"/>
    <col min="13313" max="13313" width="9.6328125" style="185" customWidth="1"/>
    <col min="13314" max="13314" width="43.54296875" style="185" customWidth="1"/>
    <col min="13315" max="13329" width="17.90625" style="185" customWidth="1"/>
    <col min="13330" max="13330" width="15.453125" style="185" bestFit="1" customWidth="1"/>
    <col min="13331" max="13331" width="15.90625" style="185" bestFit="1" customWidth="1"/>
    <col min="13332" max="13568" width="14.36328125" style="185"/>
    <col min="13569" max="13569" width="9.6328125" style="185" customWidth="1"/>
    <col min="13570" max="13570" width="43.54296875" style="185" customWidth="1"/>
    <col min="13571" max="13585" width="17.90625" style="185" customWidth="1"/>
    <col min="13586" max="13586" width="15.453125" style="185" bestFit="1" customWidth="1"/>
    <col min="13587" max="13587" width="15.90625" style="185" bestFit="1" customWidth="1"/>
    <col min="13588" max="13824" width="14.36328125" style="185"/>
    <col min="13825" max="13825" width="9.6328125" style="185" customWidth="1"/>
    <col min="13826" max="13826" width="43.54296875" style="185" customWidth="1"/>
    <col min="13827" max="13841" width="17.90625" style="185" customWidth="1"/>
    <col min="13842" max="13842" width="15.453125" style="185" bestFit="1" customWidth="1"/>
    <col min="13843" max="13843" width="15.90625" style="185" bestFit="1" customWidth="1"/>
    <col min="13844" max="14080" width="14.36328125" style="185"/>
    <col min="14081" max="14081" width="9.6328125" style="185" customWidth="1"/>
    <col min="14082" max="14082" width="43.54296875" style="185" customWidth="1"/>
    <col min="14083" max="14097" width="17.90625" style="185" customWidth="1"/>
    <col min="14098" max="14098" width="15.453125" style="185" bestFit="1" customWidth="1"/>
    <col min="14099" max="14099" width="15.90625" style="185" bestFit="1" customWidth="1"/>
    <col min="14100" max="14336" width="14.36328125" style="185"/>
    <col min="14337" max="14337" width="9.6328125" style="185" customWidth="1"/>
    <col min="14338" max="14338" width="43.54296875" style="185" customWidth="1"/>
    <col min="14339" max="14353" width="17.90625" style="185" customWidth="1"/>
    <col min="14354" max="14354" width="15.453125" style="185" bestFit="1" customWidth="1"/>
    <col min="14355" max="14355" width="15.90625" style="185" bestFit="1" customWidth="1"/>
    <col min="14356" max="14592" width="14.36328125" style="185"/>
    <col min="14593" max="14593" width="9.6328125" style="185" customWidth="1"/>
    <col min="14594" max="14594" width="43.54296875" style="185" customWidth="1"/>
    <col min="14595" max="14609" width="17.90625" style="185" customWidth="1"/>
    <col min="14610" max="14610" width="15.453125" style="185" bestFit="1" customWidth="1"/>
    <col min="14611" max="14611" width="15.90625" style="185" bestFit="1" customWidth="1"/>
    <col min="14612" max="14848" width="14.36328125" style="185"/>
    <col min="14849" max="14849" width="9.6328125" style="185" customWidth="1"/>
    <col min="14850" max="14850" width="43.54296875" style="185" customWidth="1"/>
    <col min="14851" max="14865" width="17.90625" style="185" customWidth="1"/>
    <col min="14866" max="14866" width="15.453125" style="185" bestFit="1" customWidth="1"/>
    <col min="14867" max="14867" width="15.90625" style="185" bestFit="1" customWidth="1"/>
    <col min="14868" max="15104" width="14.36328125" style="185"/>
    <col min="15105" max="15105" width="9.6328125" style="185" customWidth="1"/>
    <col min="15106" max="15106" width="43.54296875" style="185" customWidth="1"/>
    <col min="15107" max="15121" width="17.90625" style="185" customWidth="1"/>
    <col min="15122" max="15122" width="15.453125" style="185" bestFit="1" customWidth="1"/>
    <col min="15123" max="15123" width="15.90625" style="185" bestFit="1" customWidth="1"/>
    <col min="15124" max="15360" width="14.36328125" style="185"/>
    <col min="15361" max="15361" width="9.6328125" style="185" customWidth="1"/>
    <col min="15362" max="15362" width="43.54296875" style="185" customWidth="1"/>
    <col min="15363" max="15377" width="17.90625" style="185" customWidth="1"/>
    <col min="15378" max="15378" width="15.453125" style="185" bestFit="1" customWidth="1"/>
    <col min="15379" max="15379" width="15.90625" style="185" bestFit="1" customWidth="1"/>
    <col min="15380" max="15616" width="14.36328125" style="185"/>
    <col min="15617" max="15617" width="9.6328125" style="185" customWidth="1"/>
    <col min="15618" max="15618" width="43.54296875" style="185" customWidth="1"/>
    <col min="15619" max="15633" width="17.90625" style="185" customWidth="1"/>
    <col min="15634" max="15634" width="15.453125" style="185" bestFit="1" customWidth="1"/>
    <col min="15635" max="15635" width="15.90625" style="185" bestFit="1" customWidth="1"/>
    <col min="15636" max="15872" width="14.36328125" style="185"/>
    <col min="15873" max="15873" width="9.6328125" style="185" customWidth="1"/>
    <col min="15874" max="15874" width="43.54296875" style="185" customWidth="1"/>
    <col min="15875" max="15889" width="17.90625" style="185" customWidth="1"/>
    <col min="15890" max="15890" width="15.453125" style="185" bestFit="1" customWidth="1"/>
    <col min="15891" max="15891" width="15.90625" style="185" bestFit="1" customWidth="1"/>
    <col min="15892" max="16128" width="14.36328125" style="185"/>
    <col min="16129" max="16129" width="9.6328125" style="185" customWidth="1"/>
    <col min="16130" max="16130" width="43.54296875" style="185" customWidth="1"/>
    <col min="16131" max="16145" width="17.90625" style="185" customWidth="1"/>
    <col min="16146" max="16146" width="15.453125" style="185" bestFit="1" customWidth="1"/>
    <col min="16147" max="16147" width="15.90625" style="185" bestFit="1" customWidth="1"/>
    <col min="16148" max="16384" width="14.36328125" style="185"/>
  </cols>
  <sheetData>
    <row r="1" spans="2:17" ht="15.75" customHeight="1" x14ac:dyDescent="0.3"/>
    <row r="2" spans="2:17" ht="15.75" customHeight="1" x14ac:dyDescent="0.3"/>
    <row r="3" spans="2:17" ht="18.75" customHeight="1" x14ac:dyDescent="0.3">
      <c r="B3" s="264" t="s">
        <v>316</v>
      </c>
      <c r="C3" s="264"/>
      <c r="D3" s="264"/>
      <c r="E3" s="264"/>
      <c r="F3" s="264"/>
      <c r="G3" s="264"/>
      <c r="H3" s="264"/>
      <c r="I3" s="264"/>
      <c r="J3" s="264"/>
      <c r="K3" s="264"/>
      <c r="L3" s="264"/>
      <c r="M3" s="264"/>
      <c r="N3" s="264"/>
      <c r="O3" s="264"/>
      <c r="P3" s="264"/>
      <c r="Q3" s="264"/>
    </row>
    <row r="4" spans="2:17" s="191" customFormat="1" ht="15.75" customHeight="1" x14ac:dyDescent="0.3">
      <c r="B4" s="187" t="s">
        <v>0</v>
      </c>
      <c r="C4" s="188" t="s">
        <v>65</v>
      </c>
      <c r="D4" s="188" t="s">
        <v>66</v>
      </c>
      <c r="E4" s="188" t="s">
        <v>67</v>
      </c>
      <c r="F4" s="188" t="s">
        <v>68</v>
      </c>
      <c r="G4" s="188" t="s">
        <v>69</v>
      </c>
      <c r="H4" s="188" t="s">
        <v>86</v>
      </c>
      <c r="I4" s="189" t="s">
        <v>70</v>
      </c>
      <c r="J4" s="188" t="s">
        <v>71</v>
      </c>
      <c r="K4" s="190" t="s">
        <v>72</v>
      </c>
      <c r="L4" s="190" t="s">
        <v>73</v>
      </c>
      <c r="M4" s="190" t="s">
        <v>74</v>
      </c>
      <c r="N4" s="190" t="s">
        <v>2</v>
      </c>
      <c r="O4" s="190" t="s">
        <v>75</v>
      </c>
      <c r="P4" s="190" t="s">
        <v>76</v>
      </c>
      <c r="Q4" s="190" t="s">
        <v>77</v>
      </c>
    </row>
    <row r="5" spans="2:17" ht="15" customHeight="1" x14ac:dyDescent="0.3">
      <c r="B5" s="265" t="s">
        <v>16</v>
      </c>
      <c r="C5" s="266"/>
      <c r="D5" s="266"/>
      <c r="E5" s="266"/>
      <c r="F5" s="266"/>
      <c r="G5" s="266"/>
      <c r="H5" s="266"/>
      <c r="I5" s="266"/>
      <c r="J5" s="266"/>
      <c r="K5" s="266"/>
      <c r="L5" s="266"/>
      <c r="M5" s="266"/>
      <c r="N5" s="266"/>
      <c r="O5" s="266"/>
      <c r="P5" s="266"/>
      <c r="Q5" s="267"/>
    </row>
    <row r="6" spans="2:17" ht="18.75" customHeight="1" x14ac:dyDescent="0.3">
      <c r="B6" s="9" t="s">
        <v>256</v>
      </c>
      <c r="C6" s="193">
        <v>0</v>
      </c>
      <c r="D6" s="193">
        <v>0</v>
      </c>
      <c r="E6" s="193">
        <v>0</v>
      </c>
      <c r="F6" s="193">
        <v>0</v>
      </c>
      <c r="G6" s="193">
        <v>0</v>
      </c>
      <c r="H6" s="193">
        <v>0</v>
      </c>
      <c r="I6" s="193">
        <v>0</v>
      </c>
      <c r="J6" s="193">
        <v>0</v>
      </c>
      <c r="K6" s="193">
        <v>0</v>
      </c>
      <c r="L6" s="193">
        <v>0</v>
      </c>
      <c r="M6" s="193">
        <v>0</v>
      </c>
      <c r="N6" s="193">
        <v>0</v>
      </c>
      <c r="O6" s="193">
        <v>0</v>
      </c>
      <c r="P6" s="193">
        <v>0</v>
      </c>
      <c r="Q6" s="194">
        <v>0</v>
      </c>
    </row>
    <row r="7" spans="2:17" ht="18.75" customHeight="1" x14ac:dyDescent="0.3">
      <c r="B7" s="192" t="s">
        <v>51</v>
      </c>
      <c r="C7" s="193">
        <v>176895</v>
      </c>
      <c r="D7" s="193">
        <v>19058</v>
      </c>
      <c r="E7" s="193">
        <v>19058</v>
      </c>
      <c r="F7" s="193">
        <v>0</v>
      </c>
      <c r="G7" s="193">
        <v>6199</v>
      </c>
      <c r="H7" s="193">
        <v>6199</v>
      </c>
      <c r="I7" s="193">
        <v>0</v>
      </c>
      <c r="J7" s="193">
        <v>0</v>
      </c>
      <c r="K7" s="193">
        <v>0</v>
      </c>
      <c r="L7" s="193">
        <v>0</v>
      </c>
      <c r="M7" s="193">
        <v>0</v>
      </c>
      <c r="N7" s="193">
        <v>0</v>
      </c>
      <c r="O7" s="193">
        <v>0</v>
      </c>
      <c r="P7" s="193">
        <v>0</v>
      </c>
      <c r="Q7" s="194">
        <v>189754</v>
      </c>
    </row>
    <row r="8" spans="2:17" ht="18.75" customHeight="1" x14ac:dyDescent="0.3">
      <c r="B8" s="192" t="s">
        <v>148</v>
      </c>
      <c r="C8" s="193">
        <v>0</v>
      </c>
      <c r="D8" s="193">
        <v>0</v>
      </c>
      <c r="E8" s="193">
        <v>0</v>
      </c>
      <c r="F8" s="193">
        <v>0</v>
      </c>
      <c r="G8" s="193">
        <v>0</v>
      </c>
      <c r="H8" s="193">
        <v>516159</v>
      </c>
      <c r="I8" s="193">
        <v>0</v>
      </c>
      <c r="J8" s="193">
        <v>0</v>
      </c>
      <c r="K8" s="193">
        <v>0</v>
      </c>
      <c r="L8" s="193">
        <v>0</v>
      </c>
      <c r="M8" s="193">
        <v>0</v>
      </c>
      <c r="N8" s="193">
        <v>0</v>
      </c>
      <c r="O8" s="193">
        <v>0</v>
      </c>
      <c r="P8" s="193">
        <v>0</v>
      </c>
      <c r="Q8" s="194">
        <v>-516159</v>
      </c>
    </row>
    <row r="9" spans="2:17" ht="18.75" customHeight="1" x14ac:dyDescent="0.3">
      <c r="B9" s="192" t="s">
        <v>52</v>
      </c>
      <c r="C9" s="193">
        <v>0</v>
      </c>
      <c r="D9" s="193">
        <v>0</v>
      </c>
      <c r="E9" s="193">
        <v>0</v>
      </c>
      <c r="F9" s="193">
        <v>0</v>
      </c>
      <c r="G9" s="193">
        <v>0</v>
      </c>
      <c r="H9" s="193">
        <v>0</v>
      </c>
      <c r="I9" s="193">
        <v>0</v>
      </c>
      <c r="J9" s="193">
        <v>0</v>
      </c>
      <c r="K9" s="193">
        <v>0</v>
      </c>
      <c r="L9" s="193">
        <v>0</v>
      </c>
      <c r="M9" s="193">
        <v>0</v>
      </c>
      <c r="N9" s="193">
        <v>0</v>
      </c>
      <c r="O9" s="193">
        <v>0</v>
      </c>
      <c r="P9" s="193">
        <v>0</v>
      </c>
      <c r="Q9" s="194">
        <v>0</v>
      </c>
    </row>
    <row r="10" spans="2:17" ht="18.75" customHeight="1" x14ac:dyDescent="0.3">
      <c r="B10" s="192" t="s">
        <v>53</v>
      </c>
      <c r="C10" s="193">
        <v>0</v>
      </c>
      <c r="D10" s="193">
        <v>0</v>
      </c>
      <c r="E10" s="193">
        <v>0</v>
      </c>
      <c r="F10" s="193">
        <v>0</v>
      </c>
      <c r="G10" s="193">
        <v>0</v>
      </c>
      <c r="H10" s="193">
        <v>0</v>
      </c>
      <c r="I10" s="193">
        <v>0</v>
      </c>
      <c r="J10" s="193">
        <v>0</v>
      </c>
      <c r="K10" s="193">
        <v>0</v>
      </c>
      <c r="L10" s="193">
        <v>0</v>
      </c>
      <c r="M10" s="193">
        <v>0</v>
      </c>
      <c r="N10" s="193">
        <v>0</v>
      </c>
      <c r="O10" s="193">
        <v>0</v>
      </c>
      <c r="P10" s="193">
        <v>0</v>
      </c>
      <c r="Q10" s="194">
        <v>0</v>
      </c>
    </row>
    <row r="11" spans="2:17" ht="18.75" customHeight="1" x14ac:dyDescent="0.3">
      <c r="B11" s="192" t="s">
        <v>22</v>
      </c>
      <c r="C11" s="193">
        <v>0</v>
      </c>
      <c r="D11" s="193">
        <v>0</v>
      </c>
      <c r="E11" s="193">
        <v>0</v>
      </c>
      <c r="F11" s="193">
        <v>0</v>
      </c>
      <c r="G11" s="193">
        <v>0</v>
      </c>
      <c r="H11" s="193">
        <v>0</v>
      </c>
      <c r="I11" s="193">
        <v>0</v>
      </c>
      <c r="J11" s="193">
        <v>0</v>
      </c>
      <c r="K11" s="193">
        <v>0</v>
      </c>
      <c r="L11" s="193">
        <v>0</v>
      </c>
      <c r="M11" s="193">
        <v>0</v>
      </c>
      <c r="N11" s="193">
        <v>0</v>
      </c>
      <c r="O11" s="193">
        <v>0</v>
      </c>
      <c r="P11" s="193">
        <v>0</v>
      </c>
      <c r="Q11" s="194">
        <v>0</v>
      </c>
    </row>
    <row r="12" spans="2:17" ht="18.75" customHeight="1" x14ac:dyDescent="0.3">
      <c r="B12" s="192" t="s">
        <v>55</v>
      </c>
      <c r="C12" s="193">
        <v>0</v>
      </c>
      <c r="D12" s="193">
        <v>0</v>
      </c>
      <c r="E12" s="193">
        <v>0</v>
      </c>
      <c r="F12" s="193">
        <v>0</v>
      </c>
      <c r="G12" s="193">
        <v>0</v>
      </c>
      <c r="H12" s="193">
        <v>0</v>
      </c>
      <c r="I12" s="193">
        <v>0</v>
      </c>
      <c r="J12" s="193">
        <v>0</v>
      </c>
      <c r="K12" s="193">
        <v>0</v>
      </c>
      <c r="L12" s="193">
        <v>0</v>
      </c>
      <c r="M12" s="193">
        <v>0</v>
      </c>
      <c r="N12" s="193">
        <v>0</v>
      </c>
      <c r="O12" s="193">
        <v>0</v>
      </c>
      <c r="P12" s="193">
        <v>0</v>
      </c>
      <c r="Q12" s="194">
        <v>0</v>
      </c>
    </row>
    <row r="13" spans="2:17" ht="18.75" customHeight="1" x14ac:dyDescent="0.3">
      <c r="B13" s="6" t="s">
        <v>263</v>
      </c>
      <c r="C13" s="193">
        <v>0</v>
      </c>
      <c r="D13" s="193">
        <v>0</v>
      </c>
      <c r="E13" s="193">
        <v>0</v>
      </c>
      <c r="F13" s="193">
        <v>0</v>
      </c>
      <c r="G13" s="193">
        <v>0</v>
      </c>
      <c r="H13" s="193">
        <v>0</v>
      </c>
      <c r="I13" s="193">
        <v>0</v>
      </c>
      <c r="J13" s="193">
        <v>0</v>
      </c>
      <c r="K13" s="193">
        <v>0</v>
      </c>
      <c r="L13" s="193">
        <v>0</v>
      </c>
      <c r="M13" s="193">
        <v>0</v>
      </c>
      <c r="N13" s="193">
        <v>0</v>
      </c>
      <c r="O13" s="193">
        <v>0</v>
      </c>
      <c r="P13" s="193">
        <v>0</v>
      </c>
      <c r="Q13" s="194">
        <v>0</v>
      </c>
    </row>
    <row r="14" spans="2:17" ht="18.75" customHeight="1" x14ac:dyDescent="0.3">
      <c r="B14" s="192" t="s">
        <v>56</v>
      </c>
      <c r="C14" s="193">
        <v>21017699</v>
      </c>
      <c r="D14" s="193">
        <v>1388811</v>
      </c>
      <c r="E14" s="193">
        <v>1388811</v>
      </c>
      <c r="F14" s="193">
        <v>0</v>
      </c>
      <c r="G14" s="193">
        <v>469380</v>
      </c>
      <c r="H14" s="193">
        <v>0</v>
      </c>
      <c r="I14" s="193">
        <v>469380</v>
      </c>
      <c r="J14" s="193">
        <v>0</v>
      </c>
      <c r="K14" s="193">
        <v>0</v>
      </c>
      <c r="L14" s="193">
        <v>19775</v>
      </c>
      <c r="M14" s="193">
        <v>41038</v>
      </c>
      <c r="N14" s="193">
        <v>736903</v>
      </c>
      <c r="O14" s="193">
        <v>0</v>
      </c>
      <c r="P14" s="193">
        <v>0</v>
      </c>
      <c r="Q14" s="194">
        <v>22613220</v>
      </c>
    </row>
    <row r="15" spans="2:17" ht="18.75" customHeight="1" x14ac:dyDescent="0.3">
      <c r="B15" s="192" t="s">
        <v>57</v>
      </c>
      <c r="C15" s="193">
        <v>6051882</v>
      </c>
      <c r="D15" s="193">
        <v>224031</v>
      </c>
      <c r="E15" s="193">
        <v>224031</v>
      </c>
      <c r="F15" s="193">
        <v>0</v>
      </c>
      <c r="G15" s="193">
        <v>235447</v>
      </c>
      <c r="H15" s="193">
        <v>0</v>
      </c>
      <c r="I15" s="193">
        <v>0</v>
      </c>
      <c r="J15" s="193">
        <v>0</v>
      </c>
      <c r="K15" s="193">
        <v>0</v>
      </c>
      <c r="L15" s="193">
        <v>5341</v>
      </c>
      <c r="M15" s="193">
        <v>10864</v>
      </c>
      <c r="N15" s="193">
        <v>66909</v>
      </c>
      <c r="O15" s="193">
        <v>843</v>
      </c>
      <c r="P15" s="193">
        <v>0</v>
      </c>
      <c r="Q15" s="194">
        <v>6325774</v>
      </c>
    </row>
    <row r="16" spans="2:17" ht="18.75" customHeight="1" x14ac:dyDescent="0.3">
      <c r="B16" s="192" t="s">
        <v>58</v>
      </c>
      <c r="C16" s="193">
        <v>0</v>
      </c>
      <c r="D16" s="193">
        <v>0</v>
      </c>
      <c r="E16" s="193">
        <v>0</v>
      </c>
      <c r="F16" s="193">
        <v>0</v>
      </c>
      <c r="G16" s="193">
        <v>0</v>
      </c>
      <c r="H16" s="193">
        <v>0</v>
      </c>
      <c r="I16" s="193">
        <v>0</v>
      </c>
      <c r="J16" s="193">
        <v>0</v>
      </c>
      <c r="K16" s="193">
        <v>0</v>
      </c>
      <c r="L16" s="193">
        <v>0</v>
      </c>
      <c r="M16" s="193">
        <v>0</v>
      </c>
      <c r="N16" s="193">
        <v>0</v>
      </c>
      <c r="O16" s="193">
        <v>0</v>
      </c>
      <c r="P16" s="193">
        <v>0</v>
      </c>
      <c r="Q16" s="194">
        <v>0</v>
      </c>
    </row>
    <row r="17" spans="2:19" ht="18.75" customHeight="1" x14ac:dyDescent="0.3">
      <c r="B17" s="192" t="s">
        <v>131</v>
      </c>
      <c r="C17" s="193">
        <v>0</v>
      </c>
      <c r="D17" s="193">
        <v>0</v>
      </c>
      <c r="E17" s="193">
        <v>0</v>
      </c>
      <c r="F17" s="193">
        <v>0</v>
      </c>
      <c r="G17" s="193">
        <v>0</v>
      </c>
      <c r="H17" s="193">
        <v>0</v>
      </c>
      <c r="I17" s="193">
        <v>0</v>
      </c>
      <c r="J17" s="193">
        <v>0</v>
      </c>
      <c r="K17" s="193">
        <v>0</v>
      </c>
      <c r="L17" s="193">
        <v>0</v>
      </c>
      <c r="M17" s="193">
        <v>0</v>
      </c>
      <c r="N17" s="193">
        <v>0</v>
      </c>
      <c r="O17" s="193">
        <v>0</v>
      </c>
      <c r="P17" s="193">
        <v>0</v>
      </c>
      <c r="Q17" s="194">
        <v>0</v>
      </c>
    </row>
    <row r="18" spans="2:19" ht="18.75" customHeight="1" x14ac:dyDescent="0.3">
      <c r="B18" s="192" t="s">
        <v>253</v>
      </c>
      <c r="C18" s="193">
        <v>0</v>
      </c>
      <c r="D18" s="193">
        <v>0</v>
      </c>
      <c r="E18" s="193">
        <v>0</v>
      </c>
      <c r="F18" s="193">
        <v>0</v>
      </c>
      <c r="G18" s="193">
        <v>0</v>
      </c>
      <c r="H18" s="193">
        <v>0</v>
      </c>
      <c r="I18" s="193">
        <v>0</v>
      </c>
      <c r="J18" s="193">
        <v>0</v>
      </c>
      <c r="K18" s="193">
        <v>0</v>
      </c>
      <c r="L18" s="193">
        <v>0</v>
      </c>
      <c r="M18" s="193">
        <v>0</v>
      </c>
      <c r="N18" s="193">
        <v>0</v>
      </c>
      <c r="O18" s="193">
        <v>0</v>
      </c>
      <c r="P18" s="193">
        <v>0</v>
      </c>
      <c r="Q18" s="194">
        <v>0</v>
      </c>
    </row>
    <row r="19" spans="2:19" ht="18.75" customHeight="1" x14ac:dyDescent="0.3">
      <c r="B19" s="192" t="s">
        <v>136</v>
      </c>
      <c r="C19" s="199">
        <v>0</v>
      </c>
      <c r="D19" s="193">
        <v>0</v>
      </c>
      <c r="E19" s="193">
        <v>0</v>
      </c>
      <c r="F19" s="193">
        <v>0</v>
      </c>
      <c r="G19" s="193">
        <v>0</v>
      </c>
      <c r="H19" s="193">
        <v>0</v>
      </c>
      <c r="I19" s="193">
        <v>0</v>
      </c>
      <c r="J19" s="193">
        <v>0</v>
      </c>
      <c r="K19" s="193">
        <v>0</v>
      </c>
      <c r="L19" s="193">
        <v>0</v>
      </c>
      <c r="M19" s="193">
        <v>0</v>
      </c>
      <c r="N19" s="193">
        <v>0</v>
      </c>
      <c r="O19" s="193">
        <v>0</v>
      </c>
      <c r="P19" s="193">
        <v>0</v>
      </c>
      <c r="Q19" s="194">
        <v>0</v>
      </c>
    </row>
    <row r="20" spans="2:19" ht="18.75" customHeight="1" x14ac:dyDescent="0.3">
      <c r="B20" s="192" t="s">
        <v>35</v>
      </c>
      <c r="C20" s="199">
        <v>960728</v>
      </c>
      <c r="D20" s="193">
        <v>24207</v>
      </c>
      <c r="E20" s="193">
        <v>24207</v>
      </c>
      <c r="F20" s="193">
        <v>0</v>
      </c>
      <c r="G20" s="193">
        <v>27253</v>
      </c>
      <c r="H20" s="193">
        <v>27253</v>
      </c>
      <c r="I20" s="193">
        <v>0</v>
      </c>
      <c r="J20" s="193">
        <v>0</v>
      </c>
      <c r="K20" s="193">
        <v>0</v>
      </c>
      <c r="L20" s="193">
        <v>183</v>
      </c>
      <c r="M20" s="193">
        <v>1239</v>
      </c>
      <c r="N20" s="193">
        <v>15942</v>
      </c>
      <c r="O20" s="193">
        <v>0</v>
      </c>
      <c r="P20" s="193">
        <v>0</v>
      </c>
      <c r="Q20" s="194">
        <v>972202</v>
      </c>
    </row>
    <row r="21" spans="2:19" ht="18.75" customHeight="1" x14ac:dyDescent="0.3">
      <c r="B21" s="192" t="s">
        <v>191</v>
      </c>
      <c r="C21" s="199">
        <v>0</v>
      </c>
      <c r="D21" s="193">
        <v>0</v>
      </c>
      <c r="E21" s="193">
        <v>0</v>
      </c>
      <c r="F21" s="193">
        <v>0</v>
      </c>
      <c r="G21" s="193">
        <v>0</v>
      </c>
      <c r="H21" s="193">
        <v>0</v>
      </c>
      <c r="I21" s="193">
        <v>0</v>
      </c>
      <c r="J21" s="193">
        <v>0</v>
      </c>
      <c r="K21" s="193">
        <v>0</v>
      </c>
      <c r="L21" s="193">
        <v>0</v>
      </c>
      <c r="M21" s="193">
        <v>0</v>
      </c>
      <c r="N21" s="193">
        <v>0</v>
      </c>
      <c r="O21" s="193">
        <v>0</v>
      </c>
      <c r="P21" s="193">
        <v>0</v>
      </c>
      <c r="Q21" s="194">
        <v>0</v>
      </c>
    </row>
    <row r="22" spans="2:19" ht="18.75" customHeight="1" x14ac:dyDescent="0.3">
      <c r="B22" s="192" t="s">
        <v>59</v>
      </c>
      <c r="C22" s="199">
        <v>0</v>
      </c>
      <c r="D22" s="193">
        <v>0</v>
      </c>
      <c r="E22" s="193">
        <v>0</v>
      </c>
      <c r="F22" s="193">
        <v>0</v>
      </c>
      <c r="G22" s="193">
        <v>0</v>
      </c>
      <c r="H22" s="193">
        <v>0</v>
      </c>
      <c r="I22" s="193">
        <v>0</v>
      </c>
      <c r="J22" s="193">
        <v>0</v>
      </c>
      <c r="K22" s="193">
        <v>0</v>
      </c>
      <c r="L22" s="193">
        <v>0</v>
      </c>
      <c r="M22" s="193">
        <v>0</v>
      </c>
      <c r="N22" s="193">
        <v>0</v>
      </c>
      <c r="O22" s="193">
        <v>0</v>
      </c>
      <c r="P22" s="193">
        <v>0</v>
      </c>
      <c r="Q22" s="194">
        <v>0</v>
      </c>
    </row>
    <row r="23" spans="2:19" ht="18.75" customHeight="1" x14ac:dyDescent="0.3">
      <c r="B23" s="192" t="s">
        <v>60</v>
      </c>
      <c r="C23" s="199">
        <v>0</v>
      </c>
      <c r="D23" s="193">
        <v>0</v>
      </c>
      <c r="E23" s="193">
        <v>0</v>
      </c>
      <c r="F23" s="193">
        <v>0</v>
      </c>
      <c r="G23" s="193">
        <v>0</v>
      </c>
      <c r="H23" s="193">
        <v>0</v>
      </c>
      <c r="I23" s="193">
        <v>0</v>
      </c>
      <c r="J23" s="193">
        <v>0</v>
      </c>
      <c r="K23" s="193">
        <v>0</v>
      </c>
      <c r="L23" s="193">
        <v>0</v>
      </c>
      <c r="M23" s="193">
        <v>0</v>
      </c>
      <c r="N23" s="193">
        <v>0</v>
      </c>
      <c r="O23" s="193">
        <v>0</v>
      </c>
      <c r="P23" s="193">
        <v>0</v>
      </c>
      <c r="Q23" s="194">
        <v>0</v>
      </c>
    </row>
    <row r="24" spans="2:19" ht="18.75" customHeight="1" x14ac:dyDescent="0.3">
      <c r="B24" s="192" t="s">
        <v>134</v>
      </c>
      <c r="C24" s="199">
        <v>0</v>
      </c>
      <c r="D24" s="193">
        <v>0</v>
      </c>
      <c r="E24" s="193">
        <v>0</v>
      </c>
      <c r="F24" s="193">
        <v>0</v>
      </c>
      <c r="G24" s="193">
        <v>0</v>
      </c>
      <c r="H24" s="193">
        <v>0</v>
      </c>
      <c r="I24" s="193">
        <v>0</v>
      </c>
      <c r="J24" s="193">
        <v>0</v>
      </c>
      <c r="K24" s="193">
        <v>0</v>
      </c>
      <c r="L24" s="193">
        <v>0</v>
      </c>
      <c r="M24" s="193">
        <v>0</v>
      </c>
      <c r="N24" s="193">
        <v>0</v>
      </c>
      <c r="O24" s="193">
        <v>0</v>
      </c>
      <c r="P24" s="193">
        <v>0</v>
      </c>
      <c r="Q24" s="194">
        <v>0</v>
      </c>
    </row>
    <row r="25" spans="2:19" ht="18.75" customHeight="1" x14ac:dyDescent="0.3">
      <c r="B25" s="192" t="s">
        <v>135</v>
      </c>
      <c r="C25" s="199">
        <v>0</v>
      </c>
      <c r="D25" s="193">
        <v>0</v>
      </c>
      <c r="E25" s="193">
        <v>0</v>
      </c>
      <c r="F25" s="193">
        <v>0</v>
      </c>
      <c r="G25" s="193">
        <v>0</v>
      </c>
      <c r="H25" s="193">
        <v>0</v>
      </c>
      <c r="I25" s="193">
        <v>0</v>
      </c>
      <c r="J25" s="193">
        <v>0</v>
      </c>
      <c r="K25" s="193">
        <v>0</v>
      </c>
      <c r="L25" s="193">
        <v>0</v>
      </c>
      <c r="M25" s="193">
        <v>142</v>
      </c>
      <c r="N25" s="193">
        <v>0</v>
      </c>
      <c r="O25" s="193">
        <v>0</v>
      </c>
      <c r="P25" s="193">
        <v>0</v>
      </c>
      <c r="Q25" s="194">
        <v>-142</v>
      </c>
    </row>
    <row r="26" spans="2:19" ht="18.75" customHeight="1" x14ac:dyDescent="0.3">
      <c r="B26" s="192" t="s">
        <v>149</v>
      </c>
      <c r="C26" s="199">
        <v>0</v>
      </c>
      <c r="D26" s="193">
        <v>0</v>
      </c>
      <c r="E26" s="193">
        <v>0</v>
      </c>
      <c r="F26" s="193">
        <v>0</v>
      </c>
      <c r="G26" s="193">
        <v>0</v>
      </c>
      <c r="H26" s="193">
        <v>0</v>
      </c>
      <c r="I26" s="193">
        <v>0</v>
      </c>
      <c r="J26" s="193">
        <v>0</v>
      </c>
      <c r="K26" s="193">
        <v>0</v>
      </c>
      <c r="L26" s="193">
        <v>0</v>
      </c>
      <c r="M26" s="193">
        <v>0</v>
      </c>
      <c r="N26" s="193">
        <v>0</v>
      </c>
      <c r="O26" s="193">
        <v>0</v>
      </c>
      <c r="P26" s="193">
        <v>0</v>
      </c>
      <c r="Q26" s="194">
        <v>0</v>
      </c>
    </row>
    <row r="27" spans="2:19" ht="18.75" customHeight="1" x14ac:dyDescent="0.3">
      <c r="B27" s="192" t="s">
        <v>61</v>
      </c>
      <c r="C27" s="199">
        <v>314451</v>
      </c>
      <c r="D27" s="193">
        <v>76189</v>
      </c>
      <c r="E27" s="193">
        <v>76189</v>
      </c>
      <c r="F27" s="193">
        <v>0</v>
      </c>
      <c r="G27" s="193">
        <v>0</v>
      </c>
      <c r="H27" s="193">
        <v>0</v>
      </c>
      <c r="I27" s="193">
        <v>0</v>
      </c>
      <c r="J27" s="193">
        <v>0</v>
      </c>
      <c r="K27" s="193">
        <v>0</v>
      </c>
      <c r="L27" s="193">
        <v>1413</v>
      </c>
      <c r="M27" s="193">
        <v>1921</v>
      </c>
      <c r="N27" s="193">
        <v>4730</v>
      </c>
      <c r="O27" s="193">
        <v>0</v>
      </c>
      <c r="P27" s="193">
        <v>0</v>
      </c>
      <c r="Q27" s="194">
        <v>392036</v>
      </c>
    </row>
    <row r="28" spans="2:19" ht="18.75" customHeight="1" x14ac:dyDescent="0.3">
      <c r="B28" s="192" t="s">
        <v>62</v>
      </c>
      <c r="C28" s="199">
        <v>1144</v>
      </c>
      <c r="D28" s="193">
        <v>0</v>
      </c>
      <c r="E28" s="193">
        <v>0</v>
      </c>
      <c r="F28" s="193">
        <v>0</v>
      </c>
      <c r="G28" s="193">
        <v>0</v>
      </c>
      <c r="H28" s="193">
        <v>0</v>
      </c>
      <c r="I28" s="193">
        <v>0</v>
      </c>
      <c r="J28" s="193">
        <v>0</v>
      </c>
      <c r="K28" s="193">
        <v>0</v>
      </c>
      <c r="L28" s="193">
        <v>0</v>
      </c>
      <c r="M28" s="193">
        <v>5271</v>
      </c>
      <c r="N28" s="193">
        <v>1583</v>
      </c>
      <c r="O28" s="193">
        <v>0</v>
      </c>
      <c r="P28" s="193">
        <v>0</v>
      </c>
      <c r="Q28" s="194">
        <v>-2544</v>
      </c>
    </row>
    <row r="29" spans="2:19" ht="18.75" customHeight="1" x14ac:dyDescent="0.3">
      <c r="B29" s="192" t="s">
        <v>63</v>
      </c>
      <c r="C29" s="199">
        <v>-697156</v>
      </c>
      <c r="D29" s="193">
        <v>0</v>
      </c>
      <c r="E29" s="193">
        <v>0</v>
      </c>
      <c r="F29" s="193">
        <v>0</v>
      </c>
      <c r="G29" s="193">
        <v>0</v>
      </c>
      <c r="H29" s="193">
        <v>70182</v>
      </c>
      <c r="I29" s="193">
        <v>0</v>
      </c>
      <c r="J29" s="193">
        <v>0</v>
      </c>
      <c r="K29" s="193">
        <v>0</v>
      </c>
      <c r="L29" s="193">
        <v>0</v>
      </c>
      <c r="M29" s="193">
        <v>0</v>
      </c>
      <c r="N29" s="193">
        <v>0</v>
      </c>
      <c r="O29" s="193">
        <v>0</v>
      </c>
      <c r="P29" s="193">
        <v>0</v>
      </c>
      <c r="Q29" s="194">
        <v>-767338</v>
      </c>
    </row>
    <row r="30" spans="2:19" ht="18.75" customHeight="1" x14ac:dyDescent="0.3">
      <c r="B30" s="195" t="s">
        <v>45</v>
      </c>
      <c r="C30" s="196">
        <f t="shared" ref="C30:Q30" si="0">SUM(C6:C29)</f>
        <v>27825643</v>
      </c>
      <c r="D30" s="196">
        <f t="shared" si="0"/>
        <v>1732296</v>
      </c>
      <c r="E30" s="196">
        <f t="shared" si="0"/>
        <v>1732296</v>
      </c>
      <c r="F30" s="196">
        <f t="shared" si="0"/>
        <v>0</v>
      </c>
      <c r="G30" s="196">
        <f t="shared" si="0"/>
        <v>738279</v>
      </c>
      <c r="H30" s="196">
        <f t="shared" si="0"/>
        <v>619793</v>
      </c>
      <c r="I30" s="196">
        <f t="shared" si="0"/>
        <v>469380</v>
      </c>
      <c r="J30" s="196">
        <f t="shared" si="0"/>
        <v>0</v>
      </c>
      <c r="K30" s="196">
        <f t="shared" si="0"/>
        <v>0</v>
      </c>
      <c r="L30" s="196">
        <f t="shared" si="0"/>
        <v>26712</v>
      </c>
      <c r="M30" s="196">
        <f t="shared" si="0"/>
        <v>60475</v>
      </c>
      <c r="N30" s="196">
        <f t="shared" si="0"/>
        <v>826067</v>
      </c>
      <c r="O30" s="196">
        <f t="shared" si="0"/>
        <v>843</v>
      </c>
      <c r="P30" s="196">
        <f t="shared" si="0"/>
        <v>0</v>
      </c>
      <c r="Q30" s="196">
        <f t="shared" si="0"/>
        <v>29206803</v>
      </c>
      <c r="R30" s="197"/>
      <c r="S30" s="197"/>
    </row>
    <row r="31" spans="2:19" ht="18.75" customHeight="1" x14ac:dyDescent="0.3">
      <c r="B31" s="265" t="s">
        <v>46</v>
      </c>
      <c r="C31" s="266"/>
      <c r="D31" s="266"/>
      <c r="E31" s="266"/>
      <c r="F31" s="266"/>
      <c r="G31" s="266"/>
      <c r="H31" s="266"/>
      <c r="I31" s="266"/>
      <c r="J31" s="266"/>
      <c r="K31" s="266"/>
      <c r="L31" s="266"/>
      <c r="M31" s="266"/>
      <c r="N31" s="266"/>
      <c r="O31" s="266"/>
      <c r="P31" s="266"/>
      <c r="Q31" s="267"/>
    </row>
    <row r="32" spans="2:19" ht="18.75" customHeight="1" x14ac:dyDescent="0.3">
      <c r="B32" s="192" t="s">
        <v>47</v>
      </c>
      <c r="C32" s="193">
        <v>0</v>
      </c>
      <c r="D32" s="193">
        <v>0</v>
      </c>
      <c r="E32" s="193">
        <v>0</v>
      </c>
      <c r="F32" s="193">
        <v>0</v>
      </c>
      <c r="G32" s="193">
        <v>0</v>
      </c>
      <c r="H32" s="193">
        <v>0</v>
      </c>
      <c r="I32" s="193">
        <v>0</v>
      </c>
      <c r="J32" s="193">
        <v>0</v>
      </c>
      <c r="K32" s="193">
        <v>0</v>
      </c>
      <c r="L32" s="193">
        <v>0</v>
      </c>
      <c r="M32" s="193">
        <v>0</v>
      </c>
      <c r="N32" s="193">
        <v>0</v>
      </c>
      <c r="O32" s="193">
        <v>0</v>
      </c>
      <c r="P32" s="193">
        <v>0</v>
      </c>
      <c r="Q32" s="194">
        <v>0</v>
      </c>
    </row>
    <row r="33" spans="2:17" ht="18.75" customHeight="1" x14ac:dyDescent="0.3">
      <c r="B33" s="192" t="s">
        <v>78</v>
      </c>
      <c r="C33" s="193">
        <v>0</v>
      </c>
      <c r="D33" s="193">
        <v>0</v>
      </c>
      <c r="E33" s="193">
        <v>0</v>
      </c>
      <c r="F33" s="193">
        <v>0</v>
      </c>
      <c r="G33" s="193">
        <v>0</v>
      </c>
      <c r="H33" s="193">
        <v>0</v>
      </c>
      <c r="I33" s="193">
        <v>0</v>
      </c>
      <c r="J33" s="193">
        <v>0</v>
      </c>
      <c r="K33" s="193">
        <v>0</v>
      </c>
      <c r="L33" s="193">
        <v>0</v>
      </c>
      <c r="M33" s="193">
        <v>0</v>
      </c>
      <c r="N33" s="193">
        <v>0</v>
      </c>
      <c r="O33" s="193">
        <v>0</v>
      </c>
      <c r="P33" s="193">
        <v>0</v>
      </c>
      <c r="Q33" s="194">
        <v>0</v>
      </c>
    </row>
    <row r="34" spans="2:17" ht="18.75" customHeight="1" x14ac:dyDescent="0.3">
      <c r="B34" s="192" t="s">
        <v>48</v>
      </c>
      <c r="C34" s="193">
        <v>0</v>
      </c>
      <c r="D34" s="193">
        <v>0</v>
      </c>
      <c r="E34" s="193">
        <v>0</v>
      </c>
      <c r="F34" s="193">
        <v>0</v>
      </c>
      <c r="G34" s="193">
        <v>0</v>
      </c>
      <c r="H34" s="193">
        <v>0</v>
      </c>
      <c r="I34" s="193">
        <v>0</v>
      </c>
      <c r="J34" s="193">
        <v>0</v>
      </c>
      <c r="K34" s="193">
        <v>0</v>
      </c>
      <c r="L34" s="193">
        <v>0</v>
      </c>
      <c r="M34" s="193">
        <v>0</v>
      </c>
      <c r="N34" s="193">
        <v>0</v>
      </c>
      <c r="O34" s="193">
        <v>0</v>
      </c>
      <c r="P34" s="193">
        <v>0</v>
      </c>
      <c r="Q34" s="194">
        <v>0</v>
      </c>
    </row>
    <row r="35" spans="2:17" ht="18.75" customHeight="1" x14ac:dyDescent="0.3">
      <c r="B35" s="195" t="s">
        <v>45</v>
      </c>
      <c r="C35" s="196">
        <f>SUM(C32:C34)</f>
        <v>0</v>
      </c>
      <c r="D35" s="196">
        <f t="shared" ref="D35:Q35" si="1">SUM(D32:D34)</f>
        <v>0</v>
      </c>
      <c r="E35" s="196">
        <f t="shared" si="1"/>
        <v>0</v>
      </c>
      <c r="F35" s="196">
        <f t="shared" si="1"/>
        <v>0</v>
      </c>
      <c r="G35" s="196">
        <f t="shared" si="1"/>
        <v>0</v>
      </c>
      <c r="H35" s="196">
        <f t="shared" si="1"/>
        <v>0</v>
      </c>
      <c r="I35" s="196">
        <f t="shared" si="1"/>
        <v>0</v>
      </c>
      <c r="J35" s="196">
        <f t="shared" si="1"/>
        <v>0</v>
      </c>
      <c r="K35" s="196">
        <f t="shared" si="1"/>
        <v>0</v>
      </c>
      <c r="L35" s="196">
        <f t="shared" si="1"/>
        <v>0</v>
      </c>
      <c r="M35" s="196">
        <f t="shared" si="1"/>
        <v>0</v>
      </c>
      <c r="N35" s="196">
        <f t="shared" si="1"/>
        <v>0</v>
      </c>
      <c r="O35" s="196">
        <f t="shared" si="1"/>
        <v>0</v>
      </c>
      <c r="P35" s="196">
        <f t="shared" si="1"/>
        <v>0</v>
      </c>
      <c r="Q35" s="196">
        <f t="shared" si="1"/>
        <v>0</v>
      </c>
    </row>
    <row r="36" spans="2:17" ht="18.75" customHeight="1" x14ac:dyDescent="0.3">
      <c r="B36" s="268" t="s">
        <v>50</v>
      </c>
      <c r="C36" s="268"/>
      <c r="D36" s="268"/>
      <c r="E36" s="268"/>
      <c r="F36" s="268"/>
      <c r="G36" s="268"/>
      <c r="H36" s="268"/>
      <c r="I36" s="268"/>
      <c r="J36" s="268"/>
      <c r="K36" s="268"/>
      <c r="L36" s="268"/>
      <c r="M36" s="268"/>
      <c r="N36" s="268"/>
      <c r="O36" s="268"/>
      <c r="P36" s="268"/>
      <c r="Q36" s="268"/>
    </row>
    <row r="37" spans="2:17" ht="21.75" customHeight="1" x14ac:dyDescent="0.3">
      <c r="C37" s="198"/>
      <c r="D37" s="198"/>
      <c r="E37" s="198"/>
      <c r="F37" s="198"/>
      <c r="G37" s="198"/>
      <c r="H37" s="198"/>
      <c r="I37" s="198"/>
      <c r="J37" s="198"/>
      <c r="K37" s="198"/>
      <c r="L37" s="198"/>
      <c r="M37" s="198"/>
      <c r="N37" s="198"/>
      <c r="O37" s="198"/>
      <c r="P37" s="198"/>
      <c r="Q37" s="198"/>
    </row>
    <row r="38" spans="2:17" ht="21.75" customHeight="1" x14ac:dyDescent="0.3">
      <c r="D38" s="197"/>
    </row>
  </sheetData>
  <sheetProtection algorithmName="SHA-512" hashValue="6NNtvSnNlI02jAMyTYIpHzesE4xRzQm8f8EGIZSGGiUH45LrlbEXPUpU6Kq7o7LJwd7SRxPJow7UMzbusjlVQg==" saltValue="vZa6MaHT0+4R9RurTQ/VJg==" spinCount="100000" sheet="1" objects="1" scenarios="1"/>
  <mergeCells count="4">
    <mergeCell ref="B3:Q3"/>
    <mergeCell ref="B5:Q5"/>
    <mergeCell ref="B31:Q31"/>
    <mergeCell ref="B36:Q3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8"/>
  <sheetViews>
    <sheetView topLeftCell="A22" zoomScale="90" zoomScaleNormal="90" workbookViewId="0">
      <selection activeCell="D37" sqref="D37"/>
    </sheetView>
  </sheetViews>
  <sheetFormatPr defaultColWidth="14.36328125" defaultRowHeight="14" x14ac:dyDescent="0.3"/>
  <cols>
    <col min="1" max="1" width="9.6328125" style="185" customWidth="1"/>
    <col min="2" max="2" width="43.54296875" style="185" customWidth="1"/>
    <col min="3" max="16" width="17.90625" style="185" customWidth="1"/>
    <col min="17" max="17" width="17.90625" style="186" customWidth="1"/>
    <col min="18" max="18" width="15.08984375" style="185" bestFit="1" customWidth="1"/>
    <col min="19" max="19" width="15.90625" style="185" bestFit="1" customWidth="1"/>
    <col min="20" max="256" width="14.36328125" style="185"/>
    <col min="257" max="257" width="9.6328125" style="185" customWidth="1"/>
    <col min="258" max="258" width="43.54296875" style="185" customWidth="1"/>
    <col min="259" max="273" width="17.90625" style="185" customWidth="1"/>
    <col min="274" max="274" width="14.36328125" style="185"/>
    <col min="275" max="275" width="15.90625" style="185" bestFit="1" customWidth="1"/>
    <col min="276" max="512" width="14.36328125" style="185"/>
    <col min="513" max="513" width="9.6328125" style="185" customWidth="1"/>
    <col min="514" max="514" width="43.54296875" style="185" customWidth="1"/>
    <col min="515" max="529" width="17.90625" style="185" customWidth="1"/>
    <col min="530" max="530" width="14.36328125" style="185"/>
    <col min="531" max="531" width="15.90625" style="185" bestFit="1" customWidth="1"/>
    <col min="532" max="768" width="14.36328125" style="185"/>
    <col min="769" max="769" width="9.6328125" style="185" customWidth="1"/>
    <col min="770" max="770" width="43.54296875" style="185" customWidth="1"/>
    <col min="771" max="785" width="17.90625" style="185" customWidth="1"/>
    <col min="786" max="786" width="14.36328125" style="185"/>
    <col min="787" max="787" width="15.90625" style="185" bestFit="1" customWidth="1"/>
    <col min="788" max="1024" width="14.36328125" style="185"/>
    <col min="1025" max="1025" width="9.6328125" style="185" customWidth="1"/>
    <col min="1026" max="1026" width="43.54296875" style="185" customWidth="1"/>
    <col min="1027" max="1041" width="17.90625" style="185" customWidth="1"/>
    <col min="1042" max="1042" width="14.36328125" style="185"/>
    <col min="1043" max="1043" width="15.90625" style="185" bestFit="1" customWidth="1"/>
    <col min="1044" max="1280" width="14.36328125" style="185"/>
    <col min="1281" max="1281" width="9.6328125" style="185" customWidth="1"/>
    <col min="1282" max="1282" width="43.54296875" style="185" customWidth="1"/>
    <col min="1283" max="1297" width="17.90625" style="185" customWidth="1"/>
    <col min="1298" max="1298" width="14.36328125" style="185"/>
    <col min="1299" max="1299" width="15.90625" style="185" bestFit="1" customWidth="1"/>
    <col min="1300" max="1536" width="14.36328125" style="185"/>
    <col min="1537" max="1537" width="9.6328125" style="185" customWidth="1"/>
    <col min="1538" max="1538" width="43.54296875" style="185" customWidth="1"/>
    <col min="1539" max="1553" width="17.90625" style="185" customWidth="1"/>
    <col min="1554" max="1554" width="14.36328125" style="185"/>
    <col min="1555" max="1555" width="15.90625" style="185" bestFit="1" customWidth="1"/>
    <col min="1556" max="1792" width="14.36328125" style="185"/>
    <col min="1793" max="1793" width="9.6328125" style="185" customWidth="1"/>
    <col min="1794" max="1794" width="43.54296875" style="185" customWidth="1"/>
    <col min="1795" max="1809" width="17.90625" style="185" customWidth="1"/>
    <col min="1810" max="1810" width="14.36328125" style="185"/>
    <col min="1811" max="1811" width="15.90625" style="185" bestFit="1" customWidth="1"/>
    <col min="1812" max="2048" width="14.36328125" style="185"/>
    <col min="2049" max="2049" width="9.6328125" style="185" customWidth="1"/>
    <col min="2050" max="2050" width="43.54296875" style="185" customWidth="1"/>
    <col min="2051" max="2065" width="17.90625" style="185" customWidth="1"/>
    <col min="2066" max="2066" width="14.36328125" style="185"/>
    <col min="2067" max="2067" width="15.90625" style="185" bestFit="1" customWidth="1"/>
    <col min="2068" max="2304" width="14.36328125" style="185"/>
    <col min="2305" max="2305" width="9.6328125" style="185" customWidth="1"/>
    <col min="2306" max="2306" width="43.54296875" style="185" customWidth="1"/>
    <col min="2307" max="2321" width="17.90625" style="185" customWidth="1"/>
    <col min="2322" max="2322" width="14.36328125" style="185"/>
    <col min="2323" max="2323" width="15.90625" style="185" bestFit="1" customWidth="1"/>
    <col min="2324" max="2560" width="14.36328125" style="185"/>
    <col min="2561" max="2561" width="9.6328125" style="185" customWidth="1"/>
    <col min="2562" max="2562" width="43.54296875" style="185" customWidth="1"/>
    <col min="2563" max="2577" width="17.90625" style="185" customWidth="1"/>
    <col min="2578" max="2578" width="14.36328125" style="185"/>
    <col min="2579" max="2579" width="15.90625" style="185" bestFit="1" customWidth="1"/>
    <col min="2580" max="2816" width="14.36328125" style="185"/>
    <col min="2817" max="2817" width="9.6328125" style="185" customWidth="1"/>
    <col min="2818" max="2818" width="43.54296875" style="185" customWidth="1"/>
    <col min="2819" max="2833" width="17.90625" style="185" customWidth="1"/>
    <col min="2834" max="2834" width="14.36328125" style="185"/>
    <col min="2835" max="2835" width="15.90625" style="185" bestFit="1" customWidth="1"/>
    <col min="2836" max="3072" width="14.36328125" style="185"/>
    <col min="3073" max="3073" width="9.6328125" style="185" customWidth="1"/>
    <col min="3074" max="3074" width="43.54296875" style="185" customWidth="1"/>
    <col min="3075" max="3089" width="17.90625" style="185" customWidth="1"/>
    <col min="3090" max="3090" width="14.36328125" style="185"/>
    <col min="3091" max="3091" width="15.90625" style="185" bestFit="1" customWidth="1"/>
    <col min="3092" max="3328" width="14.36328125" style="185"/>
    <col min="3329" max="3329" width="9.6328125" style="185" customWidth="1"/>
    <col min="3330" max="3330" width="43.54296875" style="185" customWidth="1"/>
    <col min="3331" max="3345" width="17.90625" style="185" customWidth="1"/>
    <col min="3346" max="3346" width="14.36328125" style="185"/>
    <col min="3347" max="3347" width="15.90625" style="185" bestFit="1" customWidth="1"/>
    <col min="3348" max="3584" width="14.36328125" style="185"/>
    <col min="3585" max="3585" width="9.6328125" style="185" customWidth="1"/>
    <col min="3586" max="3586" width="43.54296875" style="185" customWidth="1"/>
    <col min="3587" max="3601" width="17.90625" style="185" customWidth="1"/>
    <col min="3602" max="3602" width="14.36328125" style="185"/>
    <col min="3603" max="3603" width="15.90625" style="185" bestFit="1" customWidth="1"/>
    <col min="3604" max="3840" width="14.36328125" style="185"/>
    <col min="3841" max="3841" width="9.6328125" style="185" customWidth="1"/>
    <col min="3842" max="3842" width="43.54296875" style="185" customWidth="1"/>
    <col min="3843" max="3857" width="17.90625" style="185" customWidth="1"/>
    <col min="3858" max="3858" width="14.36328125" style="185"/>
    <col min="3859" max="3859" width="15.90625" style="185" bestFit="1" customWidth="1"/>
    <col min="3860" max="4096" width="14.36328125" style="185"/>
    <col min="4097" max="4097" width="9.6328125" style="185" customWidth="1"/>
    <col min="4098" max="4098" width="43.54296875" style="185" customWidth="1"/>
    <col min="4099" max="4113" width="17.90625" style="185" customWidth="1"/>
    <col min="4114" max="4114" width="14.36328125" style="185"/>
    <col min="4115" max="4115" width="15.90625" style="185" bestFit="1" customWidth="1"/>
    <col min="4116" max="4352" width="14.36328125" style="185"/>
    <col min="4353" max="4353" width="9.6328125" style="185" customWidth="1"/>
    <col min="4354" max="4354" width="43.54296875" style="185" customWidth="1"/>
    <col min="4355" max="4369" width="17.90625" style="185" customWidth="1"/>
    <col min="4370" max="4370" width="14.36328125" style="185"/>
    <col min="4371" max="4371" width="15.90625" style="185" bestFit="1" customWidth="1"/>
    <col min="4372" max="4608" width="14.36328125" style="185"/>
    <col min="4609" max="4609" width="9.6328125" style="185" customWidth="1"/>
    <col min="4610" max="4610" width="43.54296875" style="185" customWidth="1"/>
    <col min="4611" max="4625" width="17.90625" style="185" customWidth="1"/>
    <col min="4626" max="4626" width="14.36328125" style="185"/>
    <col min="4627" max="4627" width="15.90625" style="185" bestFit="1" customWidth="1"/>
    <col min="4628" max="4864" width="14.36328125" style="185"/>
    <col min="4865" max="4865" width="9.6328125" style="185" customWidth="1"/>
    <col min="4866" max="4866" width="43.54296875" style="185" customWidth="1"/>
    <col min="4867" max="4881" width="17.90625" style="185" customWidth="1"/>
    <col min="4882" max="4882" width="14.36328125" style="185"/>
    <col min="4883" max="4883" width="15.90625" style="185" bestFit="1" customWidth="1"/>
    <col min="4884" max="5120" width="14.36328125" style="185"/>
    <col min="5121" max="5121" width="9.6328125" style="185" customWidth="1"/>
    <col min="5122" max="5122" width="43.54296875" style="185" customWidth="1"/>
    <col min="5123" max="5137" width="17.90625" style="185" customWidth="1"/>
    <col min="5138" max="5138" width="14.36328125" style="185"/>
    <col min="5139" max="5139" width="15.90625" style="185" bestFit="1" customWidth="1"/>
    <col min="5140" max="5376" width="14.36328125" style="185"/>
    <col min="5377" max="5377" width="9.6328125" style="185" customWidth="1"/>
    <col min="5378" max="5378" width="43.54296875" style="185" customWidth="1"/>
    <col min="5379" max="5393" width="17.90625" style="185" customWidth="1"/>
    <col min="5394" max="5394" width="14.36328125" style="185"/>
    <col min="5395" max="5395" width="15.90625" style="185" bestFit="1" customWidth="1"/>
    <col min="5396" max="5632" width="14.36328125" style="185"/>
    <col min="5633" max="5633" width="9.6328125" style="185" customWidth="1"/>
    <col min="5634" max="5634" width="43.54296875" style="185" customWidth="1"/>
    <col min="5635" max="5649" width="17.90625" style="185" customWidth="1"/>
    <col min="5650" max="5650" width="14.36328125" style="185"/>
    <col min="5651" max="5651" width="15.90625" style="185" bestFit="1" customWidth="1"/>
    <col min="5652" max="5888" width="14.36328125" style="185"/>
    <col min="5889" max="5889" width="9.6328125" style="185" customWidth="1"/>
    <col min="5890" max="5890" width="43.54296875" style="185" customWidth="1"/>
    <col min="5891" max="5905" width="17.90625" style="185" customWidth="1"/>
    <col min="5906" max="5906" width="14.36328125" style="185"/>
    <col min="5907" max="5907" width="15.90625" style="185" bestFit="1" customWidth="1"/>
    <col min="5908" max="6144" width="14.36328125" style="185"/>
    <col min="6145" max="6145" width="9.6328125" style="185" customWidth="1"/>
    <col min="6146" max="6146" width="43.54296875" style="185" customWidth="1"/>
    <col min="6147" max="6161" width="17.90625" style="185" customWidth="1"/>
    <col min="6162" max="6162" width="14.36328125" style="185"/>
    <col min="6163" max="6163" width="15.90625" style="185" bestFit="1" customWidth="1"/>
    <col min="6164" max="6400" width="14.36328125" style="185"/>
    <col min="6401" max="6401" width="9.6328125" style="185" customWidth="1"/>
    <col min="6402" max="6402" width="43.54296875" style="185" customWidth="1"/>
    <col min="6403" max="6417" width="17.90625" style="185" customWidth="1"/>
    <col min="6418" max="6418" width="14.36328125" style="185"/>
    <col min="6419" max="6419" width="15.90625" style="185" bestFit="1" customWidth="1"/>
    <col min="6420" max="6656" width="14.36328125" style="185"/>
    <col min="6657" max="6657" width="9.6328125" style="185" customWidth="1"/>
    <col min="6658" max="6658" width="43.54296875" style="185" customWidth="1"/>
    <col min="6659" max="6673" width="17.90625" style="185" customWidth="1"/>
    <col min="6674" max="6674" width="14.36328125" style="185"/>
    <col min="6675" max="6675" width="15.90625" style="185" bestFit="1" customWidth="1"/>
    <col min="6676" max="6912" width="14.36328125" style="185"/>
    <col min="6913" max="6913" width="9.6328125" style="185" customWidth="1"/>
    <col min="6914" max="6914" width="43.54296875" style="185" customWidth="1"/>
    <col min="6915" max="6929" width="17.90625" style="185" customWidth="1"/>
    <col min="6930" max="6930" width="14.36328125" style="185"/>
    <col min="6931" max="6931" width="15.90625" style="185" bestFit="1" customWidth="1"/>
    <col min="6932" max="7168" width="14.36328125" style="185"/>
    <col min="7169" max="7169" width="9.6328125" style="185" customWidth="1"/>
    <col min="7170" max="7170" width="43.54296875" style="185" customWidth="1"/>
    <col min="7171" max="7185" width="17.90625" style="185" customWidth="1"/>
    <col min="7186" max="7186" width="14.36328125" style="185"/>
    <col min="7187" max="7187" width="15.90625" style="185" bestFit="1" customWidth="1"/>
    <col min="7188" max="7424" width="14.36328125" style="185"/>
    <col min="7425" max="7425" width="9.6328125" style="185" customWidth="1"/>
    <col min="7426" max="7426" width="43.54296875" style="185" customWidth="1"/>
    <col min="7427" max="7441" width="17.90625" style="185" customWidth="1"/>
    <col min="7442" max="7442" width="14.36328125" style="185"/>
    <col min="7443" max="7443" width="15.90625" style="185" bestFit="1" customWidth="1"/>
    <col min="7444" max="7680" width="14.36328125" style="185"/>
    <col min="7681" max="7681" width="9.6328125" style="185" customWidth="1"/>
    <col min="7682" max="7682" width="43.54296875" style="185" customWidth="1"/>
    <col min="7683" max="7697" width="17.90625" style="185" customWidth="1"/>
    <col min="7698" max="7698" width="14.36328125" style="185"/>
    <col min="7699" max="7699" width="15.90625" style="185" bestFit="1" customWidth="1"/>
    <col min="7700" max="7936" width="14.36328125" style="185"/>
    <col min="7937" max="7937" width="9.6328125" style="185" customWidth="1"/>
    <col min="7938" max="7938" width="43.54296875" style="185" customWidth="1"/>
    <col min="7939" max="7953" width="17.90625" style="185" customWidth="1"/>
    <col min="7954" max="7954" width="14.36328125" style="185"/>
    <col min="7955" max="7955" width="15.90625" style="185" bestFit="1" customWidth="1"/>
    <col min="7956" max="8192" width="14.36328125" style="185"/>
    <col min="8193" max="8193" width="9.6328125" style="185" customWidth="1"/>
    <col min="8194" max="8194" width="43.54296875" style="185" customWidth="1"/>
    <col min="8195" max="8209" width="17.90625" style="185" customWidth="1"/>
    <col min="8210" max="8210" width="14.36328125" style="185"/>
    <col min="8211" max="8211" width="15.90625" style="185" bestFit="1" customWidth="1"/>
    <col min="8212" max="8448" width="14.36328125" style="185"/>
    <col min="8449" max="8449" width="9.6328125" style="185" customWidth="1"/>
    <col min="8450" max="8450" width="43.54296875" style="185" customWidth="1"/>
    <col min="8451" max="8465" width="17.90625" style="185" customWidth="1"/>
    <col min="8466" max="8466" width="14.36328125" style="185"/>
    <col min="8467" max="8467" width="15.90625" style="185" bestFit="1" customWidth="1"/>
    <col min="8468" max="8704" width="14.36328125" style="185"/>
    <col min="8705" max="8705" width="9.6328125" style="185" customWidth="1"/>
    <col min="8706" max="8706" width="43.54296875" style="185" customWidth="1"/>
    <col min="8707" max="8721" width="17.90625" style="185" customWidth="1"/>
    <col min="8722" max="8722" width="14.36328125" style="185"/>
    <col min="8723" max="8723" width="15.90625" style="185" bestFit="1" customWidth="1"/>
    <col min="8724" max="8960" width="14.36328125" style="185"/>
    <col min="8961" max="8961" width="9.6328125" style="185" customWidth="1"/>
    <col min="8962" max="8962" width="43.54296875" style="185" customWidth="1"/>
    <col min="8963" max="8977" width="17.90625" style="185" customWidth="1"/>
    <col min="8978" max="8978" width="14.36328125" style="185"/>
    <col min="8979" max="8979" width="15.90625" style="185" bestFit="1" customWidth="1"/>
    <col min="8980" max="9216" width="14.36328125" style="185"/>
    <col min="9217" max="9217" width="9.6328125" style="185" customWidth="1"/>
    <col min="9218" max="9218" width="43.54296875" style="185" customWidth="1"/>
    <col min="9219" max="9233" width="17.90625" style="185" customWidth="1"/>
    <col min="9234" max="9234" width="14.36328125" style="185"/>
    <col min="9235" max="9235" width="15.90625" style="185" bestFit="1" customWidth="1"/>
    <col min="9236" max="9472" width="14.36328125" style="185"/>
    <col min="9473" max="9473" width="9.6328125" style="185" customWidth="1"/>
    <col min="9474" max="9474" width="43.54296875" style="185" customWidth="1"/>
    <col min="9475" max="9489" width="17.90625" style="185" customWidth="1"/>
    <col min="9490" max="9490" width="14.36328125" style="185"/>
    <col min="9491" max="9491" width="15.90625" style="185" bestFit="1" customWidth="1"/>
    <col min="9492" max="9728" width="14.36328125" style="185"/>
    <col min="9729" max="9729" width="9.6328125" style="185" customWidth="1"/>
    <col min="9730" max="9730" width="43.54296875" style="185" customWidth="1"/>
    <col min="9731" max="9745" width="17.90625" style="185" customWidth="1"/>
    <col min="9746" max="9746" width="14.36328125" style="185"/>
    <col min="9747" max="9747" width="15.90625" style="185" bestFit="1" customWidth="1"/>
    <col min="9748" max="9984" width="14.36328125" style="185"/>
    <col min="9985" max="9985" width="9.6328125" style="185" customWidth="1"/>
    <col min="9986" max="9986" width="43.54296875" style="185" customWidth="1"/>
    <col min="9987" max="10001" width="17.90625" style="185" customWidth="1"/>
    <col min="10002" max="10002" width="14.36328125" style="185"/>
    <col min="10003" max="10003" width="15.90625" style="185" bestFit="1" customWidth="1"/>
    <col min="10004" max="10240" width="14.36328125" style="185"/>
    <col min="10241" max="10241" width="9.6328125" style="185" customWidth="1"/>
    <col min="10242" max="10242" width="43.54296875" style="185" customWidth="1"/>
    <col min="10243" max="10257" width="17.90625" style="185" customWidth="1"/>
    <col min="10258" max="10258" width="14.36328125" style="185"/>
    <col min="10259" max="10259" width="15.90625" style="185" bestFit="1" customWidth="1"/>
    <col min="10260" max="10496" width="14.36328125" style="185"/>
    <col min="10497" max="10497" width="9.6328125" style="185" customWidth="1"/>
    <col min="10498" max="10498" width="43.54296875" style="185" customWidth="1"/>
    <col min="10499" max="10513" width="17.90625" style="185" customWidth="1"/>
    <col min="10514" max="10514" width="14.36328125" style="185"/>
    <col min="10515" max="10515" width="15.90625" style="185" bestFit="1" customWidth="1"/>
    <col min="10516" max="10752" width="14.36328125" style="185"/>
    <col min="10753" max="10753" width="9.6328125" style="185" customWidth="1"/>
    <col min="10754" max="10754" width="43.54296875" style="185" customWidth="1"/>
    <col min="10755" max="10769" width="17.90625" style="185" customWidth="1"/>
    <col min="10770" max="10770" width="14.36328125" style="185"/>
    <col min="10771" max="10771" width="15.90625" style="185" bestFit="1" customWidth="1"/>
    <col min="10772" max="11008" width="14.36328125" style="185"/>
    <col min="11009" max="11009" width="9.6328125" style="185" customWidth="1"/>
    <col min="11010" max="11010" width="43.54296875" style="185" customWidth="1"/>
    <col min="11011" max="11025" width="17.90625" style="185" customWidth="1"/>
    <col min="11026" max="11026" width="14.36328125" style="185"/>
    <col min="11027" max="11027" width="15.90625" style="185" bestFit="1" customWidth="1"/>
    <col min="11028" max="11264" width="14.36328125" style="185"/>
    <col min="11265" max="11265" width="9.6328125" style="185" customWidth="1"/>
    <col min="11266" max="11266" width="43.54296875" style="185" customWidth="1"/>
    <col min="11267" max="11281" width="17.90625" style="185" customWidth="1"/>
    <col min="11282" max="11282" width="14.36328125" style="185"/>
    <col min="11283" max="11283" width="15.90625" style="185" bestFit="1" customWidth="1"/>
    <col min="11284" max="11520" width="14.36328125" style="185"/>
    <col min="11521" max="11521" width="9.6328125" style="185" customWidth="1"/>
    <col min="11522" max="11522" width="43.54296875" style="185" customWidth="1"/>
    <col min="11523" max="11537" width="17.90625" style="185" customWidth="1"/>
    <col min="11538" max="11538" width="14.36328125" style="185"/>
    <col min="11539" max="11539" width="15.90625" style="185" bestFit="1" customWidth="1"/>
    <col min="11540" max="11776" width="14.36328125" style="185"/>
    <col min="11777" max="11777" width="9.6328125" style="185" customWidth="1"/>
    <col min="11778" max="11778" width="43.54296875" style="185" customWidth="1"/>
    <col min="11779" max="11793" width="17.90625" style="185" customWidth="1"/>
    <col min="11794" max="11794" width="14.36328125" style="185"/>
    <col min="11795" max="11795" width="15.90625" style="185" bestFit="1" customWidth="1"/>
    <col min="11796" max="12032" width="14.36328125" style="185"/>
    <col min="12033" max="12033" width="9.6328125" style="185" customWidth="1"/>
    <col min="12034" max="12034" width="43.54296875" style="185" customWidth="1"/>
    <col min="12035" max="12049" width="17.90625" style="185" customWidth="1"/>
    <col min="12050" max="12050" width="14.36328125" style="185"/>
    <col min="12051" max="12051" width="15.90625" style="185" bestFit="1" customWidth="1"/>
    <col min="12052" max="12288" width="14.36328125" style="185"/>
    <col min="12289" max="12289" width="9.6328125" style="185" customWidth="1"/>
    <col min="12290" max="12290" width="43.54296875" style="185" customWidth="1"/>
    <col min="12291" max="12305" width="17.90625" style="185" customWidth="1"/>
    <col min="12306" max="12306" width="14.36328125" style="185"/>
    <col min="12307" max="12307" width="15.90625" style="185" bestFit="1" customWidth="1"/>
    <col min="12308" max="12544" width="14.36328125" style="185"/>
    <col min="12545" max="12545" width="9.6328125" style="185" customWidth="1"/>
    <col min="12546" max="12546" width="43.54296875" style="185" customWidth="1"/>
    <col min="12547" max="12561" width="17.90625" style="185" customWidth="1"/>
    <col min="12562" max="12562" width="14.36328125" style="185"/>
    <col min="12563" max="12563" width="15.90625" style="185" bestFit="1" customWidth="1"/>
    <col min="12564" max="12800" width="14.36328125" style="185"/>
    <col min="12801" max="12801" width="9.6328125" style="185" customWidth="1"/>
    <col min="12802" max="12802" width="43.54296875" style="185" customWidth="1"/>
    <col min="12803" max="12817" width="17.90625" style="185" customWidth="1"/>
    <col min="12818" max="12818" width="14.36328125" style="185"/>
    <col min="12819" max="12819" width="15.90625" style="185" bestFit="1" customWidth="1"/>
    <col min="12820" max="13056" width="14.36328125" style="185"/>
    <col min="13057" max="13057" width="9.6328125" style="185" customWidth="1"/>
    <col min="13058" max="13058" width="43.54296875" style="185" customWidth="1"/>
    <col min="13059" max="13073" width="17.90625" style="185" customWidth="1"/>
    <col min="13074" max="13074" width="14.36328125" style="185"/>
    <col min="13075" max="13075" width="15.90625" style="185" bestFit="1" customWidth="1"/>
    <col min="13076" max="13312" width="14.36328125" style="185"/>
    <col min="13313" max="13313" width="9.6328125" style="185" customWidth="1"/>
    <col min="13314" max="13314" width="43.54296875" style="185" customWidth="1"/>
    <col min="13315" max="13329" width="17.90625" style="185" customWidth="1"/>
    <col min="13330" max="13330" width="14.36328125" style="185"/>
    <col min="13331" max="13331" width="15.90625" style="185" bestFit="1" customWidth="1"/>
    <col min="13332" max="13568" width="14.36328125" style="185"/>
    <col min="13569" max="13569" width="9.6328125" style="185" customWidth="1"/>
    <col min="13570" max="13570" width="43.54296875" style="185" customWidth="1"/>
    <col min="13571" max="13585" width="17.90625" style="185" customWidth="1"/>
    <col min="13586" max="13586" width="14.36328125" style="185"/>
    <col min="13587" max="13587" width="15.90625" style="185" bestFit="1" customWidth="1"/>
    <col min="13588" max="13824" width="14.36328125" style="185"/>
    <col min="13825" max="13825" width="9.6328125" style="185" customWidth="1"/>
    <col min="13826" max="13826" width="43.54296875" style="185" customWidth="1"/>
    <col min="13827" max="13841" width="17.90625" style="185" customWidth="1"/>
    <col min="13842" max="13842" width="14.36328125" style="185"/>
    <col min="13843" max="13843" width="15.90625" style="185" bestFit="1" customWidth="1"/>
    <col min="13844" max="14080" width="14.36328125" style="185"/>
    <col min="14081" max="14081" width="9.6328125" style="185" customWidth="1"/>
    <col min="14082" max="14082" width="43.54296875" style="185" customWidth="1"/>
    <col min="14083" max="14097" width="17.90625" style="185" customWidth="1"/>
    <col min="14098" max="14098" width="14.36328125" style="185"/>
    <col min="14099" max="14099" width="15.90625" style="185" bestFit="1" customWidth="1"/>
    <col min="14100" max="14336" width="14.36328125" style="185"/>
    <col min="14337" max="14337" width="9.6328125" style="185" customWidth="1"/>
    <col min="14338" max="14338" width="43.54296875" style="185" customWidth="1"/>
    <col min="14339" max="14353" width="17.90625" style="185" customWidth="1"/>
    <col min="14354" max="14354" width="14.36328125" style="185"/>
    <col min="14355" max="14355" width="15.90625" style="185" bestFit="1" customWidth="1"/>
    <col min="14356" max="14592" width="14.36328125" style="185"/>
    <col min="14593" max="14593" width="9.6328125" style="185" customWidth="1"/>
    <col min="14594" max="14594" width="43.54296875" style="185" customWidth="1"/>
    <col min="14595" max="14609" width="17.90625" style="185" customWidth="1"/>
    <col min="14610" max="14610" width="14.36328125" style="185"/>
    <col min="14611" max="14611" width="15.90625" style="185" bestFit="1" customWidth="1"/>
    <col min="14612" max="14848" width="14.36328125" style="185"/>
    <col min="14849" max="14849" width="9.6328125" style="185" customWidth="1"/>
    <col min="14850" max="14850" width="43.54296875" style="185" customWidth="1"/>
    <col min="14851" max="14865" width="17.90625" style="185" customWidth="1"/>
    <col min="14866" max="14866" width="14.36328125" style="185"/>
    <col min="14867" max="14867" width="15.90625" style="185" bestFit="1" customWidth="1"/>
    <col min="14868" max="15104" width="14.36328125" style="185"/>
    <col min="15105" max="15105" width="9.6328125" style="185" customWidth="1"/>
    <col min="15106" max="15106" width="43.54296875" style="185" customWidth="1"/>
    <col min="15107" max="15121" width="17.90625" style="185" customWidth="1"/>
    <col min="15122" max="15122" width="14.36328125" style="185"/>
    <col min="15123" max="15123" width="15.90625" style="185" bestFit="1" customWidth="1"/>
    <col min="15124" max="15360" width="14.36328125" style="185"/>
    <col min="15361" max="15361" width="9.6328125" style="185" customWidth="1"/>
    <col min="15362" max="15362" width="43.54296875" style="185" customWidth="1"/>
    <col min="15363" max="15377" width="17.90625" style="185" customWidth="1"/>
    <col min="15378" max="15378" width="14.36328125" style="185"/>
    <col min="15379" max="15379" width="15.90625" style="185" bestFit="1" customWidth="1"/>
    <col min="15380" max="15616" width="14.36328125" style="185"/>
    <col min="15617" max="15617" width="9.6328125" style="185" customWidth="1"/>
    <col min="15618" max="15618" width="43.54296875" style="185" customWidth="1"/>
    <col min="15619" max="15633" width="17.90625" style="185" customWidth="1"/>
    <col min="15634" max="15634" width="14.36328125" style="185"/>
    <col min="15635" max="15635" width="15.90625" style="185" bestFit="1" customWidth="1"/>
    <col min="15636" max="15872" width="14.36328125" style="185"/>
    <col min="15873" max="15873" width="9.6328125" style="185" customWidth="1"/>
    <col min="15874" max="15874" width="43.54296875" style="185" customWidth="1"/>
    <col min="15875" max="15889" width="17.90625" style="185" customWidth="1"/>
    <col min="15890" max="15890" width="14.36328125" style="185"/>
    <col min="15891" max="15891" width="15.90625" style="185" bestFit="1" customWidth="1"/>
    <col min="15892" max="16128" width="14.36328125" style="185"/>
    <col min="16129" max="16129" width="9.6328125" style="185" customWidth="1"/>
    <col min="16130" max="16130" width="43.54296875" style="185" customWidth="1"/>
    <col min="16131" max="16145" width="17.90625" style="185" customWidth="1"/>
    <col min="16146" max="16146" width="14.36328125" style="185"/>
    <col min="16147" max="16147" width="15.90625" style="185" bestFit="1" customWidth="1"/>
    <col min="16148" max="16384" width="14.36328125" style="185"/>
  </cols>
  <sheetData>
    <row r="1" spans="2:17" ht="15.75" customHeight="1" x14ac:dyDescent="0.3"/>
    <row r="2" spans="2:17" ht="15.75" customHeight="1" x14ac:dyDescent="0.3"/>
    <row r="3" spans="2:17" ht="18.75" customHeight="1" x14ac:dyDescent="0.3">
      <c r="B3" s="264" t="s">
        <v>317</v>
      </c>
      <c r="C3" s="264"/>
      <c r="D3" s="264"/>
      <c r="E3" s="264"/>
      <c r="F3" s="264"/>
      <c r="G3" s="264"/>
      <c r="H3" s="264"/>
      <c r="I3" s="264"/>
      <c r="J3" s="264"/>
      <c r="K3" s="264"/>
      <c r="L3" s="264"/>
      <c r="M3" s="264"/>
      <c r="N3" s="264"/>
      <c r="O3" s="264"/>
      <c r="P3" s="264"/>
      <c r="Q3" s="264"/>
    </row>
    <row r="4" spans="2:17" s="191" customFormat="1" ht="15.75" customHeight="1" x14ac:dyDescent="0.3">
      <c r="B4" s="187" t="s">
        <v>0</v>
      </c>
      <c r="C4" s="188" t="s">
        <v>65</v>
      </c>
      <c r="D4" s="188" t="s">
        <v>66</v>
      </c>
      <c r="E4" s="188" t="s">
        <v>67</v>
      </c>
      <c r="F4" s="188" t="s">
        <v>68</v>
      </c>
      <c r="G4" s="188" t="s">
        <v>69</v>
      </c>
      <c r="H4" s="188" t="s">
        <v>86</v>
      </c>
      <c r="I4" s="189" t="s">
        <v>70</v>
      </c>
      <c r="J4" s="188" t="s">
        <v>71</v>
      </c>
      <c r="K4" s="190" t="s">
        <v>72</v>
      </c>
      <c r="L4" s="190" t="s">
        <v>73</v>
      </c>
      <c r="M4" s="190" t="s">
        <v>74</v>
      </c>
      <c r="N4" s="190" t="s">
        <v>2</v>
      </c>
      <c r="O4" s="190" t="s">
        <v>75</v>
      </c>
      <c r="P4" s="190" t="s">
        <v>76</v>
      </c>
      <c r="Q4" s="190" t="s">
        <v>77</v>
      </c>
    </row>
    <row r="5" spans="2:17" ht="15" customHeight="1" x14ac:dyDescent="0.3">
      <c r="B5" s="265" t="s">
        <v>16</v>
      </c>
      <c r="C5" s="266"/>
      <c r="D5" s="266"/>
      <c r="E5" s="266"/>
      <c r="F5" s="266"/>
      <c r="G5" s="266"/>
      <c r="H5" s="266"/>
      <c r="I5" s="266"/>
      <c r="J5" s="266"/>
      <c r="K5" s="266"/>
      <c r="L5" s="266"/>
      <c r="M5" s="266"/>
      <c r="N5" s="266"/>
      <c r="O5" s="266"/>
      <c r="P5" s="266"/>
      <c r="Q5" s="267"/>
    </row>
    <row r="6" spans="2:17" ht="18.75" customHeight="1" x14ac:dyDescent="0.3">
      <c r="B6" s="9" t="s">
        <v>256</v>
      </c>
      <c r="C6" s="193">
        <v>0</v>
      </c>
      <c r="D6" s="193">
        <v>0</v>
      </c>
      <c r="E6" s="193">
        <v>0</v>
      </c>
      <c r="F6" s="193">
        <v>0</v>
      </c>
      <c r="G6" s="193">
        <v>0</v>
      </c>
      <c r="H6" s="193">
        <v>0</v>
      </c>
      <c r="I6" s="193">
        <v>0</v>
      </c>
      <c r="J6" s="193">
        <v>0</v>
      </c>
      <c r="K6" s="193">
        <v>0</v>
      </c>
      <c r="L6" s="193">
        <v>0</v>
      </c>
      <c r="M6" s="193">
        <v>0</v>
      </c>
      <c r="N6" s="193">
        <v>0</v>
      </c>
      <c r="O6" s="193">
        <v>0</v>
      </c>
      <c r="P6" s="193">
        <v>0</v>
      </c>
      <c r="Q6" s="194">
        <v>0</v>
      </c>
    </row>
    <row r="7" spans="2:17" ht="18.75" customHeight="1" x14ac:dyDescent="0.3">
      <c r="B7" s="192" t="s">
        <v>51</v>
      </c>
      <c r="C7" s="193">
        <v>4395173</v>
      </c>
      <c r="D7" s="193">
        <v>105077</v>
      </c>
      <c r="E7" s="193">
        <v>105077</v>
      </c>
      <c r="F7" s="193">
        <v>0</v>
      </c>
      <c r="G7" s="193">
        <v>118144</v>
      </c>
      <c r="H7" s="193">
        <v>118144</v>
      </c>
      <c r="I7" s="193">
        <v>0</v>
      </c>
      <c r="J7" s="193">
        <v>0</v>
      </c>
      <c r="K7" s="193">
        <v>0</v>
      </c>
      <c r="L7" s="193">
        <v>984</v>
      </c>
      <c r="M7" s="193">
        <v>8870</v>
      </c>
      <c r="N7" s="193">
        <v>115977</v>
      </c>
      <c r="O7" s="193">
        <v>2261</v>
      </c>
      <c r="P7" s="193">
        <v>9969</v>
      </c>
      <c r="Q7" s="194">
        <v>4475999</v>
      </c>
    </row>
    <row r="8" spans="2:17" ht="18.75" customHeight="1" x14ac:dyDescent="0.3">
      <c r="B8" s="192" t="s">
        <v>148</v>
      </c>
      <c r="C8" s="193">
        <v>48754708</v>
      </c>
      <c r="D8" s="193">
        <v>2630130</v>
      </c>
      <c r="E8" s="193">
        <v>2630130</v>
      </c>
      <c r="F8" s="193">
        <v>0</v>
      </c>
      <c r="G8" s="193">
        <v>2309866</v>
      </c>
      <c r="H8" s="193">
        <v>1793707</v>
      </c>
      <c r="I8" s="193">
        <v>0</v>
      </c>
      <c r="J8" s="193">
        <v>0</v>
      </c>
      <c r="K8" s="193">
        <v>0</v>
      </c>
      <c r="L8" s="193">
        <v>21143</v>
      </c>
      <c r="M8" s="193">
        <v>163175</v>
      </c>
      <c r="N8" s="193">
        <v>998974</v>
      </c>
      <c r="O8" s="193">
        <v>5694</v>
      </c>
      <c r="P8" s="193">
        <v>145899</v>
      </c>
      <c r="Q8" s="194">
        <v>50254194</v>
      </c>
    </row>
    <row r="9" spans="2:17" ht="18.75" customHeight="1" x14ac:dyDescent="0.3">
      <c r="B9" s="192" t="s">
        <v>52</v>
      </c>
      <c r="C9" s="193">
        <v>0</v>
      </c>
      <c r="D9" s="193">
        <v>0</v>
      </c>
      <c r="E9" s="193">
        <v>0</v>
      </c>
      <c r="F9" s="193">
        <v>0</v>
      </c>
      <c r="G9" s="193">
        <v>0</v>
      </c>
      <c r="H9" s="193">
        <v>0</v>
      </c>
      <c r="I9" s="193">
        <v>0</v>
      </c>
      <c r="J9" s="193">
        <v>0</v>
      </c>
      <c r="K9" s="193">
        <v>0</v>
      </c>
      <c r="L9" s="193">
        <v>0</v>
      </c>
      <c r="M9" s="193">
        <v>0</v>
      </c>
      <c r="N9" s="193">
        <v>0</v>
      </c>
      <c r="O9" s="193">
        <v>0</v>
      </c>
      <c r="P9" s="193">
        <v>0</v>
      </c>
      <c r="Q9" s="194">
        <v>0</v>
      </c>
    </row>
    <row r="10" spans="2:17" ht="18.75" customHeight="1" x14ac:dyDescent="0.3">
      <c r="B10" s="192" t="s">
        <v>53</v>
      </c>
      <c r="C10" s="193">
        <v>3657556</v>
      </c>
      <c r="D10" s="193">
        <v>170995</v>
      </c>
      <c r="E10" s="193">
        <v>170995</v>
      </c>
      <c r="F10" s="193">
        <v>0</v>
      </c>
      <c r="G10" s="193">
        <v>88071</v>
      </c>
      <c r="H10" s="193">
        <v>0</v>
      </c>
      <c r="I10" s="193">
        <v>0</v>
      </c>
      <c r="J10" s="193">
        <v>0</v>
      </c>
      <c r="K10" s="193">
        <v>0</v>
      </c>
      <c r="L10" s="193">
        <v>300</v>
      </c>
      <c r="M10" s="193">
        <v>6162</v>
      </c>
      <c r="N10" s="193">
        <v>989</v>
      </c>
      <c r="O10" s="193">
        <v>0</v>
      </c>
      <c r="P10" s="193">
        <v>0</v>
      </c>
      <c r="Q10" s="194">
        <v>3823079</v>
      </c>
    </row>
    <row r="11" spans="2:17" ht="18.75" customHeight="1" x14ac:dyDescent="0.3">
      <c r="B11" s="192" t="s">
        <v>22</v>
      </c>
      <c r="C11" s="193">
        <v>5968</v>
      </c>
      <c r="D11" s="193">
        <v>0</v>
      </c>
      <c r="E11" s="193">
        <v>0</v>
      </c>
      <c r="F11" s="193">
        <v>0</v>
      </c>
      <c r="G11" s="193">
        <v>0</v>
      </c>
      <c r="H11" s="193">
        <v>0</v>
      </c>
      <c r="I11" s="193">
        <v>0</v>
      </c>
      <c r="J11" s="193">
        <v>0</v>
      </c>
      <c r="K11" s="193">
        <v>0</v>
      </c>
      <c r="L11" s="193">
        <v>0</v>
      </c>
      <c r="M11" s="193">
        <v>0</v>
      </c>
      <c r="N11" s="193">
        <v>0</v>
      </c>
      <c r="O11" s="193">
        <v>0</v>
      </c>
      <c r="P11" s="193">
        <v>0</v>
      </c>
      <c r="Q11" s="194">
        <v>5968</v>
      </c>
    </row>
    <row r="12" spans="2:17" ht="18.75" customHeight="1" x14ac:dyDescent="0.3">
      <c r="B12" s="192" t="s">
        <v>55</v>
      </c>
      <c r="C12" s="193">
        <v>13848674</v>
      </c>
      <c r="D12" s="193">
        <v>659173</v>
      </c>
      <c r="E12" s="193">
        <v>659173</v>
      </c>
      <c r="F12" s="193">
        <v>0</v>
      </c>
      <c r="G12" s="193">
        <v>208155</v>
      </c>
      <c r="H12" s="193">
        <v>208155</v>
      </c>
      <c r="I12" s="193">
        <v>0</v>
      </c>
      <c r="J12" s="193">
        <v>0</v>
      </c>
      <c r="K12" s="193">
        <v>0</v>
      </c>
      <c r="L12" s="193">
        <v>3139</v>
      </c>
      <c r="M12" s="193">
        <v>25054</v>
      </c>
      <c r="N12" s="193">
        <v>392771</v>
      </c>
      <c r="O12" s="193">
        <v>0</v>
      </c>
      <c r="P12" s="193">
        <v>0</v>
      </c>
      <c r="Q12" s="194">
        <v>14664271</v>
      </c>
    </row>
    <row r="13" spans="2:17" ht="18.75" customHeight="1" x14ac:dyDescent="0.3">
      <c r="B13" s="6" t="s">
        <v>263</v>
      </c>
      <c r="C13" s="193">
        <v>0</v>
      </c>
      <c r="D13" s="193">
        <v>0</v>
      </c>
      <c r="E13" s="193">
        <v>0</v>
      </c>
      <c r="F13" s="193">
        <v>0</v>
      </c>
      <c r="G13" s="193">
        <v>0</v>
      </c>
      <c r="H13" s="193">
        <v>0</v>
      </c>
      <c r="I13" s="193">
        <v>0</v>
      </c>
      <c r="J13" s="193">
        <v>0</v>
      </c>
      <c r="K13" s="193">
        <v>0</v>
      </c>
      <c r="L13" s="193">
        <v>0</v>
      </c>
      <c r="M13" s="193">
        <v>0</v>
      </c>
      <c r="N13" s="193">
        <v>3471</v>
      </c>
      <c r="O13" s="193">
        <v>3127</v>
      </c>
      <c r="P13" s="193">
        <v>0</v>
      </c>
      <c r="Q13" s="194">
        <v>344</v>
      </c>
    </row>
    <row r="14" spans="2:17" ht="18.75" customHeight="1" x14ac:dyDescent="0.3">
      <c r="B14" s="192" t="s">
        <v>56</v>
      </c>
      <c r="C14" s="193">
        <v>42499181</v>
      </c>
      <c r="D14" s="193">
        <v>2132939</v>
      </c>
      <c r="E14" s="193">
        <v>2132939</v>
      </c>
      <c r="F14" s="193">
        <v>0</v>
      </c>
      <c r="G14" s="193">
        <v>2198538</v>
      </c>
      <c r="H14" s="193">
        <v>0</v>
      </c>
      <c r="I14" s="193">
        <v>2198538</v>
      </c>
      <c r="J14" s="193">
        <v>0</v>
      </c>
      <c r="K14" s="193">
        <v>0</v>
      </c>
      <c r="L14" s="193">
        <v>17599</v>
      </c>
      <c r="M14" s="193">
        <v>61556</v>
      </c>
      <c r="N14" s="193">
        <v>1399730</v>
      </c>
      <c r="O14" s="193">
        <v>0</v>
      </c>
      <c r="P14" s="193">
        <v>68000</v>
      </c>
      <c r="Q14" s="194">
        <v>43686156</v>
      </c>
    </row>
    <row r="15" spans="2:17" ht="18.75" customHeight="1" x14ac:dyDescent="0.3">
      <c r="B15" s="192" t="s">
        <v>57</v>
      </c>
      <c r="C15" s="193">
        <v>53104564</v>
      </c>
      <c r="D15" s="193">
        <v>1481421</v>
      </c>
      <c r="E15" s="193">
        <v>1481421</v>
      </c>
      <c r="F15" s="193">
        <v>0</v>
      </c>
      <c r="G15" s="193">
        <v>1773846</v>
      </c>
      <c r="H15" s="193">
        <v>2009293</v>
      </c>
      <c r="I15" s="193">
        <v>0</v>
      </c>
      <c r="J15" s="193">
        <v>0</v>
      </c>
      <c r="K15" s="193">
        <v>0</v>
      </c>
      <c r="L15" s="193">
        <v>16871</v>
      </c>
      <c r="M15" s="193">
        <v>74702</v>
      </c>
      <c r="N15" s="193">
        <v>1382814</v>
      </c>
      <c r="O15" s="193">
        <v>21531</v>
      </c>
      <c r="P15" s="193">
        <v>134538</v>
      </c>
      <c r="Q15" s="194">
        <v>53711865</v>
      </c>
    </row>
    <row r="16" spans="2:17" ht="18.75" customHeight="1" x14ac:dyDescent="0.3">
      <c r="B16" s="192" t="s">
        <v>58</v>
      </c>
      <c r="C16" s="193">
        <v>29383511</v>
      </c>
      <c r="D16" s="193">
        <v>776610</v>
      </c>
      <c r="E16" s="193">
        <v>776610</v>
      </c>
      <c r="F16" s="193">
        <v>0</v>
      </c>
      <c r="G16" s="193">
        <v>907979</v>
      </c>
      <c r="H16" s="193">
        <v>906690</v>
      </c>
      <c r="I16" s="193">
        <v>0</v>
      </c>
      <c r="J16" s="193">
        <v>0</v>
      </c>
      <c r="K16" s="193">
        <v>0</v>
      </c>
      <c r="L16" s="193">
        <v>9198</v>
      </c>
      <c r="M16" s="193">
        <v>30813</v>
      </c>
      <c r="N16" s="193">
        <v>855571</v>
      </c>
      <c r="O16" s="193">
        <v>0</v>
      </c>
      <c r="P16" s="193">
        <v>0</v>
      </c>
      <c r="Q16" s="194">
        <v>30068991</v>
      </c>
    </row>
    <row r="17" spans="2:19" ht="18.75" customHeight="1" x14ac:dyDescent="0.3">
      <c r="B17" s="192" t="s">
        <v>131</v>
      </c>
      <c r="C17" s="193">
        <v>604306</v>
      </c>
      <c r="D17" s="193">
        <v>60351</v>
      </c>
      <c r="E17" s="193">
        <v>60351</v>
      </c>
      <c r="F17" s="193">
        <v>0</v>
      </c>
      <c r="G17" s="193">
        <v>47880</v>
      </c>
      <c r="H17" s="193">
        <v>47880</v>
      </c>
      <c r="I17" s="193">
        <v>0</v>
      </c>
      <c r="J17" s="193">
        <v>0</v>
      </c>
      <c r="K17" s="193">
        <v>0</v>
      </c>
      <c r="L17" s="193">
        <v>0</v>
      </c>
      <c r="M17" s="193">
        <v>17</v>
      </c>
      <c r="N17" s="193">
        <v>17379</v>
      </c>
      <c r="O17" s="193">
        <v>0</v>
      </c>
      <c r="P17" s="193">
        <v>0</v>
      </c>
      <c r="Q17" s="194">
        <v>634138</v>
      </c>
    </row>
    <row r="18" spans="2:19" ht="18.75" customHeight="1" x14ac:dyDescent="0.3">
      <c r="B18" s="192" t="s">
        <v>253</v>
      </c>
      <c r="C18" s="193">
        <v>0</v>
      </c>
      <c r="D18" s="193">
        <v>0</v>
      </c>
      <c r="E18" s="193">
        <v>0</v>
      </c>
      <c r="F18" s="193">
        <v>0</v>
      </c>
      <c r="G18" s="193">
        <v>0</v>
      </c>
      <c r="H18" s="193">
        <v>0</v>
      </c>
      <c r="I18" s="193">
        <v>0</v>
      </c>
      <c r="J18" s="193">
        <v>0</v>
      </c>
      <c r="K18" s="193">
        <v>0</v>
      </c>
      <c r="L18" s="193">
        <v>0</v>
      </c>
      <c r="M18" s="193">
        <v>0</v>
      </c>
      <c r="N18" s="193">
        <v>0</v>
      </c>
      <c r="O18" s="193">
        <v>0</v>
      </c>
      <c r="P18" s="193">
        <v>0</v>
      </c>
      <c r="Q18" s="194">
        <v>0</v>
      </c>
    </row>
    <row r="19" spans="2:19" ht="18.75" customHeight="1" x14ac:dyDescent="0.3">
      <c r="B19" s="192" t="s">
        <v>136</v>
      </c>
      <c r="C19" s="199">
        <v>8659298</v>
      </c>
      <c r="D19" s="193">
        <v>369627</v>
      </c>
      <c r="E19" s="193">
        <v>369627</v>
      </c>
      <c r="F19" s="193">
        <v>0</v>
      </c>
      <c r="G19" s="193">
        <v>263051</v>
      </c>
      <c r="H19" s="193">
        <v>263051</v>
      </c>
      <c r="I19" s="193">
        <v>0</v>
      </c>
      <c r="J19" s="193">
        <v>0</v>
      </c>
      <c r="K19" s="193">
        <v>0</v>
      </c>
      <c r="L19" s="193">
        <v>3174</v>
      </c>
      <c r="M19" s="193">
        <v>71482</v>
      </c>
      <c r="N19" s="193">
        <v>161115</v>
      </c>
      <c r="O19" s="193">
        <v>0</v>
      </c>
      <c r="P19" s="193">
        <v>0</v>
      </c>
      <c r="Q19" s="194">
        <v>8852334</v>
      </c>
    </row>
    <row r="20" spans="2:19" ht="18.75" customHeight="1" x14ac:dyDescent="0.3">
      <c r="B20" s="192" t="s">
        <v>35</v>
      </c>
      <c r="C20" s="199">
        <v>2461193</v>
      </c>
      <c r="D20" s="193">
        <v>45261</v>
      </c>
      <c r="E20" s="193">
        <v>45261</v>
      </c>
      <c r="F20" s="193">
        <v>0</v>
      </c>
      <c r="G20" s="193">
        <v>65340</v>
      </c>
      <c r="H20" s="193">
        <v>65340</v>
      </c>
      <c r="I20" s="193">
        <v>0</v>
      </c>
      <c r="J20" s="193">
        <v>0</v>
      </c>
      <c r="K20" s="193">
        <v>0</v>
      </c>
      <c r="L20" s="193">
        <v>39</v>
      </c>
      <c r="M20" s="193">
        <v>2245</v>
      </c>
      <c r="N20" s="193">
        <v>41143</v>
      </c>
      <c r="O20" s="193">
        <v>0</v>
      </c>
      <c r="P20" s="193">
        <v>0</v>
      </c>
      <c r="Q20" s="194">
        <v>2479973</v>
      </c>
    </row>
    <row r="21" spans="2:19" ht="18.75" customHeight="1" x14ac:dyDescent="0.3">
      <c r="B21" s="192" t="s">
        <v>191</v>
      </c>
      <c r="C21" s="199">
        <v>0</v>
      </c>
      <c r="D21" s="193">
        <v>0</v>
      </c>
      <c r="E21" s="193">
        <v>0</v>
      </c>
      <c r="F21" s="193">
        <v>0</v>
      </c>
      <c r="G21" s="193">
        <v>0</v>
      </c>
      <c r="H21" s="193">
        <v>0</v>
      </c>
      <c r="I21" s="193">
        <v>0</v>
      </c>
      <c r="J21" s="193">
        <v>0</v>
      </c>
      <c r="K21" s="193">
        <v>0</v>
      </c>
      <c r="L21" s="193">
        <v>0</v>
      </c>
      <c r="M21" s="193">
        <v>0</v>
      </c>
      <c r="N21" s="193">
        <v>0</v>
      </c>
      <c r="O21" s="193">
        <v>0</v>
      </c>
      <c r="P21" s="193">
        <v>0</v>
      </c>
      <c r="Q21" s="194">
        <v>0</v>
      </c>
    </row>
    <row r="22" spans="2:19" ht="18.75" customHeight="1" x14ac:dyDescent="0.3">
      <c r="B22" s="192" t="s">
        <v>59</v>
      </c>
      <c r="C22" s="199">
        <v>0</v>
      </c>
      <c r="D22" s="193">
        <v>0</v>
      </c>
      <c r="E22" s="193">
        <v>0</v>
      </c>
      <c r="F22" s="193">
        <v>0</v>
      </c>
      <c r="G22" s="193">
        <v>0</v>
      </c>
      <c r="H22" s="193">
        <v>0</v>
      </c>
      <c r="I22" s="193">
        <v>0</v>
      </c>
      <c r="J22" s="193">
        <v>0</v>
      </c>
      <c r="K22" s="193">
        <v>0</v>
      </c>
      <c r="L22" s="193">
        <v>0</v>
      </c>
      <c r="M22" s="193">
        <v>0</v>
      </c>
      <c r="N22" s="193">
        <v>0</v>
      </c>
      <c r="O22" s="193">
        <v>0</v>
      </c>
      <c r="P22" s="193">
        <v>0</v>
      </c>
      <c r="Q22" s="194">
        <v>0</v>
      </c>
    </row>
    <row r="23" spans="2:19" ht="18.75" customHeight="1" x14ac:dyDescent="0.3">
      <c r="B23" s="192" t="s">
        <v>60</v>
      </c>
      <c r="C23" s="199">
        <v>1137513</v>
      </c>
      <c r="D23" s="193">
        <v>41438</v>
      </c>
      <c r="E23" s="193">
        <v>41438</v>
      </c>
      <c r="F23" s="193">
        <v>0</v>
      </c>
      <c r="G23" s="193">
        <v>4535</v>
      </c>
      <c r="H23" s="193">
        <v>4535</v>
      </c>
      <c r="I23" s="193">
        <v>0</v>
      </c>
      <c r="J23" s="193">
        <v>0</v>
      </c>
      <c r="K23" s="193">
        <v>0</v>
      </c>
      <c r="L23" s="193">
        <v>0</v>
      </c>
      <c r="M23" s="193">
        <v>0</v>
      </c>
      <c r="N23" s="193">
        <v>0</v>
      </c>
      <c r="O23" s="193">
        <v>0</v>
      </c>
      <c r="P23" s="193">
        <v>0</v>
      </c>
      <c r="Q23" s="194">
        <v>1174415</v>
      </c>
    </row>
    <row r="24" spans="2:19" ht="18.75" customHeight="1" x14ac:dyDescent="0.3">
      <c r="B24" s="192" t="s">
        <v>134</v>
      </c>
      <c r="C24" s="199">
        <v>129257</v>
      </c>
      <c r="D24" s="193">
        <v>6168</v>
      </c>
      <c r="E24" s="193">
        <v>6168</v>
      </c>
      <c r="F24" s="193">
        <v>0</v>
      </c>
      <c r="G24" s="193">
        <v>0</v>
      </c>
      <c r="H24" s="193">
        <v>0</v>
      </c>
      <c r="I24" s="193">
        <v>0</v>
      </c>
      <c r="J24" s="193">
        <v>0</v>
      </c>
      <c r="K24" s="193">
        <v>0</v>
      </c>
      <c r="L24" s="193">
        <v>0</v>
      </c>
      <c r="M24" s="193">
        <v>0</v>
      </c>
      <c r="N24" s="193">
        <v>2571</v>
      </c>
      <c r="O24" s="193">
        <v>113</v>
      </c>
      <c r="P24" s="193">
        <v>0</v>
      </c>
      <c r="Q24" s="194">
        <v>137883</v>
      </c>
    </row>
    <row r="25" spans="2:19" ht="18.75" customHeight="1" x14ac:dyDescent="0.3">
      <c r="B25" s="192" t="s">
        <v>135</v>
      </c>
      <c r="C25" s="199">
        <v>1086398</v>
      </c>
      <c r="D25" s="193">
        <v>176</v>
      </c>
      <c r="E25" s="193">
        <v>176</v>
      </c>
      <c r="F25" s="193">
        <v>0</v>
      </c>
      <c r="G25" s="193">
        <v>81</v>
      </c>
      <c r="H25" s="193">
        <v>81</v>
      </c>
      <c r="I25" s="193">
        <v>0</v>
      </c>
      <c r="J25" s="193">
        <v>0</v>
      </c>
      <c r="K25" s="193">
        <v>0</v>
      </c>
      <c r="L25" s="193">
        <v>0</v>
      </c>
      <c r="M25" s="193">
        <v>0</v>
      </c>
      <c r="N25" s="193">
        <v>376</v>
      </c>
      <c r="O25" s="193">
        <v>0</v>
      </c>
      <c r="P25" s="193">
        <v>0</v>
      </c>
      <c r="Q25" s="194">
        <v>1086870</v>
      </c>
    </row>
    <row r="26" spans="2:19" ht="18.75" customHeight="1" x14ac:dyDescent="0.3">
      <c r="B26" s="192" t="s">
        <v>149</v>
      </c>
      <c r="C26" s="199">
        <v>1546629</v>
      </c>
      <c r="D26" s="193">
        <v>443046</v>
      </c>
      <c r="E26" s="193">
        <v>443046</v>
      </c>
      <c r="F26" s="193">
        <v>0</v>
      </c>
      <c r="G26" s="193">
        <v>37266</v>
      </c>
      <c r="H26" s="193">
        <v>37266</v>
      </c>
      <c r="I26" s="193">
        <v>0</v>
      </c>
      <c r="J26" s="193">
        <v>0</v>
      </c>
      <c r="K26" s="193">
        <v>0</v>
      </c>
      <c r="L26" s="193">
        <v>8990</v>
      </c>
      <c r="M26" s="193">
        <v>3671</v>
      </c>
      <c r="N26" s="193">
        <v>27539</v>
      </c>
      <c r="O26" s="193">
        <v>0</v>
      </c>
      <c r="P26" s="193">
        <v>0</v>
      </c>
      <c r="Q26" s="194">
        <v>1967287</v>
      </c>
    </row>
    <row r="27" spans="2:19" ht="18.75" customHeight="1" x14ac:dyDescent="0.3">
      <c r="B27" s="192" t="s">
        <v>61</v>
      </c>
      <c r="C27" s="199">
        <v>724036</v>
      </c>
      <c r="D27" s="193">
        <v>45576</v>
      </c>
      <c r="E27" s="193">
        <v>45576</v>
      </c>
      <c r="F27" s="193">
        <v>0</v>
      </c>
      <c r="G27" s="193">
        <v>14321</v>
      </c>
      <c r="H27" s="193">
        <v>14321</v>
      </c>
      <c r="I27" s="193">
        <v>0</v>
      </c>
      <c r="J27" s="193">
        <v>0</v>
      </c>
      <c r="K27" s="193">
        <v>0</v>
      </c>
      <c r="L27" s="193">
        <v>547</v>
      </c>
      <c r="M27" s="193">
        <v>1149</v>
      </c>
      <c r="N27" s="193">
        <v>2829</v>
      </c>
      <c r="O27" s="193">
        <v>0</v>
      </c>
      <c r="P27" s="193">
        <v>0</v>
      </c>
      <c r="Q27" s="194">
        <v>756423</v>
      </c>
    </row>
    <row r="28" spans="2:19" ht="18.75" customHeight="1" x14ac:dyDescent="0.3">
      <c r="B28" s="192" t="s">
        <v>62</v>
      </c>
      <c r="C28" s="199">
        <v>0</v>
      </c>
      <c r="D28" s="193">
        <v>0</v>
      </c>
      <c r="E28" s="193">
        <v>0</v>
      </c>
      <c r="F28" s="193">
        <v>0</v>
      </c>
      <c r="G28" s="193">
        <v>0</v>
      </c>
      <c r="H28" s="193">
        <v>0</v>
      </c>
      <c r="I28" s="193">
        <v>0</v>
      </c>
      <c r="J28" s="193">
        <v>0</v>
      </c>
      <c r="K28" s="193">
        <v>0</v>
      </c>
      <c r="L28" s="193">
        <v>0</v>
      </c>
      <c r="M28" s="193">
        <v>0</v>
      </c>
      <c r="N28" s="193">
        <v>0</v>
      </c>
      <c r="O28" s="193">
        <v>0</v>
      </c>
      <c r="P28" s="193">
        <v>0</v>
      </c>
      <c r="Q28" s="194">
        <v>0</v>
      </c>
    </row>
    <row r="29" spans="2:19" ht="18.75" customHeight="1" x14ac:dyDescent="0.3">
      <c r="B29" s="192" t="s">
        <v>63</v>
      </c>
      <c r="C29" s="199">
        <v>5926127</v>
      </c>
      <c r="D29" s="193">
        <v>144174</v>
      </c>
      <c r="E29" s="193">
        <v>144174</v>
      </c>
      <c r="F29" s="193">
        <v>0</v>
      </c>
      <c r="G29" s="193">
        <v>171636</v>
      </c>
      <c r="H29" s="193">
        <v>101454</v>
      </c>
      <c r="I29" s="193">
        <v>0</v>
      </c>
      <c r="J29" s="193">
        <v>0</v>
      </c>
      <c r="K29" s="193">
        <v>0</v>
      </c>
      <c r="L29" s="193">
        <v>829</v>
      </c>
      <c r="M29" s="193">
        <v>0</v>
      </c>
      <c r="N29" s="193">
        <v>96821</v>
      </c>
      <c r="O29" s="193">
        <v>0</v>
      </c>
      <c r="P29" s="193">
        <v>0</v>
      </c>
      <c r="Q29" s="194">
        <v>6064839</v>
      </c>
    </row>
    <row r="30" spans="2:19" ht="18.75" customHeight="1" x14ac:dyDescent="0.3">
      <c r="B30" s="195" t="s">
        <v>45</v>
      </c>
      <c r="C30" s="196">
        <f t="shared" ref="C30:Q30" si="0">SUM(C6:C29)</f>
        <v>217924092</v>
      </c>
      <c r="D30" s="196">
        <f t="shared" si="0"/>
        <v>9112162</v>
      </c>
      <c r="E30" s="196">
        <f t="shared" si="0"/>
        <v>9112162</v>
      </c>
      <c r="F30" s="196">
        <f t="shared" si="0"/>
        <v>0</v>
      </c>
      <c r="G30" s="196">
        <f t="shared" si="0"/>
        <v>8208709</v>
      </c>
      <c r="H30" s="196">
        <f t="shared" si="0"/>
        <v>5569917</v>
      </c>
      <c r="I30" s="196">
        <f t="shared" si="0"/>
        <v>2198538</v>
      </c>
      <c r="J30" s="196">
        <f t="shared" si="0"/>
        <v>0</v>
      </c>
      <c r="K30" s="196">
        <f t="shared" si="0"/>
        <v>0</v>
      </c>
      <c r="L30" s="196">
        <f t="shared" si="0"/>
        <v>82813</v>
      </c>
      <c r="M30" s="196">
        <f t="shared" si="0"/>
        <v>448896</v>
      </c>
      <c r="N30" s="196">
        <f t="shared" si="0"/>
        <v>5500070</v>
      </c>
      <c r="O30" s="196">
        <f t="shared" si="0"/>
        <v>32726</v>
      </c>
      <c r="P30" s="196">
        <f t="shared" si="0"/>
        <v>358406</v>
      </c>
      <c r="Q30" s="196">
        <f t="shared" si="0"/>
        <v>223845029</v>
      </c>
      <c r="R30" s="197"/>
      <c r="S30" s="197"/>
    </row>
    <row r="31" spans="2:19" ht="18.75" customHeight="1" x14ac:dyDescent="0.3">
      <c r="B31" s="265" t="s">
        <v>46</v>
      </c>
      <c r="C31" s="266"/>
      <c r="D31" s="266"/>
      <c r="E31" s="266"/>
      <c r="F31" s="266"/>
      <c r="G31" s="266"/>
      <c r="H31" s="266"/>
      <c r="I31" s="266"/>
      <c r="J31" s="266"/>
      <c r="K31" s="266"/>
      <c r="L31" s="266"/>
      <c r="M31" s="266"/>
      <c r="N31" s="266"/>
      <c r="O31" s="266"/>
      <c r="P31" s="266"/>
      <c r="Q31" s="267"/>
    </row>
    <row r="32" spans="2:19" ht="18.75" customHeight="1" x14ac:dyDescent="0.3">
      <c r="B32" s="192" t="s">
        <v>47</v>
      </c>
      <c r="C32" s="193">
        <v>0</v>
      </c>
      <c r="D32" s="193">
        <v>0</v>
      </c>
      <c r="E32" s="193">
        <v>0</v>
      </c>
      <c r="F32" s="193">
        <v>0</v>
      </c>
      <c r="G32" s="193">
        <v>0</v>
      </c>
      <c r="H32" s="193">
        <v>0</v>
      </c>
      <c r="I32" s="193">
        <v>0</v>
      </c>
      <c r="J32" s="193">
        <v>0</v>
      </c>
      <c r="K32" s="193">
        <v>0</v>
      </c>
      <c r="L32" s="193">
        <v>0</v>
      </c>
      <c r="M32" s="193">
        <v>0</v>
      </c>
      <c r="N32" s="193">
        <v>0</v>
      </c>
      <c r="O32" s="193">
        <v>0</v>
      </c>
      <c r="P32" s="193">
        <v>0</v>
      </c>
      <c r="Q32" s="194">
        <v>0</v>
      </c>
    </row>
    <row r="33" spans="2:17" ht="18.75" customHeight="1" x14ac:dyDescent="0.3">
      <c r="B33" s="192" t="s">
        <v>78</v>
      </c>
      <c r="C33" s="193">
        <v>0</v>
      </c>
      <c r="D33" s="193">
        <v>0</v>
      </c>
      <c r="E33" s="193">
        <v>0</v>
      </c>
      <c r="F33" s="193">
        <v>0</v>
      </c>
      <c r="G33" s="193">
        <v>0</v>
      </c>
      <c r="H33" s="193">
        <v>0</v>
      </c>
      <c r="I33" s="193">
        <v>0</v>
      </c>
      <c r="J33" s="193">
        <v>0</v>
      </c>
      <c r="K33" s="193">
        <v>0</v>
      </c>
      <c r="L33" s="193">
        <v>0</v>
      </c>
      <c r="M33" s="193">
        <v>0</v>
      </c>
      <c r="N33" s="193">
        <v>0</v>
      </c>
      <c r="O33" s="193">
        <v>0</v>
      </c>
      <c r="P33" s="193">
        <v>0</v>
      </c>
      <c r="Q33" s="194">
        <v>0</v>
      </c>
    </row>
    <row r="34" spans="2:17" ht="18.75" customHeight="1" x14ac:dyDescent="0.3">
      <c r="B34" s="192" t="s">
        <v>48</v>
      </c>
      <c r="C34" s="193">
        <v>0</v>
      </c>
      <c r="D34" s="193">
        <v>0</v>
      </c>
      <c r="E34" s="193">
        <v>0</v>
      </c>
      <c r="F34" s="193">
        <v>0</v>
      </c>
      <c r="G34" s="193">
        <v>0</v>
      </c>
      <c r="H34" s="193">
        <v>0</v>
      </c>
      <c r="I34" s="193">
        <v>0</v>
      </c>
      <c r="J34" s="193">
        <v>0</v>
      </c>
      <c r="K34" s="193">
        <v>0</v>
      </c>
      <c r="L34" s="193">
        <v>0</v>
      </c>
      <c r="M34" s="193">
        <v>0</v>
      </c>
      <c r="N34" s="193">
        <v>0</v>
      </c>
      <c r="O34" s="193">
        <v>0</v>
      </c>
      <c r="P34" s="193">
        <v>0</v>
      </c>
      <c r="Q34" s="194">
        <v>0</v>
      </c>
    </row>
    <row r="35" spans="2:17" ht="18.75" customHeight="1" x14ac:dyDescent="0.3">
      <c r="B35" s="195" t="s">
        <v>45</v>
      </c>
      <c r="C35" s="196">
        <f>SUM(C32:C34)</f>
        <v>0</v>
      </c>
      <c r="D35" s="196">
        <f t="shared" ref="D35:Q35" si="1">SUM(D32:D34)</f>
        <v>0</v>
      </c>
      <c r="E35" s="196">
        <f t="shared" si="1"/>
        <v>0</v>
      </c>
      <c r="F35" s="196">
        <f t="shared" si="1"/>
        <v>0</v>
      </c>
      <c r="G35" s="196">
        <f t="shared" si="1"/>
        <v>0</v>
      </c>
      <c r="H35" s="196">
        <f t="shared" si="1"/>
        <v>0</v>
      </c>
      <c r="I35" s="196">
        <f t="shared" si="1"/>
        <v>0</v>
      </c>
      <c r="J35" s="196">
        <f t="shared" si="1"/>
        <v>0</v>
      </c>
      <c r="K35" s="196">
        <f t="shared" si="1"/>
        <v>0</v>
      </c>
      <c r="L35" s="196">
        <f t="shared" si="1"/>
        <v>0</v>
      </c>
      <c r="M35" s="196">
        <f t="shared" si="1"/>
        <v>0</v>
      </c>
      <c r="N35" s="196">
        <f t="shared" si="1"/>
        <v>0</v>
      </c>
      <c r="O35" s="196">
        <f t="shared" si="1"/>
        <v>0</v>
      </c>
      <c r="P35" s="196">
        <f t="shared" si="1"/>
        <v>0</v>
      </c>
      <c r="Q35" s="196">
        <f t="shared" si="1"/>
        <v>0</v>
      </c>
    </row>
    <row r="36" spans="2:17" ht="18.75" customHeight="1" x14ac:dyDescent="0.3">
      <c r="B36" s="268" t="s">
        <v>50</v>
      </c>
      <c r="C36" s="268"/>
      <c r="D36" s="268"/>
      <c r="E36" s="268"/>
      <c r="F36" s="268"/>
      <c r="G36" s="268"/>
      <c r="H36" s="268"/>
      <c r="I36" s="268"/>
      <c r="J36" s="268"/>
      <c r="K36" s="268"/>
      <c r="L36" s="268"/>
      <c r="M36" s="268"/>
      <c r="N36" s="268"/>
      <c r="O36" s="268"/>
      <c r="P36" s="268"/>
      <c r="Q36" s="268"/>
    </row>
    <row r="37" spans="2:17" ht="21.75" customHeight="1" x14ac:dyDescent="0.3">
      <c r="C37" s="198"/>
      <c r="D37" s="198"/>
      <c r="E37" s="198"/>
      <c r="F37" s="198"/>
      <c r="G37" s="198"/>
      <c r="H37" s="198"/>
      <c r="I37" s="198"/>
      <c r="J37" s="198"/>
      <c r="K37" s="198"/>
      <c r="L37" s="198"/>
      <c r="M37" s="198"/>
      <c r="N37" s="198"/>
      <c r="O37" s="198"/>
      <c r="P37" s="198"/>
      <c r="Q37" s="198"/>
    </row>
    <row r="38" spans="2:17" ht="21.75" customHeight="1" x14ac:dyDescent="0.3">
      <c r="D38" s="197"/>
    </row>
  </sheetData>
  <sheetProtection algorithmName="SHA-512" hashValue="GFiHrM2IjXWn3EClo7QmvweyLZPgaqC6XLUfdzOONNKY6IvQI1brhamIULuzDZM7ruLj3bNZsCPJh/CzfjlIhw==" saltValue="pn3d74kzQkVaiNCfEdcvuA==" spinCount="100000" sheet="1" objects="1" scenarios="1"/>
  <mergeCells count="4">
    <mergeCell ref="B3:Q3"/>
    <mergeCell ref="B5:Q5"/>
    <mergeCell ref="B31:Q31"/>
    <mergeCell ref="B36:Q3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2:S173"/>
  <sheetViews>
    <sheetView showGridLines="0" topLeftCell="A25" zoomScale="80" zoomScaleNormal="80" workbookViewId="0">
      <selection activeCell="E34" sqref="E34"/>
    </sheetView>
  </sheetViews>
  <sheetFormatPr defaultColWidth="16.54296875" defaultRowHeight="18" customHeight="1" x14ac:dyDescent="0.35"/>
  <cols>
    <col min="1" max="1" width="16.54296875" style="156"/>
    <col min="2" max="2" width="45.453125" style="156" bestFit="1" customWidth="1"/>
    <col min="3" max="3" width="18.54296875" style="156" customWidth="1"/>
    <col min="4" max="4" width="21" style="156" customWidth="1"/>
    <col min="5" max="16" width="18.54296875" style="156" customWidth="1"/>
    <col min="17" max="17" width="18.54296875" style="1" customWidth="1"/>
    <col min="18" max="16384" width="16.54296875" style="156"/>
  </cols>
  <sheetData>
    <row r="2" spans="1:17" ht="18" customHeight="1" x14ac:dyDescent="0.35">
      <c r="B2" s="4"/>
      <c r="C2" s="4"/>
      <c r="D2" s="4"/>
      <c r="E2" s="4"/>
      <c r="F2" s="4"/>
      <c r="G2" s="4"/>
      <c r="H2" s="4"/>
      <c r="I2" s="4"/>
      <c r="J2" s="4"/>
      <c r="K2" s="4"/>
      <c r="L2" s="4"/>
      <c r="M2" s="4"/>
      <c r="N2" s="4"/>
      <c r="O2" s="4"/>
      <c r="P2" s="4"/>
      <c r="Q2" s="8"/>
    </row>
    <row r="3" spans="1:17" ht="25.5" customHeight="1" x14ac:dyDescent="0.35">
      <c r="B3" s="263" t="s">
        <v>299</v>
      </c>
      <c r="C3" s="263"/>
      <c r="D3" s="263"/>
      <c r="E3" s="263"/>
      <c r="F3" s="263"/>
      <c r="G3" s="263"/>
      <c r="H3" s="263"/>
      <c r="I3" s="263"/>
      <c r="J3" s="263"/>
      <c r="K3" s="263"/>
      <c r="L3" s="263"/>
      <c r="M3" s="263"/>
      <c r="N3" s="263"/>
      <c r="O3" s="263"/>
      <c r="P3" s="263"/>
      <c r="Q3" s="263"/>
    </row>
    <row r="4" spans="1:17" s="157" customFormat="1" ht="28.5" x14ac:dyDescent="0.35">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1:17" ht="29.25" customHeight="1" x14ac:dyDescent="0.35">
      <c r="A5" s="157"/>
      <c r="B5" s="255" t="s">
        <v>16</v>
      </c>
      <c r="C5" s="256"/>
      <c r="D5" s="256"/>
      <c r="E5" s="256"/>
      <c r="F5" s="256"/>
      <c r="G5" s="256"/>
      <c r="H5" s="256"/>
      <c r="I5" s="256"/>
      <c r="J5" s="256"/>
      <c r="K5" s="256"/>
      <c r="L5" s="256"/>
      <c r="M5" s="256"/>
      <c r="N5" s="256"/>
      <c r="O5" s="256"/>
      <c r="P5" s="256"/>
      <c r="Q5" s="257"/>
    </row>
    <row r="6" spans="1:17" ht="29.25" customHeight="1" x14ac:dyDescent="0.35">
      <c r="A6" s="157"/>
      <c r="B6" s="9" t="s">
        <v>256</v>
      </c>
      <c r="C6" s="159">
        <f>'APPENDIX 5'!C6+'APPENDIX 6'!C6+'APPENDIX 7'!C6+'APPENDIX 8'!C6+'APPENDIX 9'!C6+'APPENDIX 10'!C6+'APPENDIX 11'!C6</f>
        <v>314167</v>
      </c>
      <c r="D6" s="159">
        <f>'APPENDIX 5'!D6+'APPENDIX 6'!D6+'APPENDIX 7'!D6+'APPENDIX 8'!D6+'APPENDIX 9'!D6+'APPENDIX 10'!D6+'APPENDIX 11'!D6</f>
        <v>1244170</v>
      </c>
      <c r="E6" s="159">
        <f>'APPENDIX 5'!E6+'APPENDIX 6'!E6+'APPENDIX 7'!E6+'APPENDIX 8'!E6+'APPENDIX 9'!E6+'APPENDIX 10'!E6+'APPENDIX 11'!E6</f>
        <v>944504</v>
      </c>
      <c r="F6" s="159">
        <f>'APPENDIX 5'!F6+'APPENDIX 6'!F6+'APPENDIX 7'!F6+'APPENDIX 8'!F6+'APPENDIX 9'!F6+'APPENDIX 10'!F6+'APPENDIX 11'!F6</f>
        <v>0</v>
      </c>
      <c r="G6" s="159">
        <f>'APPENDIX 5'!G6+'APPENDIX 6'!G6+'APPENDIX 7'!G6+'APPENDIX 8'!G6+'APPENDIX 9'!G6+'APPENDIX 10'!G6+'APPENDIX 11'!G6</f>
        <v>1029558</v>
      </c>
      <c r="H6" s="159">
        <f>'APPENDIX 5'!H6+'APPENDIX 6'!H6+'APPENDIX 7'!H6+'APPENDIX 8'!H6+'APPENDIX 9'!H6+'APPENDIX 10'!H6+'APPENDIX 11'!H6</f>
        <v>629308</v>
      </c>
      <c r="I6" s="159">
        <f>'APPENDIX 5'!I6+'APPENDIX 6'!I6+'APPENDIX 7'!I6+'APPENDIX 8'!I6+'APPENDIX 9'!I6+'APPENDIX 10'!I6+'APPENDIX 11'!I6</f>
        <v>0</v>
      </c>
      <c r="J6" s="159">
        <f>'APPENDIX 5'!J6+'APPENDIX 6'!J6+'APPENDIX 7'!J6+'APPENDIX 8'!J6+'APPENDIX 9'!J6+'APPENDIX 10'!J6+'APPENDIX 11'!J6</f>
        <v>0</v>
      </c>
      <c r="K6" s="159">
        <f>'APPENDIX 5'!K6+'APPENDIX 6'!K6+'APPENDIX 7'!K6+'APPENDIX 8'!K6+'APPENDIX 9'!K6+'APPENDIX 10'!K6+'APPENDIX 11'!K6</f>
        <v>0</v>
      </c>
      <c r="L6" s="159">
        <f>'APPENDIX 5'!L6+'APPENDIX 6'!L6+'APPENDIX 7'!L6+'APPENDIX 8'!L6+'APPENDIX 9'!L6+'APPENDIX 10'!L6+'APPENDIX 11'!L6</f>
        <v>227345</v>
      </c>
      <c r="M6" s="159">
        <f>'APPENDIX 5'!M6+'APPENDIX 6'!M6+'APPENDIX 7'!M6+'APPENDIX 8'!M6+'APPENDIX 9'!M6+'APPENDIX 10'!M6+'APPENDIX 11'!M6</f>
        <v>137668</v>
      </c>
      <c r="N6" s="159">
        <f>'APPENDIX 5'!N6+'APPENDIX 6'!N6+'APPENDIX 7'!N6+'APPENDIX 8'!N6+'APPENDIX 9'!N6+'APPENDIX 10'!N6+'APPENDIX 11'!N6</f>
        <v>136802</v>
      </c>
      <c r="O6" s="159">
        <f>'APPENDIX 5'!O6+'APPENDIX 6'!O6+'APPENDIX 7'!O6+'APPENDIX 8'!O6+'APPENDIX 9'!O6+'APPENDIX 10'!O6+'APPENDIX 11'!O6</f>
        <v>51337</v>
      </c>
      <c r="P6" s="159">
        <f>'APPENDIX 5'!P6+'APPENDIX 6'!P6+'APPENDIX 7'!P6+'APPENDIX 8'!P6+'APPENDIX 9'!P6+'APPENDIX 10'!P6+'APPENDIX 11'!P6</f>
        <v>0</v>
      </c>
      <c r="Q6" s="160">
        <f>'APPENDIX 5'!Q6+'APPENDIX 6'!Q6+'APPENDIX 7'!Q6+'APPENDIX 8'!Q6+'APPENDIX 9'!Q6+'APPENDIX 10'!Q6+'APPENDIX 11'!Q6</f>
        <v>349815</v>
      </c>
    </row>
    <row r="7" spans="1:17" ht="29.25" customHeight="1" x14ac:dyDescent="0.35">
      <c r="A7" s="157"/>
      <c r="B7" s="6" t="s">
        <v>51</v>
      </c>
      <c r="C7" s="159">
        <f>'APPENDIX 5'!C7+'APPENDIX 6'!C7+'APPENDIX 7'!C7+'APPENDIX 8'!C7+'APPENDIX 9'!C7+'APPENDIX 10'!C7+'APPENDIX 11'!C7</f>
        <v>5697847</v>
      </c>
      <c r="D7" s="159">
        <f>'APPENDIX 5'!D7+'APPENDIX 6'!D7+'APPENDIX 7'!D7+'APPENDIX 8'!D7+'APPENDIX 9'!D7+'APPENDIX 10'!D7+'APPENDIX 11'!D7</f>
        <v>762056</v>
      </c>
      <c r="E7" s="159">
        <f>'APPENDIX 5'!E7+'APPENDIX 6'!E7+'APPENDIX 7'!E7+'APPENDIX 8'!E7+'APPENDIX 9'!E7+'APPENDIX 10'!E7+'APPENDIX 11'!E7</f>
        <v>519659</v>
      </c>
      <c r="F7" s="159">
        <f>'APPENDIX 5'!F7+'APPENDIX 6'!F7+'APPENDIX 7'!F7+'APPENDIX 8'!F7+'APPENDIX 9'!F7+'APPENDIX 10'!F7+'APPENDIX 11'!F7</f>
        <v>0</v>
      </c>
      <c r="G7" s="159">
        <f>'APPENDIX 5'!G7+'APPENDIX 6'!G7+'APPENDIX 7'!G7+'APPENDIX 8'!G7+'APPENDIX 9'!G7+'APPENDIX 10'!G7+'APPENDIX 11'!G7</f>
        <v>237122</v>
      </c>
      <c r="H7" s="159">
        <f>'APPENDIX 5'!H7+'APPENDIX 6'!H7+'APPENDIX 7'!H7+'APPENDIX 8'!H7+'APPENDIX 9'!H7+'APPENDIX 10'!H7+'APPENDIX 11'!H7</f>
        <v>239039</v>
      </c>
      <c r="I7" s="159">
        <f>'APPENDIX 5'!I7+'APPENDIX 6'!I7+'APPENDIX 7'!I7+'APPENDIX 8'!I7+'APPENDIX 9'!I7+'APPENDIX 10'!I7+'APPENDIX 11'!I7</f>
        <v>0</v>
      </c>
      <c r="J7" s="159">
        <f>'APPENDIX 5'!J7+'APPENDIX 6'!J7+'APPENDIX 7'!J7+'APPENDIX 8'!J7+'APPENDIX 9'!J7+'APPENDIX 10'!J7+'APPENDIX 11'!J7</f>
        <v>0</v>
      </c>
      <c r="K7" s="159">
        <f>'APPENDIX 5'!K7+'APPENDIX 6'!K7+'APPENDIX 7'!K7+'APPENDIX 8'!K7+'APPENDIX 9'!K7+'APPENDIX 10'!K7+'APPENDIX 11'!K7</f>
        <v>18304</v>
      </c>
      <c r="L7" s="159">
        <f>'APPENDIX 5'!L7+'APPENDIX 6'!L7+'APPENDIX 7'!L7+'APPENDIX 8'!L7+'APPENDIX 9'!L7+'APPENDIX 10'!L7+'APPENDIX 11'!L7</f>
        <v>38881</v>
      </c>
      <c r="M7" s="159">
        <f>'APPENDIX 5'!M7+'APPENDIX 6'!M7+'APPENDIX 7'!M7+'APPENDIX 8'!M7+'APPENDIX 9'!M7+'APPENDIX 10'!M7+'APPENDIX 11'!M7</f>
        <v>71046</v>
      </c>
      <c r="N7" s="159">
        <f>'APPENDIX 5'!N7+'APPENDIX 6'!N7+'APPENDIX 7'!N7+'APPENDIX 8'!N7+'APPENDIX 9'!N7+'APPENDIX 10'!N7+'APPENDIX 11'!N7</f>
        <v>131655</v>
      </c>
      <c r="O7" s="159">
        <f>'APPENDIX 5'!O7+'APPENDIX 6'!O7+'APPENDIX 7'!O7+'APPENDIX 8'!O7+'APPENDIX 9'!O7+'APPENDIX 10'!O7+'APPENDIX 11'!O7</f>
        <v>4466</v>
      </c>
      <c r="P7" s="159">
        <f>'APPENDIX 5'!P7+'APPENDIX 6'!P7+'APPENDIX 7'!P7+'APPENDIX 8'!P7+'APPENDIX 9'!P7+'APPENDIX 10'!P7+'APPENDIX 11'!P7</f>
        <v>35135</v>
      </c>
      <c r="Q7" s="160">
        <f>'APPENDIX 5'!Q7+'APPENDIX 6'!Q7+'APPENDIX 7'!Q7+'APPENDIX 8'!Q7+'APPENDIX 9'!Q7+'APPENDIX 10'!Q7+'APPENDIX 11'!Q7</f>
        <v>5942291</v>
      </c>
    </row>
    <row r="8" spans="1:17" ht="29.25" customHeight="1" x14ac:dyDescent="0.35">
      <c r="A8" s="157"/>
      <c r="B8" s="6" t="s">
        <v>148</v>
      </c>
      <c r="C8" s="159">
        <f>'APPENDIX 5'!C8+'APPENDIX 6'!C8+'APPENDIX 7'!C8+'APPENDIX 8'!C8+'APPENDIX 9'!C8+'APPENDIX 10'!C8+'APPENDIX 11'!C8</f>
        <v>92510455</v>
      </c>
      <c r="D8" s="159">
        <f>'APPENDIX 5'!D8+'APPENDIX 6'!D8+'APPENDIX 7'!D8+'APPENDIX 8'!D8+'APPENDIX 9'!D8+'APPENDIX 10'!D8+'APPENDIX 11'!D8</f>
        <v>6453412</v>
      </c>
      <c r="E8" s="159">
        <f>'APPENDIX 5'!E8+'APPENDIX 6'!E8+'APPENDIX 7'!E8+'APPENDIX 8'!E8+'APPENDIX 9'!E8+'APPENDIX 10'!E8+'APPENDIX 11'!E8</f>
        <v>6162397</v>
      </c>
      <c r="F8" s="159">
        <f>'APPENDIX 5'!F8+'APPENDIX 6'!F8+'APPENDIX 7'!F8+'APPENDIX 8'!F8+'APPENDIX 9'!F8+'APPENDIX 10'!F8+'APPENDIX 11'!F8</f>
        <v>-7483</v>
      </c>
      <c r="G8" s="159">
        <f>'APPENDIX 5'!G8+'APPENDIX 6'!G8+'APPENDIX 7'!G8+'APPENDIX 8'!G8+'APPENDIX 9'!G8+'APPENDIX 10'!G8+'APPENDIX 11'!G8</f>
        <v>4050341</v>
      </c>
      <c r="H8" s="159">
        <f>'APPENDIX 5'!H8+'APPENDIX 6'!H8+'APPENDIX 7'!H8+'APPENDIX 8'!H8+'APPENDIX 9'!H8+'APPENDIX 10'!H8+'APPENDIX 11'!H8</f>
        <v>2761525</v>
      </c>
      <c r="I8" s="159">
        <f>'APPENDIX 5'!I8+'APPENDIX 6'!I8+'APPENDIX 7'!I8+'APPENDIX 8'!I8+'APPENDIX 9'!I8+'APPENDIX 10'!I8+'APPENDIX 11'!I8</f>
        <v>410963</v>
      </c>
      <c r="J8" s="159">
        <f>'APPENDIX 5'!J8+'APPENDIX 6'!J8+'APPENDIX 7'!J8+'APPENDIX 8'!J8+'APPENDIX 9'!J8+'APPENDIX 10'!J8+'APPENDIX 11'!J8</f>
        <v>606275</v>
      </c>
      <c r="K8" s="159">
        <f>'APPENDIX 5'!K8+'APPENDIX 6'!K8+'APPENDIX 7'!K8+'APPENDIX 8'!K8+'APPENDIX 9'!K8+'APPENDIX 10'!K8+'APPENDIX 11'!K8</f>
        <v>303659</v>
      </c>
      <c r="L8" s="159">
        <f>'APPENDIX 5'!L8+'APPENDIX 6'!L8+'APPENDIX 7'!L8+'APPENDIX 8'!L8+'APPENDIX 9'!L8+'APPENDIX 10'!L8+'APPENDIX 11'!L8</f>
        <v>268316</v>
      </c>
      <c r="M8" s="159">
        <f>'APPENDIX 5'!M8+'APPENDIX 6'!M8+'APPENDIX 7'!M8+'APPENDIX 8'!M8+'APPENDIX 9'!M8+'APPENDIX 10'!M8+'APPENDIX 11'!M8</f>
        <v>725030</v>
      </c>
      <c r="N8" s="159">
        <f>'APPENDIX 5'!N8+'APPENDIX 6'!N8+'APPENDIX 7'!N8+'APPENDIX 8'!N8+'APPENDIX 9'!N8+'APPENDIX 10'!N8+'APPENDIX 11'!N8</f>
        <v>1894921</v>
      </c>
      <c r="O8" s="159">
        <f>'APPENDIX 5'!O8+'APPENDIX 6'!O8+'APPENDIX 7'!O8+'APPENDIX 8'!O8+'APPENDIX 9'!O8+'APPENDIX 10'!O8+'APPENDIX 11'!O8</f>
        <v>29237</v>
      </c>
      <c r="P8" s="159">
        <f>'APPENDIX 5'!P8+'APPENDIX 6'!P8+'APPENDIX 7'!P8+'APPENDIX 8'!P8+'APPENDIX 9'!P8+'APPENDIX 10'!P8+'APPENDIX 11'!P8</f>
        <v>1252811</v>
      </c>
      <c r="Q8" s="160">
        <f>'APPENDIX 5'!Q8+'APPENDIX 6'!Q8+'APPENDIX 7'!Q8+'APPENDIX 8'!Q8+'APPENDIX 9'!Q8+'APPENDIX 10'!Q8+'APPENDIX 11'!Q8</f>
        <v>94202473</v>
      </c>
    </row>
    <row r="9" spans="1:17" ht="29.25" customHeight="1" x14ac:dyDescent="0.35">
      <c r="A9" s="157"/>
      <c r="B9" s="6" t="s">
        <v>52</v>
      </c>
      <c r="C9" s="159">
        <f>'APPENDIX 5'!C9+'APPENDIX 6'!C9+'APPENDIX 7'!C9+'APPENDIX 8'!C9+'APPENDIX 9'!C9+'APPENDIX 10'!C9+'APPENDIX 11'!C9</f>
        <v>536741</v>
      </c>
      <c r="D9" s="159">
        <f>'APPENDIX 5'!D9+'APPENDIX 6'!D9+'APPENDIX 7'!D9+'APPENDIX 8'!D9+'APPENDIX 9'!D9+'APPENDIX 10'!D9+'APPENDIX 11'!D9</f>
        <v>168160</v>
      </c>
      <c r="E9" s="159">
        <f>'APPENDIX 5'!E9+'APPENDIX 6'!E9+'APPENDIX 7'!E9+'APPENDIX 8'!E9+'APPENDIX 9'!E9+'APPENDIX 10'!E9+'APPENDIX 11'!E9</f>
        <v>155099</v>
      </c>
      <c r="F9" s="159">
        <f>'APPENDIX 5'!F9+'APPENDIX 6'!F9+'APPENDIX 7'!F9+'APPENDIX 8'!F9+'APPENDIX 9'!F9+'APPENDIX 10'!F9+'APPENDIX 11'!F9</f>
        <v>0</v>
      </c>
      <c r="G9" s="159">
        <f>'APPENDIX 5'!G9+'APPENDIX 6'!G9+'APPENDIX 7'!G9+'APPENDIX 8'!G9+'APPENDIX 9'!G9+'APPENDIX 10'!G9+'APPENDIX 11'!G9</f>
        <v>62493</v>
      </c>
      <c r="H9" s="159">
        <f>'APPENDIX 5'!H9+'APPENDIX 6'!H9+'APPENDIX 7'!H9+'APPENDIX 8'!H9+'APPENDIX 9'!H9+'APPENDIX 10'!H9+'APPENDIX 11'!H9</f>
        <v>32528</v>
      </c>
      <c r="I9" s="159">
        <f>'APPENDIX 5'!I9+'APPENDIX 6'!I9+'APPENDIX 7'!I9+'APPENDIX 8'!I9+'APPENDIX 9'!I9+'APPENDIX 10'!I9+'APPENDIX 11'!I9</f>
        <v>0</v>
      </c>
      <c r="J9" s="159">
        <f>'APPENDIX 5'!J9+'APPENDIX 6'!J9+'APPENDIX 7'!J9+'APPENDIX 8'!J9+'APPENDIX 9'!J9+'APPENDIX 10'!J9+'APPENDIX 11'!J9</f>
        <v>0</v>
      </c>
      <c r="K9" s="159">
        <f>'APPENDIX 5'!K9+'APPENDIX 6'!K9+'APPENDIX 7'!K9+'APPENDIX 8'!K9+'APPENDIX 9'!K9+'APPENDIX 10'!K9+'APPENDIX 11'!K9</f>
        <v>27813</v>
      </c>
      <c r="L9" s="159">
        <f>'APPENDIX 5'!L9+'APPENDIX 6'!L9+'APPENDIX 7'!L9+'APPENDIX 8'!L9+'APPENDIX 9'!L9+'APPENDIX 10'!L9+'APPENDIX 11'!L9</f>
        <v>15822</v>
      </c>
      <c r="M9" s="159">
        <f>'APPENDIX 5'!M9+'APPENDIX 6'!M9+'APPENDIX 7'!M9+'APPENDIX 8'!M9+'APPENDIX 9'!M9+'APPENDIX 10'!M9+'APPENDIX 11'!M9</f>
        <v>42255</v>
      </c>
      <c r="N9" s="159">
        <f>'APPENDIX 5'!N9+'APPENDIX 6'!N9+'APPENDIX 7'!N9+'APPENDIX 8'!N9+'APPENDIX 9'!N9+'APPENDIX 10'!N9+'APPENDIX 11'!N9</f>
        <v>8446</v>
      </c>
      <c r="O9" s="159">
        <f>'APPENDIX 5'!O9+'APPENDIX 6'!O9+'APPENDIX 7'!O9+'APPENDIX 8'!O9+'APPENDIX 9'!O9+'APPENDIX 10'!O9+'APPENDIX 11'!O9</f>
        <v>0</v>
      </c>
      <c r="P9" s="159">
        <f>'APPENDIX 5'!P9+'APPENDIX 6'!P9+'APPENDIX 7'!P9+'APPENDIX 8'!P9+'APPENDIX 9'!P9+'APPENDIX 10'!P9+'APPENDIX 11'!P9</f>
        <v>0</v>
      </c>
      <c r="Q9" s="160">
        <f>'APPENDIX 5'!Q9+'APPENDIX 6'!Q9+'APPENDIX 7'!Q9+'APPENDIX 8'!Q9+'APPENDIX 9'!Q9+'APPENDIX 10'!Q9+'APPENDIX 11'!Q9</f>
        <v>581868</v>
      </c>
    </row>
    <row r="10" spans="1:17" ht="29.25" customHeight="1" x14ac:dyDescent="0.35">
      <c r="A10" s="157"/>
      <c r="B10" s="6" t="s">
        <v>53</v>
      </c>
      <c r="C10" s="159">
        <f>'APPENDIX 5'!C10+'APPENDIX 6'!C10+'APPENDIX 7'!C10+'APPENDIX 8'!C10+'APPENDIX 9'!C10+'APPENDIX 10'!C10+'APPENDIX 11'!C10</f>
        <v>4965556</v>
      </c>
      <c r="D10" s="159">
        <f>'APPENDIX 5'!D10+'APPENDIX 6'!D10+'APPENDIX 7'!D10+'APPENDIX 8'!D10+'APPENDIX 9'!D10+'APPENDIX 10'!D10+'APPENDIX 11'!D10</f>
        <v>1757414</v>
      </c>
      <c r="E10" s="159">
        <f>'APPENDIX 5'!E10+'APPENDIX 6'!E10+'APPENDIX 7'!E10+'APPENDIX 8'!E10+'APPENDIX 9'!E10+'APPENDIX 10'!E10+'APPENDIX 11'!E10</f>
        <v>1284403</v>
      </c>
      <c r="F10" s="159">
        <f>'APPENDIX 5'!F10+'APPENDIX 6'!F10+'APPENDIX 7'!F10+'APPENDIX 8'!F10+'APPENDIX 9'!F10+'APPENDIX 10'!F10+'APPENDIX 11'!F10</f>
        <v>0</v>
      </c>
      <c r="G10" s="159">
        <f>'APPENDIX 5'!G10+'APPENDIX 6'!G10+'APPENDIX 7'!G10+'APPENDIX 8'!G10+'APPENDIX 9'!G10+'APPENDIX 10'!G10+'APPENDIX 11'!G10</f>
        <v>706637</v>
      </c>
      <c r="H10" s="159">
        <f>'APPENDIX 5'!H10+'APPENDIX 6'!H10+'APPENDIX 7'!H10+'APPENDIX 8'!H10+'APPENDIX 9'!H10+'APPENDIX 10'!H10+'APPENDIX 11'!H10</f>
        <v>1255765</v>
      </c>
      <c r="I10" s="159">
        <f>'APPENDIX 5'!I10+'APPENDIX 6'!I10+'APPENDIX 7'!I10+'APPENDIX 8'!I10+'APPENDIX 9'!I10+'APPENDIX 10'!I10+'APPENDIX 11'!I10</f>
        <v>0</v>
      </c>
      <c r="J10" s="159">
        <f>'APPENDIX 5'!J10+'APPENDIX 6'!J10+'APPENDIX 7'!J10+'APPENDIX 8'!J10+'APPENDIX 9'!J10+'APPENDIX 10'!J10+'APPENDIX 11'!J10</f>
        <v>0</v>
      </c>
      <c r="K10" s="159">
        <f>'APPENDIX 5'!K10+'APPENDIX 6'!K10+'APPENDIX 7'!K10+'APPENDIX 8'!K10+'APPENDIX 9'!K10+'APPENDIX 10'!K10+'APPENDIX 11'!K10</f>
        <v>0</v>
      </c>
      <c r="L10" s="159">
        <f>'APPENDIX 5'!L10+'APPENDIX 6'!L10+'APPENDIX 7'!L10+'APPENDIX 8'!L10+'APPENDIX 9'!L10+'APPENDIX 10'!L10+'APPENDIX 11'!L10</f>
        <v>3349</v>
      </c>
      <c r="M10" s="159">
        <f>'APPENDIX 5'!M10+'APPENDIX 6'!M10+'APPENDIX 7'!M10+'APPENDIX 8'!M10+'APPENDIX 9'!M10+'APPENDIX 10'!M10+'APPENDIX 11'!M10</f>
        <v>274967</v>
      </c>
      <c r="N10" s="159">
        <f>'APPENDIX 5'!N10+'APPENDIX 6'!N10+'APPENDIX 7'!N10+'APPENDIX 8'!N10+'APPENDIX 9'!N10+'APPENDIX 10'!N10+'APPENDIX 11'!N10</f>
        <v>200125</v>
      </c>
      <c r="O10" s="159">
        <f>'APPENDIX 5'!O10+'APPENDIX 6'!O10+'APPENDIX 7'!O10+'APPENDIX 8'!O10+'APPENDIX 9'!O10+'APPENDIX 10'!O10+'APPENDIX 11'!O10</f>
        <v>0</v>
      </c>
      <c r="P10" s="159">
        <f>'APPENDIX 5'!P10+'APPENDIX 6'!P10+'APPENDIX 7'!P10+'APPENDIX 8'!P10+'APPENDIX 9'!P10+'APPENDIX 10'!P10+'APPENDIX 11'!P10</f>
        <v>0</v>
      </c>
      <c r="Q10" s="160">
        <f>'APPENDIX 5'!Q10+'APPENDIX 6'!Q10+'APPENDIX 7'!Q10+'APPENDIX 8'!Q10+'APPENDIX 9'!Q10+'APPENDIX 10'!Q10+'APPENDIX 11'!Q10</f>
        <v>4916003</v>
      </c>
    </row>
    <row r="11" spans="1:17" ht="29.25" customHeight="1" x14ac:dyDescent="0.35">
      <c r="A11" s="157"/>
      <c r="B11" s="6" t="s">
        <v>22</v>
      </c>
      <c r="C11" s="159">
        <f>'APPENDIX 5'!C11+'APPENDIX 6'!C11+'APPENDIX 7'!C11+'APPENDIX 8'!C11+'APPENDIX 9'!C11+'APPENDIX 10'!C11+'APPENDIX 11'!C11</f>
        <v>421490</v>
      </c>
      <c r="D11" s="159">
        <f>'APPENDIX 5'!D11+'APPENDIX 6'!D11+'APPENDIX 7'!D11+'APPENDIX 8'!D11+'APPENDIX 9'!D11+'APPENDIX 10'!D11+'APPENDIX 11'!D11</f>
        <v>58987</v>
      </c>
      <c r="E11" s="159">
        <f>'APPENDIX 5'!E11+'APPENDIX 6'!E11+'APPENDIX 7'!E11+'APPENDIX 8'!E11+'APPENDIX 9'!E11+'APPENDIX 10'!E11+'APPENDIX 11'!E11</f>
        <v>53943</v>
      </c>
      <c r="F11" s="159">
        <f>'APPENDIX 5'!F11+'APPENDIX 6'!F11+'APPENDIX 7'!F11+'APPENDIX 8'!F11+'APPENDIX 9'!F11+'APPENDIX 10'!F11+'APPENDIX 11'!F11</f>
        <v>0</v>
      </c>
      <c r="G11" s="159">
        <f>'APPENDIX 5'!G11+'APPENDIX 6'!G11+'APPENDIX 7'!G11+'APPENDIX 8'!G11+'APPENDIX 9'!G11+'APPENDIX 10'!G11+'APPENDIX 11'!G11</f>
        <v>132348</v>
      </c>
      <c r="H11" s="159">
        <f>'APPENDIX 5'!H11+'APPENDIX 6'!H11+'APPENDIX 7'!H11+'APPENDIX 8'!H11+'APPENDIX 9'!H11+'APPENDIX 10'!H11+'APPENDIX 11'!H11</f>
        <v>132348</v>
      </c>
      <c r="I11" s="159">
        <f>'APPENDIX 5'!I11+'APPENDIX 6'!I11+'APPENDIX 7'!I11+'APPENDIX 8'!I11+'APPENDIX 9'!I11+'APPENDIX 10'!I11+'APPENDIX 11'!I11</f>
        <v>0</v>
      </c>
      <c r="J11" s="159">
        <f>'APPENDIX 5'!J11+'APPENDIX 6'!J11+'APPENDIX 7'!J11+'APPENDIX 8'!J11+'APPENDIX 9'!J11+'APPENDIX 10'!J11+'APPENDIX 11'!J11</f>
        <v>0</v>
      </c>
      <c r="K11" s="159">
        <f>'APPENDIX 5'!K11+'APPENDIX 6'!K11+'APPENDIX 7'!K11+'APPENDIX 8'!K11+'APPENDIX 9'!K11+'APPENDIX 10'!K11+'APPENDIX 11'!K11</f>
        <v>0</v>
      </c>
      <c r="L11" s="159">
        <f>'APPENDIX 5'!L11+'APPENDIX 6'!L11+'APPENDIX 7'!L11+'APPENDIX 8'!L11+'APPENDIX 9'!L11+'APPENDIX 10'!L11+'APPENDIX 11'!L11</f>
        <v>5443</v>
      </c>
      <c r="M11" s="159">
        <f>'APPENDIX 5'!M11+'APPENDIX 6'!M11+'APPENDIX 7'!M11+'APPENDIX 8'!M11+'APPENDIX 9'!M11+'APPENDIX 10'!M11+'APPENDIX 11'!M11</f>
        <v>15618</v>
      </c>
      <c r="N11" s="159">
        <f>'APPENDIX 5'!N11+'APPENDIX 6'!N11+'APPENDIX 7'!N11+'APPENDIX 8'!N11+'APPENDIX 9'!N11+'APPENDIX 10'!N11+'APPENDIX 11'!N11</f>
        <v>5098</v>
      </c>
      <c r="O11" s="159">
        <f>'APPENDIX 5'!O11+'APPENDIX 6'!O11+'APPENDIX 7'!O11+'APPENDIX 8'!O11+'APPENDIX 9'!O11+'APPENDIX 10'!O11+'APPENDIX 11'!O11</f>
        <v>0</v>
      </c>
      <c r="P11" s="159">
        <f>'APPENDIX 5'!P11+'APPENDIX 6'!P11+'APPENDIX 7'!P11+'APPENDIX 8'!P11+'APPENDIX 9'!P11+'APPENDIX 10'!P11+'APPENDIX 11'!P11</f>
        <v>0</v>
      </c>
      <c r="Q11" s="160">
        <f>'APPENDIX 5'!Q11+'APPENDIX 6'!Q11+'APPENDIX 7'!Q11+'APPENDIX 8'!Q11+'APPENDIX 9'!Q11+'APPENDIX 10'!Q11+'APPENDIX 11'!Q11</f>
        <v>327121</v>
      </c>
    </row>
    <row r="12" spans="1:17" ht="29.25" customHeight="1" x14ac:dyDescent="0.35">
      <c r="A12" s="157"/>
      <c r="B12" s="6" t="s">
        <v>55</v>
      </c>
      <c r="C12" s="159">
        <f>'APPENDIX 5'!C12+'APPENDIX 6'!C12+'APPENDIX 7'!C12+'APPENDIX 8'!C12+'APPENDIX 9'!C12+'APPENDIX 10'!C12+'APPENDIX 11'!C12</f>
        <v>14657718</v>
      </c>
      <c r="D12" s="159">
        <f>'APPENDIX 5'!D12+'APPENDIX 6'!D12+'APPENDIX 7'!D12+'APPENDIX 8'!D12+'APPENDIX 9'!D12+'APPENDIX 10'!D12+'APPENDIX 11'!D12</f>
        <v>1041696</v>
      </c>
      <c r="E12" s="159">
        <f>'APPENDIX 5'!E12+'APPENDIX 6'!E12+'APPENDIX 7'!E12+'APPENDIX 8'!E12+'APPENDIX 9'!E12+'APPENDIX 10'!E12+'APPENDIX 11'!E12</f>
        <v>1026739</v>
      </c>
      <c r="F12" s="159">
        <f>'APPENDIX 5'!F12+'APPENDIX 6'!F12+'APPENDIX 7'!F12+'APPENDIX 8'!F12+'APPENDIX 9'!F12+'APPENDIX 10'!F12+'APPENDIX 11'!F12</f>
        <v>0</v>
      </c>
      <c r="G12" s="159">
        <f>'APPENDIX 5'!G12+'APPENDIX 6'!G12+'APPENDIX 7'!G12+'APPENDIX 8'!G12+'APPENDIX 9'!G12+'APPENDIX 10'!G12+'APPENDIX 11'!G12</f>
        <v>226841</v>
      </c>
      <c r="H12" s="159">
        <f>'APPENDIX 5'!H12+'APPENDIX 6'!H12+'APPENDIX 7'!H12+'APPENDIX 8'!H12+'APPENDIX 9'!H12+'APPENDIX 10'!H12+'APPENDIX 11'!H12</f>
        <v>226741</v>
      </c>
      <c r="I12" s="159">
        <f>'APPENDIX 5'!I12+'APPENDIX 6'!I12+'APPENDIX 7'!I12+'APPENDIX 8'!I12+'APPENDIX 9'!I12+'APPENDIX 10'!I12+'APPENDIX 11'!I12</f>
        <v>0</v>
      </c>
      <c r="J12" s="159">
        <f>'APPENDIX 5'!J12+'APPENDIX 6'!J12+'APPENDIX 7'!J12+'APPENDIX 8'!J12+'APPENDIX 9'!J12+'APPENDIX 10'!J12+'APPENDIX 11'!J12</f>
        <v>0</v>
      </c>
      <c r="K12" s="159">
        <f>'APPENDIX 5'!K12+'APPENDIX 6'!K12+'APPENDIX 7'!K12+'APPENDIX 8'!K12+'APPENDIX 9'!K12+'APPENDIX 10'!K12+'APPENDIX 11'!K12</f>
        <v>0</v>
      </c>
      <c r="L12" s="159">
        <f>'APPENDIX 5'!L12+'APPENDIX 6'!L12+'APPENDIX 7'!L12+'APPENDIX 8'!L12+'APPENDIX 9'!L12+'APPENDIX 10'!L12+'APPENDIX 11'!L12</f>
        <v>7708</v>
      </c>
      <c r="M12" s="159">
        <f>'APPENDIX 5'!M12+'APPENDIX 6'!M12+'APPENDIX 7'!M12+'APPENDIX 8'!M12+'APPENDIX 9'!M12+'APPENDIX 10'!M12+'APPENDIX 11'!M12</f>
        <v>28715</v>
      </c>
      <c r="N12" s="159">
        <f>'APPENDIX 5'!N12+'APPENDIX 6'!N12+'APPENDIX 7'!N12+'APPENDIX 8'!N12+'APPENDIX 9'!N12+'APPENDIX 10'!N12+'APPENDIX 11'!N12</f>
        <v>442826</v>
      </c>
      <c r="O12" s="159">
        <f>'APPENDIX 5'!O12+'APPENDIX 6'!O12+'APPENDIX 7'!O12+'APPENDIX 8'!O12+'APPENDIX 9'!O12+'APPENDIX 10'!O12+'APPENDIX 11'!O12</f>
        <v>0</v>
      </c>
      <c r="P12" s="159">
        <f>'APPENDIX 5'!P12+'APPENDIX 6'!P12+'APPENDIX 7'!P12+'APPENDIX 8'!P12+'APPENDIX 9'!P12+'APPENDIX 10'!P12+'APPENDIX 11'!P12</f>
        <v>0</v>
      </c>
      <c r="Q12" s="160">
        <f>'APPENDIX 5'!Q12+'APPENDIX 6'!Q12+'APPENDIX 7'!Q12+'APPENDIX 8'!Q12+'APPENDIX 9'!Q12+'APPENDIX 10'!Q12+'APPENDIX 11'!Q12</f>
        <v>15864118</v>
      </c>
    </row>
    <row r="13" spans="1:17" ht="29.25" customHeight="1" x14ac:dyDescent="0.35">
      <c r="A13" s="157"/>
      <c r="B13" s="6" t="s">
        <v>263</v>
      </c>
      <c r="C13" s="159">
        <f>'APPENDIX 5'!C13+'APPENDIX 6'!C13+'APPENDIX 7'!C13+'APPENDIX 8'!C13+'APPENDIX 9'!C13+'APPENDIX 10'!C13+'APPENDIX 11'!C13</f>
        <v>1356346</v>
      </c>
      <c r="D13" s="159">
        <f>'APPENDIX 5'!D13+'APPENDIX 6'!D13+'APPENDIX 7'!D13+'APPENDIX 8'!D13+'APPENDIX 9'!D13+'APPENDIX 10'!D13+'APPENDIX 11'!D13</f>
        <v>100020</v>
      </c>
      <c r="E13" s="159">
        <f>'APPENDIX 5'!E13+'APPENDIX 6'!E13+'APPENDIX 7'!E13+'APPENDIX 8'!E13+'APPENDIX 9'!E13+'APPENDIX 10'!E13+'APPENDIX 11'!E13</f>
        <v>90996</v>
      </c>
      <c r="F13" s="159">
        <f>'APPENDIX 5'!F13+'APPENDIX 6'!F13+'APPENDIX 7'!F13+'APPENDIX 8'!F13+'APPENDIX 9'!F13+'APPENDIX 10'!F13+'APPENDIX 11'!F13</f>
        <v>0</v>
      </c>
      <c r="G13" s="159">
        <f>'APPENDIX 5'!G13+'APPENDIX 6'!G13+'APPENDIX 7'!G13+'APPENDIX 8'!G13+'APPENDIX 9'!G13+'APPENDIX 10'!G13+'APPENDIX 11'!G13</f>
        <v>70072</v>
      </c>
      <c r="H13" s="159">
        <f>'APPENDIX 5'!H13+'APPENDIX 6'!H13+'APPENDIX 7'!H13+'APPENDIX 8'!H13+'APPENDIX 9'!H13+'APPENDIX 10'!H13+'APPENDIX 11'!H13</f>
        <v>70072</v>
      </c>
      <c r="I13" s="159">
        <f>'APPENDIX 5'!I13+'APPENDIX 6'!I13+'APPENDIX 7'!I13+'APPENDIX 8'!I13+'APPENDIX 9'!I13+'APPENDIX 10'!I13+'APPENDIX 11'!I13</f>
        <v>0</v>
      </c>
      <c r="J13" s="159">
        <f>'APPENDIX 5'!J13+'APPENDIX 6'!J13+'APPENDIX 7'!J13+'APPENDIX 8'!J13+'APPENDIX 9'!J13+'APPENDIX 10'!J13+'APPENDIX 11'!J13</f>
        <v>0</v>
      </c>
      <c r="K13" s="159">
        <f>'APPENDIX 5'!K13+'APPENDIX 6'!K13+'APPENDIX 7'!K13+'APPENDIX 8'!K13+'APPENDIX 9'!K13+'APPENDIX 10'!K13+'APPENDIX 11'!K13</f>
        <v>0</v>
      </c>
      <c r="L13" s="159">
        <f>'APPENDIX 5'!L13+'APPENDIX 6'!L13+'APPENDIX 7'!L13+'APPENDIX 8'!L13+'APPENDIX 9'!L13+'APPENDIX 10'!L13+'APPENDIX 11'!L13</f>
        <v>6513</v>
      </c>
      <c r="M13" s="159">
        <f>'APPENDIX 5'!M13+'APPENDIX 6'!M13+'APPENDIX 7'!M13+'APPENDIX 8'!M13+'APPENDIX 9'!M13+'APPENDIX 10'!M13+'APPENDIX 11'!M13</f>
        <v>41336</v>
      </c>
      <c r="N13" s="159">
        <f>'APPENDIX 5'!N13+'APPENDIX 6'!N13+'APPENDIX 7'!N13+'APPENDIX 8'!N13+'APPENDIX 9'!N13+'APPENDIX 10'!N13+'APPENDIX 11'!N13</f>
        <v>16071</v>
      </c>
      <c r="O13" s="159">
        <f>'APPENDIX 5'!O13+'APPENDIX 6'!O13+'APPENDIX 7'!O13+'APPENDIX 8'!O13+'APPENDIX 9'!O13+'APPENDIX 10'!O13+'APPENDIX 11'!O13</f>
        <v>3127</v>
      </c>
      <c r="P13" s="159">
        <f>'APPENDIX 5'!P13+'APPENDIX 6'!P13+'APPENDIX 7'!P13+'APPENDIX 8'!P13+'APPENDIX 9'!P13+'APPENDIX 10'!P13+'APPENDIX 11'!P13</f>
        <v>0</v>
      </c>
      <c r="Q13" s="160">
        <f>'APPENDIX 5'!Q13+'APPENDIX 6'!Q13+'APPENDIX 7'!Q13+'APPENDIX 8'!Q13+'APPENDIX 9'!Q13+'APPENDIX 10'!Q13+'APPENDIX 11'!Q13</f>
        <v>1342364</v>
      </c>
    </row>
    <row r="14" spans="1:17" ht="29.25" customHeight="1" x14ac:dyDescent="0.35">
      <c r="A14" s="157"/>
      <c r="B14" s="6" t="s">
        <v>56</v>
      </c>
      <c r="C14" s="159">
        <f>'APPENDIX 5'!C14+'APPENDIX 6'!C14+'APPENDIX 7'!C14+'APPENDIX 8'!C14+'APPENDIX 9'!C14+'APPENDIX 10'!C14+'APPENDIX 11'!C14</f>
        <v>87322587</v>
      </c>
      <c r="D14" s="69">
        <f>'APPENDIX 5'!D14+'APPENDIX 6'!D14+'APPENDIX 7'!D14+'APPENDIX 8'!D14+'APPENDIX 9'!D14+'APPENDIX 10'!D14+'APPENDIX 11'!D14</f>
        <v>5838987</v>
      </c>
      <c r="E14" s="159">
        <f>'APPENDIX 5'!E14+'APPENDIX 6'!E14+'APPENDIX 7'!E14+'APPENDIX 8'!E14+'APPENDIX 9'!E14+'APPENDIX 10'!E14+'APPENDIX 11'!E14</f>
        <v>5704961</v>
      </c>
      <c r="F14" s="159">
        <f>'APPENDIX 5'!F14+'APPENDIX 6'!F14+'APPENDIX 7'!F14+'APPENDIX 8'!F14+'APPENDIX 9'!F14+'APPENDIX 10'!F14+'APPENDIX 11'!F14</f>
        <v>0</v>
      </c>
      <c r="G14" s="159">
        <f>'APPENDIX 5'!G14+'APPENDIX 6'!G14+'APPENDIX 7'!G14+'APPENDIX 8'!G14+'APPENDIX 9'!G14+'APPENDIX 10'!G14+'APPENDIX 11'!G14</f>
        <v>3517490</v>
      </c>
      <c r="H14" s="159">
        <f>'APPENDIX 5'!H14+'APPENDIX 6'!H14+'APPENDIX 7'!H14+'APPENDIX 8'!H14+'APPENDIX 9'!H14+'APPENDIX 10'!H14+'APPENDIX 11'!H14</f>
        <v>447359</v>
      </c>
      <c r="I14" s="159">
        <f>'APPENDIX 5'!I14+'APPENDIX 6'!I14+'APPENDIX 7'!I14+'APPENDIX 8'!I14+'APPENDIX 9'!I14+'APPENDIX 10'!I14+'APPENDIX 11'!I14</f>
        <v>2742914</v>
      </c>
      <c r="J14" s="159">
        <f>'APPENDIX 5'!J14+'APPENDIX 6'!J14+'APPENDIX 7'!J14+'APPENDIX 8'!J14+'APPENDIX 9'!J14+'APPENDIX 10'!J14+'APPENDIX 11'!J14</f>
        <v>0</v>
      </c>
      <c r="K14" s="159">
        <f>'APPENDIX 5'!K14+'APPENDIX 6'!K14+'APPENDIX 7'!K14+'APPENDIX 8'!K14+'APPENDIX 9'!K14+'APPENDIX 10'!K14+'APPENDIX 11'!K14</f>
        <v>353891</v>
      </c>
      <c r="L14" s="159">
        <f>'APPENDIX 5'!L14+'APPENDIX 6'!L14+'APPENDIX 7'!L14+'APPENDIX 8'!L14+'APPENDIX 9'!L14+'APPENDIX 10'!L14+'APPENDIX 11'!L14</f>
        <v>201550</v>
      </c>
      <c r="M14" s="159">
        <f>'APPENDIX 5'!M14+'APPENDIX 6'!M14+'APPENDIX 7'!M14+'APPENDIX 8'!M14+'APPENDIX 9'!M14+'APPENDIX 10'!M14+'APPENDIX 11'!M14</f>
        <v>353727</v>
      </c>
      <c r="N14" s="159">
        <f>'APPENDIX 5'!N14+'APPENDIX 6'!N14+'APPENDIX 7'!N14+'APPENDIX 8'!N14+'APPENDIX 9'!N14+'APPENDIX 10'!N14+'APPENDIX 11'!N14</f>
        <v>2766779</v>
      </c>
      <c r="O14" s="159">
        <f>'APPENDIX 5'!O14+'APPENDIX 6'!O14+'APPENDIX 7'!O14+'APPENDIX 8'!O14+'APPENDIX 9'!O14+'APPENDIX 10'!O14+'APPENDIX 11'!O14</f>
        <v>0</v>
      </c>
      <c r="P14" s="159">
        <f>'APPENDIX 5'!P14+'APPENDIX 6'!P14+'APPENDIX 7'!P14+'APPENDIX 8'!P14+'APPENDIX 9'!P14+'APPENDIX 10'!P14+'APPENDIX 11'!P14</f>
        <v>170000</v>
      </c>
      <c r="Q14" s="160">
        <f>'APPENDIX 5'!Q14+'APPENDIX 6'!Q14+'APPENDIX 7'!Q14+'APPENDIX 8'!Q14+'APPENDIX 9'!Q14+'APPENDIX 10'!Q14+'APPENDIX 11'!Q14</f>
        <v>91524885</v>
      </c>
    </row>
    <row r="15" spans="1:17" ht="29.25" customHeight="1" x14ac:dyDescent="0.35">
      <c r="A15" s="157"/>
      <c r="B15" s="6" t="s">
        <v>57</v>
      </c>
      <c r="C15" s="159">
        <f>'APPENDIX 5'!C15+'APPENDIX 6'!C15+'APPENDIX 7'!C15+'APPENDIX 8'!C15+'APPENDIX 9'!C15+'APPENDIX 10'!C15+'APPENDIX 11'!C15</f>
        <v>80793465</v>
      </c>
      <c r="D15" s="69">
        <f>'APPENDIX 5'!D15+'APPENDIX 6'!D15+'APPENDIX 7'!D15+'APPENDIX 8'!D15+'APPENDIX 9'!D15+'APPENDIX 10'!D15+'APPENDIX 11'!D15</f>
        <v>3339193</v>
      </c>
      <c r="E15" s="159">
        <f>'APPENDIX 5'!E15+'APPENDIX 6'!E15+'APPENDIX 7'!E15+'APPENDIX 8'!E15+'APPENDIX 9'!E15+'APPENDIX 10'!E15+'APPENDIX 11'!E15</f>
        <v>3238868</v>
      </c>
      <c r="F15" s="159">
        <f>'APPENDIX 5'!F15+'APPENDIX 6'!F15+'APPENDIX 7'!F15+'APPENDIX 8'!F15+'APPENDIX 9'!F15+'APPENDIX 10'!F15+'APPENDIX 11'!F15</f>
        <v>0</v>
      </c>
      <c r="G15" s="159">
        <f>'APPENDIX 5'!G15+'APPENDIX 6'!G15+'APPENDIX 7'!G15+'APPENDIX 8'!G15+'APPENDIX 9'!G15+'APPENDIX 10'!G15+'APPENDIX 11'!G15</f>
        <v>3045495</v>
      </c>
      <c r="H15" s="159">
        <f>'APPENDIX 5'!H15+'APPENDIX 6'!H15+'APPENDIX 7'!H15+'APPENDIX 8'!H15+'APPENDIX 9'!H15+'APPENDIX 10'!H15+'APPENDIX 11'!H15</f>
        <v>2928841</v>
      </c>
      <c r="I15" s="159">
        <f>'APPENDIX 5'!I15+'APPENDIX 6'!I15+'APPENDIX 7'!I15+'APPENDIX 8'!I15+'APPENDIX 9'!I15+'APPENDIX 10'!I15+'APPENDIX 11'!I15</f>
        <v>203474</v>
      </c>
      <c r="J15" s="159">
        <f>'APPENDIX 5'!J15+'APPENDIX 6'!J15+'APPENDIX 7'!J15+'APPENDIX 8'!J15+'APPENDIX 9'!J15+'APPENDIX 10'!J15+'APPENDIX 11'!J15</f>
        <v>0</v>
      </c>
      <c r="K15" s="159">
        <f>'APPENDIX 5'!K15+'APPENDIX 6'!K15+'APPENDIX 7'!K15+'APPENDIX 8'!K15+'APPENDIX 9'!K15+'APPENDIX 10'!K15+'APPENDIX 11'!K15</f>
        <v>0</v>
      </c>
      <c r="L15" s="159">
        <f>'APPENDIX 5'!L15+'APPENDIX 6'!L15+'APPENDIX 7'!L15+'APPENDIX 8'!L15+'APPENDIX 9'!L15+'APPENDIX 10'!L15+'APPENDIX 11'!L15</f>
        <v>214829</v>
      </c>
      <c r="M15" s="159">
        <f>'APPENDIX 5'!M15+'APPENDIX 6'!M15+'APPENDIX 7'!M15+'APPENDIX 8'!M15+'APPENDIX 9'!M15+'APPENDIX 10'!M15+'APPENDIX 11'!M15</f>
        <v>243233</v>
      </c>
      <c r="N15" s="159">
        <f>'APPENDIX 5'!N15+'APPENDIX 6'!N15+'APPENDIX 7'!N15+'APPENDIX 8'!N15+'APPENDIX 9'!N15+'APPENDIX 10'!N15+'APPENDIX 11'!N15</f>
        <v>1911782</v>
      </c>
      <c r="O15" s="159">
        <f>'APPENDIX 5'!O15+'APPENDIX 6'!O15+'APPENDIX 7'!O15+'APPENDIX 8'!O15+'APPENDIX 9'!O15+'APPENDIX 10'!O15+'APPENDIX 11'!O15</f>
        <v>29816</v>
      </c>
      <c r="P15" s="159">
        <f>'APPENDIX 5'!P15+'APPENDIX 6'!P15+'APPENDIX 7'!P15+'APPENDIX 8'!P15+'APPENDIX 9'!P15+'APPENDIX 10'!P15+'APPENDIX 11'!P15</f>
        <v>72444</v>
      </c>
      <c r="Q15" s="160">
        <f>'APPENDIX 5'!Q15+'APPENDIX 6'!Q15+'APPENDIX 7'!Q15+'APPENDIX 8'!Q15+'APPENDIX 9'!Q15+'APPENDIX 10'!Q15+'APPENDIX 11'!Q15</f>
        <v>82251479</v>
      </c>
    </row>
    <row r="16" spans="1:17" ht="29.25" customHeight="1" x14ac:dyDescent="0.35">
      <c r="A16" s="157"/>
      <c r="B16" s="6" t="s">
        <v>58</v>
      </c>
      <c r="C16" s="159">
        <f>'APPENDIX 5'!C16+'APPENDIX 6'!C16+'APPENDIX 7'!C16+'APPENDIX 8'!C16+'APPENDIX 9'!C16+'APPENDIX 10'!C16+'APPENDIX 11'!C16</f>
        <v>43963183</v>
      </c>
      <c r="D16" s="69">
        <f>'APPENDIX 5'!D16+'APPENDIX 6'!D16+'APPENDIX 7'!D16+'APPENDIX 8'!D16+'APPENDIX 9'!D16+'APPENDIX 10'!D16+'APPENDIX 11'!D16</f>
        <v>1885334</v>
      </c>
      <c r="E16" s="159">
        <f>'APPENDIX 5'!E16+'APPENDIX 6'!E16+'APPENDIX 7'!E16+'APPENDIX 8'!E16+'APPENDIX 9'!E16+'APPENDIX 10'!E16+'APPENDIX 11'!E16</f>
        <v>1858842</v>
      </c>
      <c r="F16" s="159">
        <f>'APPENDIX 5'!F16+'APPENDIX 6'!F16+'APPENDIX 7'!F16+'APPENDIX 8'!F16+'APPENDIX 9'!F16+'APPENDIX 10'!F16+'APPENDIX 11'!F16</f>
        <v>0</v>
      </c>
      <c r="G16" s="159">
        <f>'APPENDIX 5'!G16+'APPENDIX 6'!G16+'APPENDIX 7'!G16+'APPENDIX 8'!G16+'APPENDIX 9'!G16+'APPENDIX 10'!G16+'APPENDIX 11'!G16</f>
        <v>1237610</v>
      </c>
      <c r="H16" s="159">
        <f>'APPENDIX 5'!H16+'APPENDIX 6'!H16+'APPENDIX 7'!H16+'APPENDIX 8'!H16+'APPENDIX 9'!H16+'APPENDIX 10'!H16+'APPENDIX 11'!H16</f>
        <v>1258080</v>
      </c>
      <c r="I16" s="159">
        <f>'APPENDIX 5'!I16+'APPENDIX 6'!I16+'APPENDIX 7'!I16+'APPENDIX 8'!I16+'APPENDIX 9'!I16+'APPENDIX 10'!I16+'APPENDIX 11'!I16</f>
        <v>0</v>
      </c>
      <c r="J16" s="159">
        <f>'APPENDIX 5'!J16+'APPENDIX 6'!J16+'APPENDIX 7'!J16+'APPENDIX 8'!J16+'APPENDIX 9'!J16+'APPENDIX 10'!J16+'APPENDIX 11'!J16</f>
        <v>0</v>
      </c>
      <c r="K16" s="159">
        <f>'APPENDIX 5'!K16+'APPENDIX 6'!K16+'APPENDIX 7'!K16+'APPENDIX 8'!K16+'APPENDIX 9'!K16+'APPENDIX 10'!K16+'APPENDIX 11'!K16</f>
        <v>0</v>
      </c>
      <c r="L16" s="159">
        <f>'APPENDIX 5'!L16+'APPENDIX 6'!L16+'APPENDIX 7'!L16+'APPENDIX 8'!L16+'APPENDIX 9'!L16+'APPENDIX 10'!L16+'APPENDIX 11'!L16</f>
        <v>54511</v>
      </c>
      <c r="M16" s="69">
        <f>'APPENDIX 5'!M16+'APPENDIX 6'!M16+'APPENDIX 7'!M16+'APPENDIX 8'!M16+'APPENDIX 9'!M16+'APPENDIX 10'!M16+'APPENDIX 11'!M16</f>
        <v>90532</v>
      </c>
      <c r="N16" s="69">
        <f>'APPENDIX 5'!N16+'APPENDIX 6'!N16+'APPENDIX 7'!N16+'APPENDIX 8'!N16+'APPENDIX 9'!N16+'APPENDIX 10'!N16+'APPENDIX 11'!N16</f>
        <v>1352386</v>
      </c>
      <c r="O16" s="159">
        <f>'APPENDIX 5'!O16+'APPENDIX 6'!O16+'APPENDIX 7'!O16+'APPENDIX 8'!O16+'APPENDIX 9'!O16+'APPENDIX 10'!O16+'APPENDIX 11'!O16</f>
        <v>0</v>
      </c>
      <c r="P16" s="159">
        <f>'APPENDIX 5'!P16+'APPENDIX 6'!P16+'APPENDIX 7'!P16+'APPENDIX 8'!P16+'APPENDIX 9'!P16+'APPENDIX 10'!P16+'APPENDIX 11'!P16</f>
        <v>0</v>
      </c>
      <c r="Q16" s="160">
        <f>'APPENDIX 5'!Q16+'APPENDIX 6'!Q16+'APPENDIX 7'!Q16+'APPENDIX 8'!Q16+'APPENDIX 9'!Q16+'APPENDIX 10'!Q16+'APPENDIX 11'!Q16</f>
        <v>45771289</v>
      </c>
    </row>
    <row r="17" spans="1:19" ht="29.25" customHeight="1" x14ac:dyDescent="0.35">
      <c r="A17" s="157"/>
      <c r="B17" s="6" t="s">
        <v>131</v>
      </c>
      <c r="C17" s="159">
        <f>'APPENDIX 5'!C17+'APPENDIX 6'!C17+'APPENDIX 7'!C17+'APPENDIX 8'!C17+'APPENDIX 9'!C17+'APPENDIX 10'!C17+'APPENDIX 11'!C17</f>
        <v>1764746</v>
      </c>
      <c r="D17" s="69">
        <f>'APPENDIX 5'!D17+'APPENDIX 6'!D17+'APPENDIX 7'!D17+'APPENDIX 8'!D17+'APPENDIX 9'!D17+'APPENDIX 10'!D17+'APPENDIX 11'!D17</f>
        <v>265350</v>
      </c>
      <c r="E17" s="159">
        <f>'APPENDIX 5'!E17+'APPENDIX 6'!E17+'APPENDIX 7'!E17+'APPENDIX 8'!E17+'APPENDIX 9'!E17+'APPENDIX 10'!E17+'APPENDIX 11'!E17</f>
        <v>244783</v>
      </c>
      <c r="F17" s="159">
        <f>'APPENDIX 5'!F17+'APPENDIX 6'!F17+'APPENDIX 7'!F17+'APPENDIX 8'!F17+'APPENDIX 9'!F17+'APPENDIX 10'!F17+'APPENDIX 11'!F17</f>
        <v>0</v>
      </c>
      <c r="G17" s="159">
        <f>'APPENDIX 5'!G17+'APPENDIX 6'!G17+'APPENDIX 7'!G17+'APPENDIX 8'!G17+'APPENDIX 9'!G17+'APPENDIX 10'!G17+'APPENDIX 11'!G17</f>
        <v>90683</v>
      </c>
      <c r="H17" s="159">
        <f>'APPENDIX 5'!H17+'APPENDIX 6'!H17+'APPENDIX 7'!H17+'APPENDIX 8'!H17+'APPENDIX 9'!H17+'APPENDIX 10'!H17+'APPENDIX 11'!H17</f>
        <v>66993</v>
      </c>
      <c r="I17" s="159">
        <f>'APPENDIX 5'!I17+'APPENDIX 6'!I17+'APPENDIX 7'!I17+'APPENDIX 8'!I17+'APPENDIX 9'!I17+'APPENDIX 10'!I17+'APPENDIX 11'!I17</f>
        <v>359</v>
      </c>
      <c r="J17" s="159">
        <f>'APPENDIX 5'!J17+'APPENDIX 6'!J17+'APPENDIX 7'!J17+'APPENDIX 8'!J17+'APPENDIX 9'!J17+'APPENDIX 10'!J17+'APPENDIX 11'!J17</f>
        <v>0</v>
      </c>
      <c r="K17" s="159">
        <f>'APPENDIX 5'!K17+'APPENDIX 6'!K17+'APPENDIX 7'!K17+'APPENDIX 8'!K17+'APPENDIX 9'!K17+'APPENDIX 10'!K17+'APPENDIX 11'!K17</f>
        <v>23167</v>
      </c>
      <c r="L17" s="159">
        <f>'APPENDIX 5'!L17+'APPENDIX 6'!L17+'APPENDIX 7'!L17+'APPENDIX 8'!L17+'APPENDIX 9'!L17+'APPENDIX 10'!L17+'APPENDIX 11'!L17</f>
        <v>9731</v>
      </c>
      <c r="M17" s="159">
        <f>'APPENDIX 5'!M17+'APPENDIX 6'!M17+'APPENDIX 7'!M17+'APPENDIX 8'!M17+'APPENDIX 9'!M17+'APPENDIX 10'!M17+'APPENDIX 11'!M17</f>
        <v>67230</v>
      </c>
      <c r="N17" s="159">
        <f>'APPENDIX 5'!N17+'APPENDIX 6'!N17+'APPENDIX 7'!N17+'APPENDIX 8'!N17+'APPENDIX 9'!N17+'APPENDIX 10'!N17+'APPENDIX 11'!N17</f>
        <v>44513</v>
      </c>
      <c r="O17" s="159">
        <f>'APPENDIX 5'!O17+'APPENDIX 6'!O17+'APPENDIX 7'!O17+'APPENDIX 8'!O17+'APPENDIX 9'!O17+'APPENDIX 10'!O17+'APPENDIX 11'!O17</f>
        <v>0</v>
      </c>
      <c r="P17" s="159">
        <f>'APPENDIX 5'!P17+'APPENDIX 6'!P17+'APPENDIX 7'!P17+'APPENDIX 8'!P17+'APPENDIX 9'!P17+'APPENDIX 10'!P17+'APPENDIX 11'!P17</f>
        <v>0</v>
      </c>
      <c r="Q17" s="160">
        <f>'APPENDIX 5'!Q17+'APPENDIX 6'!Q17+'APPENDIX 7'!Q17+'APPENDIX 8'!Q17+'APPENDIX 9'!Q17+'APPENDIX 10'!Q17+'APPENDIX 11'!Q17</f>
        <v>1886562</v>
      </c>
    </row>
    <row r="18" spans="1:19" ht="29.25" customHeight="1" x14ac:dyDescent="0.35">
      <c r="A18" s="157"/>
      <c r="B18" s="6" t="s">
        <v>253</v>
      </c>
      <c r="C18" s="159">
        <f>'APPENDIX 5'!C18+'APPENDIX 6'!C18+'APPENDIX 7'!C18+'APPENDIX 8'!C18+'APPENDIX 9'!C18+'APPENDIX 10'!C18+'APPENDIX 11'!C18</f>
        <v>0</v>
      </c>
      <c r="D18" s="69">
        <f>'APPENDIX 5'!D18+'APPENDIX 6'!D18+'APPENDIX 7'!D18+'APPENDIX 8'!D18+'APPENDIX 9'!D18+'APPENDIX 10'!D18+'APPENDIX 11'!D18</f>
        <v>731388</v>
      </c>
      <c r="E18" s="159">
        <f>'APPENDIX 5'!E18+'APPENDIX 6'!E18+'APPENDIX 7'!E18+'APPENDIX 8'!E18+'APPENDIX 9'!E18+'APPENDIX 10'!E18+'APPENDIX 11'!E18</f>
        <v>731388</v>
      </c>
      <c r="F18" s="159">
        <f>'APPENDIX 5'!F18+'APPENDIX 6'!F18+'APPENDIX 7'!F18+'APPENDIX 8'!F18+'APPENDIX 9'!F18+'APPENDIX 10'!F18+'APPENDIX 11'!F18</f>
        <v>0</v>
      </c>
      <c r="G18" s="159">
        <f>'APPENDIX 5'!G18+'APPENDIX 6'!G18+'APPENDIX 7'!G18+'APPENDIX 8'!G18+'APPENDIX 9'!G18+'APPENDIX 10'!G18+'APPENDIX 11'!G18</f>
        <v>277537</v>
      </c>
      <c r="H18" s="159">
        <f>'APPENDIX 5'!H18+'APPENDIX 6'!H18+'APPENDIX 7'!H18+'APPENDIX 8'!H18+'APPENDIX 9'!H18+'APPENDIX 10'!H18+'APPENDIX 11'!H18</f>
        <v>374142</v>
      </c>
      <c r="I18" s="159">
        <f>'APPENDIX 5'!I18+'APPENDIX 6'!I18+'APPENDIX 7'!I18+'APPENDIX 8'!I18+'APPENDIX 9'!I18+'APPENDIX 10'!I18+'APPENDIX 11'!I18</f>
        <v>0</v>
      </c>
      <c r="J18" s="159">
        <f>'APPENDIX 5'!J18+'APPENDIX 6'!J18+'APPENDIX 7'!J18+'APPENDIX 8'!J18+'APPENDIX 9'!J18+'APPENDIX 10'!J18+'APPENDIX 11'!J18</f>
        <v>0</v>
      </c>
      <c r="K18" s="159">
        <f>'APPENDIX 5'!K18+'APPENDIX 6'!K18+'APPENDIX 7'!K18+'APPENDIX 8'!K18+'APPENDIX 9'!K18+'APPENDIX 10'!K18+'APPENDIX 11'!K18</f>
        <v>0</v>
      </c>
      <c r="L18" s="159">
        <f>'APPENDIX 5'!L18+'APPENDIX 6'!L18+'APPENDIX 7'!L18+'APPENDIX 8'!L18+'APPENDIX 9'!L18+'APPENDIX 10'!L18+'APPENDIX 11'!L18</f>
        <v>0</v>
      </c>
      <c r="M18" s="159">
        <f>'APPENDIX 5'!M18+'APPENDIX 6'!M18+'APPENDIX 7'!M18+'APPENDIX 8'!M18+'APPENDIX 9'!M18+'APPENDIX 10'!M18+'APPENDIX 11'!M18</f>
        <v>0</v>
      </c>
      <c r="N18" s="159">
        <f>'APPENDIX 5'!N18+'APPENDIX 6'!N18+'APPENDIX 7'!N18+'APPENDIX 8'!N18+'APPENDIX 9'!N18+'APPENDIX 10'!N18+'APPENDIX 11'!N18</f>
        <v>0</v>
      </c>
      <c r="O18" s="159">
        <f>'APPENDIX 5'!O18+'APPENDIX 6'!O18+'APPENDIX 7'!O18+'APPENDIX 8'!O18+'APPENDIX 9'!O18+'APPENDIX 10'!O18+'APPENDIX 11'!O18</f>
        <v>0</v>
      </c>
      <c r="P18" s="159">
        <f>'APPENDIX 5'!P18+'APPENDIX 6'!P18+'APPENDIX 7'!P18+'APPENDIX 8'!P18+'APPENDIX 9'!P18+'APPENDIX 10'!P18+'APPENDIX 11'!P18</f>
        <v>0</v>
      </c>
      <c r="Q18" s="160">
        <f>'APPENDIX 5'!Q18+'APPENDIX 6'!Q18+'APPENDIX 7'!Q18+'APPENDIX 8'!Q18+'APPENDIX 9'!Q18+'APPENDIX 10'!Q18+'APPENDIX 11'!Q18</f>
        <v>357246</v>
      </c>
    </row>
    <row r="19" spans="1:19" ht="29.25" customHeight="1" x14ac:dyDescent="0.35">
      <c r="A19" s="157"/>
      <c r="B19" s="6" t="s">
        <v>136</v>
      </c>
      <c r="C19" s="159">
        <f>'APPENDIX 5'!C19+'APPENDIX 6'!C19+'APPENDIX 7'!C19+'APPENDIX 8'!C19+'APPENDIX 9'!C19+'APPENDIX 10'!C19+'APPENDIX 11'!C19</f>
        <v>22301470</v>
      </c>
      <c r="D19" s="69">
        <f>'APPENDIX 5'!D19+'APPENDIX 6'!D19+'APPENDIX 7'!D19+'APPENDIX 8'!D19+'APPENDIX 9'!D19+'APPENDIX 10'!D19+'APPENDIX 11'!D19</f>
        <v>1076669</v>
      </c>
      <c r="E19" s="159">
        <f>'APPENDIX 5'!E19+'APPENDIX 6'!E19+'APPENDIX 7'!E19+'APPENDIX 8'!E19+'APPENDIX 9'!E19+'APPENDIX 10'!E19+'APPENDIX 11'!E19</f>
        <v>1008046</v>
      </c>
      <c r="F19" s="159">
        <f>'APPENDIX 5'!F19+'APPENDIX 6'!F19+'APPENDIX 7'!F19+'APPENDIX 8'!F19+'APPENDIX 9'!F19+'APPENDIX 10'!F19+'APPENDIX 11'!F19</f>
        <v>0</v>
      </c>
      <c r="G19" s="159">
        <f>'APPENDIX 5'!G19+'APPENDIX 6'!G19+'APPENDIX 7'!G19+'APPENDIX 8'!G19+'APPENDIX 9'!G19+'APPENDIX 10'!G19+'APPENDIX 11'!G19</f>
        <v>783685</v>
      </c>
      <c r="H19" s="159">
        <f>'APPENDIX 5'!H19+'APPENDIX 6'!H19+'APPENDIX 7'!H19+'APPENDIX 8'!H19+'APPENDIX 9'!H19+'APPENDIX 10'!H19+'APPENDIX 11'!H19</f>
        <v>866084</v>
      </c>
      <c r="I19" s="159">
        <f>'APPENDIX 5'!I19+'APPENDIX 6'!I19+'APPENDIX 7'!I19+'APPENDIX 8'!I19+'APPENDIX 9'!I19+'APPENDIX 10'!I19+'APPENDIX 11'!I19</f>
        <v>0</v>
      </c>
      <c r="J19" s="159">
        <f>'APPENDIX 5'!J19+'APPENDIX 6'!J19+'APPENDIX 7'!J19+'APPENDIX 8'!J19+'APPENDIX 9'!J19+'APPENDIX 10'!J19+'APPENDIX 11'!J19</f>
        <v>0</v>
      </c>
      <c r="K19" s="159">
        <f>'APPENDIX 5'!K19+'APPENDIX 6'!K19+'APPENDIX 7'!K19+'APPENDIX 8'!K19+'APPENDIX 9'!K19+'APPENDIX 10'!K19+'APPENDIX 11'!K19</f>
        <v>0</v>
      </c>
      <c r="L19" s="159">
        <f>'APPENDIX 5'!L19+'APPENDIX 6'!L19+'APPENDIX 7'!L19+'APPENDIX 8'!L19+'APPENDIX 9'!L19+'APPENDIX 10'!L19+'APPENDIX 11'!L19</f>
        <v>68350</v>
      </c>
      <c r="M19" s="159">
        <f>'APPENDIX 5'!M19+'APPENDIX 6'!M19+'APPENDIX 7'!M19+'APPENDIX 8'!M19+'APPENDIX 9'!M19+'APPENDIX 10'!M19+'APPENDIX 11'!M19</f>
        <v>256256</v>
      </c>
      <c r="N19" s="159">
        <f>'APPENDIX 5'!N19+'APPENDIX 6'!N19+'APPENDIX 7'!N19+'APPENDIX 8'!N19+'APPENDIX 9'!N19+'APPENDIX 10'!N19+'APPENDIX 11'!N19</f>
        <v>503272</v>
      </c>
      <c r="O19" s="159">
        <f>'APPENDIX 5'!O19+'APPENDIX 6'!O19+'APPENDIX 7'!O19+'APPENDIX 8'!O19+'APPENDIX 9'!O19+'APPENDIX 10'!O19+'APPENDIX 11'!O19</f>
        <v>0</v>
      </c>
      <c r="P19" s="159">
        <f>'APPENDIX 5'!P19+'APPENDIX 6'!P19+'APPENDIX 7'!P19+'APPENDIX 8'!P19+'APPENDIX 9'!P19+'APPENDIX 10'!P19+'APPENDIX 11'!P19</f>
        <v>0</v>
      </c>
      <c r="Q19" s="160">
        <f>'APPENDIX 5'!Q19+'APPENDIX 6'!Q19+'APPENDIX 7'!Q19+'APPENDIX 8'!Q19+'APPENDIX 9'!Q19+'APPENDIX 10'!Q19+'APPENDIX 11'!Q19</f>
        <v>22622100</v>
      </c>
    </row>
    <row r="20" spans="1:19" ht="29.25" customHeight="1" x14ac:dyDescent="0.35">
      <c r="A20" s="157"/>
      <c r="B20" s="6" t="s">
        <v>35</v>
      </c>
      <c r="C20" s="159">
        <f>'APPENDIX 5'!C20+'APPENDIX 6'!C20+'APPENDIX 7'!C20+'APPENDIX 8'!C20+'APPENDIX 9'!C20+'APPENDIX 10'!C20+'APPENDIX 11'!C20</f>
        <v>15070883</v>
      </c>
      <c r="D20" s="69">
        <f>'APPENDIX 5'!D20+'APPENDIX 6'!D20+'APPENDIX 7'!D20+'APPENDIX 8'!D20+'APPENDIX 9'!D20+'APPENDIX 10'!D20+'APPENDIX 11'!D20</f>
        <v>1010248</v>
      </c>
      <c r="E20" s="159">
        <f>'APPENDIX 5'!E20+'APPENDIX 6'!E20+'APPENDIX 7'!E20+'APPENDIX 8'!E20+'APPENDIX 9'!E20+'APPENDIX 10'!E20+'APPENDIX 11'!E20</f>
        <v>1000001</v>
      </c>
      <c r="F20" s="159">
        <f>'APPENDIX 5'!F20+'APPENDIX 6'!F20+'APPENDIX 7'!F20+'APPENDIX 8'!F20+'APPENDIX 9'!F20+'APPENDIX 10'!F20+'APPENDIX 11'!F20</f>
        <v>0</v>
      </c>
      <c r="G20" s="159">
        <f>'APPENDIX 5'!G20+'APPENDIX 6'!G20+'APPENDIX 7'!G20+'APPENDIX 8'!G20+'APPENDIX 9'!G20+'APPENDIX 10'!G20+'APPENDIX 11'!G20</f>
        <v>581893</v>
      </c>
      <c r="H20" s="159">
        <f>'APPENDIX 5'!H20+'APPENDIX 6'!H20+'APPENDIX 7'!H20+'APPENDIX 8'!H20+'APPENDIX 9'!H20+'APPENDIX 10'!H20+'APPENDIX 11'!H20</f>
        <v>581893</v>
      </c>
      <c r="I20" s="159">
        <f>'APPENDIX 5'!I20+'APPENDIX 6'!I20+'APPENDIX 7'!I20+'APPENDIX 8'!I20+'APPENDIX 9'!I20+'APPENDIX 10'!I20+'APPENDIX 11'!I20</f>
        <v>8369</v>
      </c>
      <c r="J20" s="159">
        <f>'APPENDIX 5'!J20+'APPENDIX 6'!J20+'APPENDIX 7'!J20+'APPENDIX 8'!J20+'APPENDIX 9'!J20+'APPENDIX 10'!J20+'APPENDIX 11'!J20</f>
        <v>0</v>
      </c>
      <c r="K20" s="159">
        <f>'APPENDIX 5'!K20+'APPENDIX 6'!K20+'APPENDIX 7'!K20+'APPENDIX 8'!K20+'APPENDIX 9'!K20+'APPENDIX 10'!K20+'APPENDIX 11'!K20</f>
        <v>232738</v>
      </c>
      <c r="L20" s="159">
        <f>'APPENDIX 5'!L20+'APPENDIX 6'!L20+'APPENDIX 7'!L20+'APPENDIX 8'!L20+'APPENDIX 9'!L20+'APPENDIX 10'!L20+'APPENDIX 11'!L20</f>
        <v>59695</v>
      </c>
      <c r="M20" s="159">
        <f>'APPENDIX 5'!M20+'APPENDIX 6'!M20+'APPENDIX 7'!M20+'APPENDIX 8'!M20+'APPENDIX 9'!M20+'APPENDIX 10'!M20+'APPENDIX 11'!M20</f>
        <v>162790</v>
      </c>
      <c r="N20" s="159">
        <f>'APPENDIX 5'!N20+'APPENDIX 6'!N20+'APPENDIX 7'!N20+'APPENDIX 8'!N20+'APPENDIX 9'!N20+'APPENDIX 10'!N20+'APPENDIX 11'!N20</f>
        <v>254113</v>
      </c>
      <c r="O20" s="159">
        <f>'APPENDIX 5'!O20+'APPENDIX 6'!O20+'APPENDIX 7'!O20+'APPENDIX 8'!O20+'APPENDIX 9'!O20+'APPENDIX 10'!O20+'APPENDIX 11'!O20</f>
        <v>0</v>
      </c>
      <c r="P20" s="159">
        <f>'APPENDIX 5'!P20+'APPENDIX 6'!P20+'APPENDIX 7'!P20+'APPENDIX 8'!P20+'APPENDIX 9'!P20+'APPENDIX 10'!P20+'APPENDIX 11'!P20</f>
        <v>0</v>
      </c>
      <c r="Q20" s="160">
        <f>'APPENDIX 5'!Q20+'APPENDIX 6'!Q20+'APPENDIX 7'!Q20+'APPENDIX 8'!Q20+'APPENDIX 9'!Q20+'APPENDIX 10'!Q20+'APPENDIX 11'!Q20</f>
        <v>15279511</v>
      </c>
    </row>
    <row r="21" spans="1:19" ht="29.25" customHeight="1" x14ac:dyDescent="0.35">
      <c r="A21" s="157"/>
      <c r="B21" s="152" t="s">
        <v>191</v>
      </c>
      <c r="C21" s="159">
        <f>'APPENDIX 5'!C21+'APPENDIX 6'!C21+'APPENDIX 7'!C21+'APPENDIX 8'!C21+'APPENDIX 9'!C21+'APPENDIX 10'!C21+'APPENDIX 11'!C21</f>
        <v>1302915</v>
      </c>
      <c r="D21" s="69">
        <f>'APPENDIX 5'!D21+'APPENDIX 6'!D21+'APPENDIX 7'!D21+'APPENDIX 8'!D21+'APPENDIX 9'!D21+'APPENDIX 10'!D21+'APPENDIX 11'!D21</f>
        <v>111720</v>
      </c>
      <c r="E21" s="159">
        <f>'APPENDIX 5'!E21+'APPENDIX 6'!E21+'APPENDIX 7'!E21+'APPENDIX 8'!E21+'APPENDIX 9'!E21+'APPENDIX 10'!E21+'APPENDIX 11'!E21</f>
        <v>50152</v>
      </c>
      <c r="F21" s="159">
        <f>'APPENDIX 5'!F21+'APPENDIX 6'!F21+'APPENDIX 7'!F21+'APPENDIX 8'!F21+'APPENDIX 9'!F21+'APPENDIX 10'!F21+'APPENDIX 11'!F21</f>
        <v>33328</v>
      </c>
      <c r="G21" s="159">
        <f>'APPENDIX 5'!G21+'APPENDIX 6'!G21+'APPENDIX 7'!G21+'APPENDIX 8'!G21+'APPENDIX 9'!G21+'APPENDIX 10'!G21+'APPENDIX 11'!G21</f>
        <v>58949</v>
      </c>
      <c r="H21" s="159">
        <f>'APPENDIX 5'!H21+'APPENDIX 6'!H21+'APPENDIX 7'!H21+'APPENDIX 8'!H21+'APPENDIX 9'!H21+'APPENDIX 10'!H21+'APPENDIX 11'!H21</f>
        <v>58949</v>
      </c>
      <c r="I21" s="159">
        <f>'APPENDIX 5'!I21+'APPENDIX 6'!I21+'APPENDIX 7'!I21+'APPENDIX 8'!I21+'APPENDIX 9'!I21+'APPENDIX 10'!I21+'APPENDIX 11'!I21</f>
        <v>18880</v>
      </c>
      <c r="J21" s="159">
        <f>'APPENDIX 5'!J21+'APPENDIX 6'!J21+'APPENDIX 7'!J21+'APPENDIX 8'!J21+'APPENDIX 9'!J21+'APPENDIX 10'!J21+'APPENDIX 11'!J21</f>
        <v>0</v>
      </c>
      <c r="K21" s="159">
        <f>'APPENDIX 5'!K21+'APPENDIX 6'!K21+'APPENDIX 7'!K21+'APPENDIX 8'!K21+'APPENDIX 9'!K21+'APPENDIX 10'!K21+'APPENDIX 11'!K21</f>
        <v>0</v>
      </c>
      <c r="L21" s="159">
        <f>'APPENDIX 5'!L21+'APPENDIX 6'!L21+'APPENDIX 7'!L21+'APPENDIX 8'!L21+'APPENDIX 9'!L21+'APPENDIX 10'!L21+'APPENDIX 11'!L21</f>
        <v>-2668</v>
      </c>
      <c r="M21" s="159">
        <f>'APPENDIX 5'!M21+'APPENDIX 6'!M21+'APPENDIX 7'!M21+'APPENDIX 8'!M21+'APPENDIX 9'!M21+'APPENDIX 10'!M21+'APPENDIX 11'!M21</f>
        <v>46545</v>
      </c>
      <c r="N21" s="159">
        <f>'APPENDIX 5'!N21+'APPENDIX 6'!N21+'APPENDIX 7'!N21+'APPENDIX 8'!N21+'APPENDIX 9'!N21+'APPENDIX 10'!N21+'APPENDIX 11'!N21</f>
        <v>21981</v>
      </c>
      <c r="O21" s="159">
        <f>'APPENDIX 5'!O21+'APPENDIX 6'!O21+'APPENDIX 7'!O21+'APPENDIX 8'!O21+'APPENDIX 9'!O21+'APPENDIX 10'!O21+'APPENDIX 11'!O21</f>
        <v>0</v>
      </c>
      <c r="P21" s="159">
        <f>'APPENDIX 5'!P21+'APPENDIX 6'!P21+'APPENDIX 7'!P21+'APPENDIX 8'!P21+'APPENDIX 9'!P21+'APPENDIX 10'!P21+'APPENDIX 11'!P21</f>
        <v>-60599</v>
      </c>
      <c r="Q21" s="160">
        <f>'APPENDIX 5'!Q21+'APPENDIX 6'!Q21+'APPENDIX 7'!Q21+'APPENDIX 8'!Q21+'APPENDIX 9'!Q21+'APPENDIX 10'!Q21+'APPENDIX 11'!Q21</f>
        <v>1347266</v>
      </c>
    </row>
    <row r="22" spans="1:19" ht="29.25" customHeight="1" x14ac:dyDescent="0.35">
      <c r="A22" s="157"/>
      <c r="B22" s="6" t="s">
        <v>59</v>
      </c>
      <c r="C22" s="159">
        <f>'APPENDIX 5'!C22+'APPENDIX 6'!C22+'APPENDIX 7'!C22+'APPENDIX 8'!C22+'APPENDIX 9'!C22+'APPENDIX 10'!C22+'APPENDIX 11'!C22</f>
        <v>11087982</v>
      </c>
      <c r="D22" s="69">
        <f>'APPENDIX 5'!D22+'APPENDIX 6'!D22+'APPENDIX 7'!D22+'APPENDIX 8'!D22+'APPENDIX 9'!D22+'APPENDIX 10'!D22+'APPENDIX 11'!D22</f>
        <v>540225</v>
      </c>
      <c r="E22" s="159">
        <f>'APPENDIX 5'!E22+'APPENDIX 6'!E22+'APPENDIX 7'!E22+'APPENDIX 8'!E22+'APPENDIX 9'!E22+'APPENDIX 10'!E22+'APPENDIX 11'!E22</f>
        <v>466828</v>
      </c>
      <c r="F22" s="159">
        <f>'APPENDIX 5'!F22+'APPENDIX 6'!F22+'APPENDIX 7'!F22+'APPENDIX 8'!F22+'APPENDIX 9'!F22+'APPENDIX 10'!F22+'APPENDIX 11'!F22</f>
        <v>89365</v>
      </c>
      <c r="G22" s="159">
        <f>'APPENDIX 5'!G22+'APPENDIX 6'!G22+'APPENDIX 7'!G22+'APPENDIX 8'!G22+'APPENDIX 9'!G22+'APPENDIX 10'!G22+'APPENDIX 11'!G22</f>
        <v>739821</v>
      </c>
      <c r="H22" s="159">
        <f>'APPENDIX 5'!H22+'APPENDIX 6'!H22+'APPENDIX 7'!H22+'APPENDIX 8'!H22+'APPENDIX 9'!H22+'APPENDIX 10'!H22+'APPENDIX 11'!H22</f>
        <v>257010</v>
      </c>
      <c r="I22" s="159">
        <f>'APPENDIX 5'!I22+'APPENDIX 6'!I22+'APPENDIX 7'!I22+'APPENDIX 8'!I22+'APPENDIX 9'!I22+'APPENDIX 10'!I22+'APPENDIX 11'!I22</f>
        <v>376959</v>
      </c>
      <c r="J22" s="159">
        <f>'APPENDIX 5'!J22+'APPENDIX 6'!J22+'APPENDIX 7'!J22+'APPENDIX 8'!J22+'APPENDIX 9'!J22+'APPENDIX 10'!J22+'APPENDIX 11'!J22</f>
        <v>0</v>
      </c>
      <c r="K22" s="159">
        <f>'APPENDIX 5'!K22+'APPENDIX 6'!K22+'APPENDIX 7'!K22+'APPENDIX 8'!K22+'APPENDIX 9'!K22+'APPENDIX 10'!K22+'APPENDIX 11'!K22</f>
        <v>208</v>
      </c>
      <c r="L22" s="159">
        <f>'APPENDIX 5'!L22+'APPENDIX 6'!L22+'APPENDIX 7'!L22+'APPENDIX 8'!L22+'APPENDIX 9'!L22+'APPENDIX 10'!L22+'APPENDIX 11'!L22</f>
        <v>63392</v>
      </c>
      <c r="M22" s="159">
        <f>'APPENDIX 5'!M22+'APPENDIX 6'!M22+'APPENDIX 7'!M22+'APPENDIX 8'!M22+'APPENDIX 9'!M22+'APPENDIX 10'!M22+'APPENDIX 11'!M22</f>
        <v>158174</v>
      </c>
      <c r="N22" s="159">
        <f>'APPENDIX 5'!N22+'APPENDIX 6'!N22+'APPENDIX 7'!N22+'APPENDIX 8'!N22+'APPENDIX 9'!N22+'APPENDIX 10'!N22+'APPENDIX 11'!N22</f>
        <v>258759</v>
      </c>
      <c r="O22" s="159">
        <f>'APPENDIX 5'!O22+'APPENDIX 6'!O22+'APPENDIX 7'!O22+'APPENDIX 8'!O22+'APPENDIX 9'!O22+'APPENDIX 10'!O22+'APPENDIX 11'!O22</f>
        <v>10097</v>
      </c>
      <c r="P22" s="159">
        <f>'APPENDIX 5'!P22+'APPENDIX 6'!P22+'APPENDIX 7'!P22+'APPENDIX 8'!P22+'APPENDIX 9'!P22+'APPENDIX 10'!P22+'APPENDIX 11'!P22</f>
        <v>-83621</v>
      </c>
      <c r="Q22" s="160">
        <f>'APPENDIX 5'!Q22+'APPENDIX 6'!Q22+'APPENDIX 7'!Q22+'APPENDIX 8'!Q22+'APPENDIX 9'!Q22+'APPENDIX 10'!Q22+'APPENDIX 11'!Q22</f>
        <v>11120714</v>
      </c>
    </row>
    <row r="23" spans="1:19" ht="29.25" customHeight="1" x14ac:dyDescent="0.35">
      <c r="A23" s="157"/>
      <c r="B23" s="6" t="s">
        <v>60</v>
      </c>
      <c r="C23" s="159">
        <f>'APPENDIX 5'!C23+'APPENDIX 6'!C23+'APPENDIX 7'!C23+'APPENDIX 8'!C23+'APPENDIX 9'!C23+'APPENDIX 10'!C23+'APPENDIX 11'!C23</f>
        <v>3883290</v>
      </c>
      <c r="D23" s="159">
        <f>'APPENDIX 5'!D23+'APPENDIX 6'!D23+'APPENDIX 7'!D23+'APPENDIX 8'!D23+'APPENDIX 9'!D23+'APPENDIX 10'!D23+'APPENDIX 11'!D23</f>
        <v>588765</v>
      </c>
      <c r="E23" s="159">
        <f>'APPENDIX 5'!E23+'APPENDIX 6'!E23+'APPENDIX 7'!E23+'APPENDIX 8'!E23+'APPENDIX 9'!E23+'APPENDIX 10'!E23+'APPENDIX 11'!E23</f>
        <v>529390</v>
      </c>
      <c r="F23" s="159">
        <f>'APPENDIX 5'!F23+'APPENDIX 6'!F23+'APPENDIX 7'!F23+'APPENDIX 8'!F23+'APPENDIX 9'!F23+'APPENDIX 10'!F23+'APPENDIX 11'!F23</f>
        <v>0</v>
      </c>
      <c r="G23" s="159">
        <f>'APPENDIX 5'!G23+'APPENDIX 6'!G23+'APPENDIX 7'!G23+'APPENDIX 8'!G23+'APPENDIX 9'!G23+'APPENDIX 10'!G23+'APPENDIX 11'!G23</f>
        <v>168696</v>
      </c>
      <c r="H23" s="159">
        <f>'APPENDIX 5'!H23+'APPENDIX 6'!H23+'APPENDIX 7'!H23+'APPENDIX 8'!H23+'APPENDIX 9'!H23+'APPENDIX 10'!H23+'APPENDIX 11'!H23</f>
        <v>286118</v>
      </c>
      <c r="I23" s="159">
        <f>'APPENDIX 5'!I23+'APPENDIX 6'!I23+'APPENDIX 7'!I23+'APPENDIX 8'!I23+'APPENDIX 9'!I23+'APPENDIX 10'!I23+'APPENDIX 11'!I23</f>
        <v>19144</v>
      </c>
      <c r="J23" s="159">
        <f>'APPENDIX 5'!J23+'APPENDIX 6'!J23+'APPENDIX 7'!J23+'APPENDIX 8'!J23+'APPENDIX 9'!J23+'APPENDIX 10'!J23+'APPENDIX 11'!J23</f>
        <v>7737</v>
      </c>
      <c r="K23" s="159">
        <f>'APPENDIX 5'!K23+'APPENDIX 6'!K23+'APPENDIX 7'!K23+'APPENDIX 8'!K23+'APPENDIX 9'!K23+'APPENDIX 10'!K23+'APPENDIX 11'!K23</f>
        <v>0</v>
      </c>
      <c r="L23" s="159">
        <f>'APPENDIX 5'!L23+'APPENDIX 6'!L23+'APPENDIX 7'!L23+'APPENDIX 8'!L23+'APPENDIX 9'!L23+'APPENDIX 10'!L23+'APPENDIX 11'!L23</f>
        <v>136556</v>
      </c>
      <c r="M23" s="159">
        <f>'APPENDIX 5'!M23+'APPENDIX 6'!M23+'APPENDIX 7'!M23+'APPENDIX 8'!M23+'APPENDIX 9'!M23+'APPENDIX 10'!M23+'APPENDIX 11'!M23</f>
        <v>126506</v>
      </c>
      <c r="N23" s="159">
        <f>'APPENDIX 5'!N23+'APPENDIX 6'!N23+'APPENDIX 7'!N23+'APPENDIX 8'!N23+'APPENDIX 9'!N23+'APPENDIX 10'!N23+'APPENDIX 11'!N23</f>
        <v>38850</v>
      </c>
      <c r="O23" s="159">
        <f>'APPENDIX 5'!O23+'APPENDIX 6'!O23+'APPENDIX 7'!O23+'APPENDIX 8'!O23+'APPENDIX 9'!O23+'APPENDIX 10'!O23+'APPENDIX 11'!O23</f>
        <v>0</v>
      </c>
      <c r="P23" s="159">
        <f>'APPENDIX 5'!P23+'APPENDIX 6'!P23+'APPENDIX 7'!P23+'APPENDIX 8'!P23+'APPENDIX 9'!P23+'APPENDIX 10'!P23+'APPENDIX 11'!P23</f>
        <v>-75123</v>
      </c>
      <c r="Q23" s="160">
        <f>'APPENDIX 5'!Q23+'APPENDIX 6'!Q23+'APPENDIX 7'!Q23+'APPENDIX 8'!Q23+'APPENDIX 9'!Q23+'APPENDIX 10'!Q23+'APPENDIX 11'!Q23</f>
        <v>3950593</v>
      </c>
    </row>
    <row r="24" spans="1:19" ht="29.25" customHeight="1" x14ac:dyDescent="0.35">
      <c r="A24" s="157"/>
      <c r="B24" s="6" t="s">
        <v>134</v>
      </c>
      <c r="C24" s="159">
        <f>'APPENDIX 5'!C24+'APPENDIX 6'!C24+'APPENDIX 7'!C24+'APPENDIX 8'!C24+'APPENDIX 9'!C24+'APPENDIX 10'!C24+'APPENDIX 11'!C24</f>
        <v>729302</v>
      </c>
      <c r="D24" s="159">
        <f>'APPENDIX 5'!D24+'APPENDIX 6'!D24+'APPENDIX 7'!D24+'APPENDIX 8'!D24+'APPENDIX 9'!D24+'APPENDIX 10'!D24+'APPENDIX 11'!D24</f>
        <v>268260</v>
      </c>
      <c r="E24" s="159">
        <f>'APPENDIX 5'!E24+'APPENDIX 6'!E24+'APPENDIX 7'!E24+'APPENDIX 8'!E24+'APPENDIX 9'!E24+'APPENDIX 10'!E24+'APPENDIX 11'!E24</f>
        <v>207410</v>
      </c>
      <c r="F24" s="159">
        <f>'APPENDIX 5'!F24+'APPENDIX 6'!F24+'APPENDIX 7'!F24+'APPENDIX 8'!F24+'APPENDIX 9'!F24+'APPENDIX 10'!F24+'APPENDIX 11'!F24</f>
        <v>15785</v>
      </c>
      <c r="G24" s="159">
        <f>'APPENDIX 5'!G24+'APPENDIX 6'!G24+'APPENDIX 7'!G24+'APPENDIX 8'!G24+'APPENDIX 9'!G24+'APPENDIX 10'!G24+'APPENDIX 11'!G24</f>
        <v>75517</v>
      </c>
      <c r="H24" s="159">
        <f>'APPENDIX 5'!H24+'APPENDIX 6'!H24+'APPENDIX 7'!H24+'APPENDIX 8'!H24+'APPENDIX 9'!H24+'APPENDIX 10'!H24+'APPENDIX 11'!H24</f>
        <v>73341</v>
      </c>
      <c r="I24" s="159">
        <f>'APPENDIX 5'!I24+'APPENDIX 6'!I24+'APPENDIX 7'!I24+'APPENDIX 8'!I24+'APPENDIX 9'!I24+'APPENDIX 10'!I24+'APPENDIX 11'!I24</f>
        <v>2410</v>
      </c>
      <c r="J24" s="159">
        <f>'APPENDIX 5'!J24+'APPENDIX 6'!J24+'APPENDIX 7'!J24+'APPENDIX 8'!J24+'APPENDIX 9'!J24+'APPENDIX 10'!J24+'APPENDIX 11'!J24</f>
        <v>0</v>
      </c>
      <c r="K24" s="159">
        <f>'APPENDIX 5'!K24+'APPENDIX 6'!K24+'APPENDIX 7'!K24+'APPENDIX 8'!K24+'APPENDIX 9'!K24+'APPENDIX 10'!K24+'APPENDIX 11'!K24</f>
        <v>0</v>
      </c>
      <c r="L24" s="159">
        <f>'APPENDIX 5'!L24+'APPENDIX 6'!L24+'APPENDIX 7'!L24+'APPENDIX 8'!L24+'APPENDIX 9'!L24+'APPENDIX 10'!L24+'APPENDIX 11'!L24</f>
        <v>35170</v>
      </c>
      <c r="M24" s="159">
        <f>'APPENDIX 5'!M24+'APPENDIX 6'!M24+'APPENDIX 7'!M24+'APPENDIX 8'!M24+'APPENDIX 9'!M24+'APPENDIX 10'!M24+'APPENDIX 11'!M24</f>
        <v>85929</v>
      </c>
      <c r="N24" s="159">
        <f>'APPENDIX 5'!N24+'APPENDIX 6'!N24+'APPENDIX 7'!N24+'APPENDIX 8'!N24+'APPENDIX 9'!N24+'APPENDIX 10'!N24+'APPENDIX 11'!N24</f>
        <v>14117</v>
      </c>
      <c r="O24" s="159">
        <f>'APPENDIX 5'!O24+'APPENDIX 6'!O24+'APPENDIX 7'!O24+'APPENDIX 8'!O24+'APPENDIX 9'!O24+'APPENDIX 10'!O24+'APPENDIX 11'!O24</f>
        <v>1008</v>
      </c>
      <c r="P24" s="159">
        <f>'APPENDIX 5'!P24+'APPENDIX 6'!P24+'APPENDIX 7'!P24+'APPENDIX 8'!P24+'APPENDIX 9'!P24+'APPENDIX 10'!P24+'APPENDIX 11'!P24</f>
        <v>0</v>
      </c>
      <c r="Q24" s="160">
        <f>'APPENDIX 5'!Q24+'APPENDIX 6'!Q24+'APPENDIX 7'!Q24+'APPENDIX 8'!Q24+'APPENDIX 9'!Q24+'APPENDIX 10'!Q24+'APPENDIX 11'!Q24</f>
        <v>768755</v>
      </c>
    </row>
    <row r="25" spans="1:19" ht="29.25" customHeight="1" x14ac:dyDescent="0.35">
      <c r="A25" s="157"/>
      <c r="B25" s="6" t="s">
        <v>135</v>
      </c>
      <c r="C25" s="159">
        <f>'APPENDIX 5'!C25+'APPENDIX 6'!C25+'APPENDIX 7'!C25+'APPENDIX 8'!C25+'APPENDIX 9'!C25+'APPENDIX 10'!C25+'APPENDIX 11'!C25</f>
        <v>292200</v>
      </c>
      <c r="D25" s="159">
        <f>'APPENDIX 5'!D25+'APPENDIX 6'!D25+'APPENDIX 7'!D25+'APPENDIX 8'!D25+'APPENDIX 9'!D25+'APPENDIX 10'!D25+'APPENDIX 11'!D25</f>
        <v>5674</v>
      </c>
      <c r="E25" s="159">
        <f>'APPENDIX 5'!E25+'APPENDIX 6'!E25+'APPENDIX 7'!E25+'APPENDIX 8'!E25+'APPENDIX 9'!E25+'APPENDIX 10'!E25+'APPENDIX 11'!E25</f>
        <v>4849</v>
      </c>
      <c r="F25" s="159">
        <f>'APPENDIX 5'!F25+'APPENDIX 6'!F25+'APPENDIX 7'!F25+'APPENDIX 8'!F25+'APPENDIX 9'!F25+'APPENDIX 10'!F25+'APPENDIX 11'!F25</f>
        <v>0</v>
      </c>
      <c r="G25" s="159">
        <f>'APPENDIX 5'!G25+'APPENDIX 6'!G25+'APPENDIX 7'!G25+'APPENDIX 8'!G25+'APPENDIX 9'!G25+'APPENDIX 10'!G25+'APPENDIX 11'!G25</f>
        <v>13364</v>
      </c>
      <c r="H25" s="159">
        <f>'APPENDIX 5'!H25+'APPENDIX 6'!H25+'APPENDIX 7'!H25+'APPENDIX 8'!H25+'APPENDIX 9'!H25+'APPENDIX 10'!H25+'APPENDIX 11'!H25</f>
        <v>9588</v>
      </c>
      <c r="I25" s="159">
        <f>'APPENDIX 5'!I25+'APPENDIX 6'!I25+'APPENDIX 7'!I25+'APPENDIX 8'!I25+'APPENDIX 9'!I25+'APPENDIX 10'!I25+'APPENDIX 11'!I25</f>
        <v>0</v>
      </c>
      <c r="J25" s="159">
        <f>'APPENDIX 5'!J25+'APPENDIX 6'!J25+'APPENDIX 7'!J25+'APPENDIX 8'!J25+'APPENDIX 9'!J25+'APPENDIX 10'!J25+'APPENDIX 11'!J25</f>
        <v>0</v>
      </c>
      <c r="K25" s="159">
        <f>'APPENDIX 5'!K25+'APPENDIX 6'!K25+'APPENDIX 7'!K25+'APPENDIX 8'!K25+'APPENDIX 9'!K25+'APPENDIX 10'!K25+'APPENDIX 11'!K25</f>
        <v>0</v>
      </c>
      <c r="L25" s="159">
        <f>'APPENDIX 5'!L25+'APPENDIX 6'!L25+'APPENDIX 7'!L25+'APPENDIX 8'!L25+'APPENDIX 9'!L25+'APPENDIX 10'!L25+'APPENDIX 11'!L25</f>
        <v>227</v>
      </c>
      <c r="M25" s="159">
        <f>'APPENDIX 5'!M25+'APPENDIX 6'!M25+'APPENDIX 7'!M25+'APPENDIX 8'!M25+'APPENDIX 9'!M25+'APPENDIX 10'!M25+'APPENDIX 11'!M25</f>
        <v>4558</v>
      </c>
      <c r="N25" s="159">
        <f>'APPENDIX 5'!N25+'APPENDIX 6'!N25+'APPENDIX 7'!N25+'APPENDIX 8'!N25+'APPENDIX 9'!N25+'APPENDIX 10'!N25+'APPENDIX 11'!N25</f>
        <v>12097</v>
      </c>
      <c r="O25" s="159">
        <f>'APPENDIX 5'!O25+'APPENDIX 6'!O25+'APPENDIX 7'!O25+'APPENDIX 8'!O25+'APPENDIX 9'!O25+'APPENDIX 10'!O25+'APPENDIX 11'!O25</f>
        <v>0</v>
      </c>
      <c r="P25" s="159">
        <f>'APPENDIX 5'!P25+'APPENDIX 6'!P25+'APPENDIX 7'!P25+'APPENDIX 8'!P25+'APPENDIX 9'!P25+'APPENDIX 10'!P25+'APPENDIX 11'!P25</f>
        <v>0</v>
      </c>
      <c r="Q25" s="160">
        <f>'APPENDIX 5'!Q25+'APPENDIX 6'!Q25+'APPENDIX 7'!Q25+'APPENDIX 8'!Q25+'APPENDIX 9'!Q25+'APPENDIX 10'!Q25+'APPENDIX 11'!Q25</f>
        <v>294774</v>
      </c>
    </row>
    <row r="26" spans="1:19" ht="29.25" customHeight="1" x14ac:dyDescent="0.35">
      <c r="A26" s="157"/>
      <c r="B26" s="6" t="s">
        <v>149</v>
      </c>
      <c r="C26" s="159">
        <f>'APPENDIX 5'!C26+'APPENDIX 6'!C26+'APPENDIX 7'!C26+'APPENDIX 8'!C26+'APPENDIX 9'!C26+'APPENDIX 10'!C26+'APPENDIX 11'!C26</f>
        <v>22659479</v>
      </c>
      <c r="D26" s="159">
        <f>'APPENDIX 5'!D26+'APPENDIX 6'!D26+'APPENDIX 7'!D26+'APPENDIX 8'!D26+'APPENDIX 9'!D26+'APPENDIX 10'!D26+'APPENDIX 11'!D26</f>
        <v>2431457</v>
      </c>
      <c r="E26" s="159">
        <f>'APPENDIX 5'!E26+'APPENDIX 6'!E26+'APPENDIX 7'!E26+'APPENDIX 8'!E26+'APPENDIX 9'!E26+'APPENDIX 10'!E26+'APPENDIX 11'!E26</f>
        <v>2268543</v>
      </c>
      <c r="F26" s="159">
        <f>'APPENDIX 5'!F26+'APPENDIX 6'!F26+'APPENDIX 7'!F26+'APPENDIX 8'!F26+'APPENDIX 9'!F26+'APPENDIX 10'!F26+'APPENDIX 11'!F26</f>
        <v>0</v>
      </c>
      <c r="G26" s="159">
        <f>'APPENDIX 5'!G26+'APPENDIX 6'!G26+'APPENDIX 7'!G26+'APPENDIX 8'!G26+'APPENDIX 9'!G26+'APPENDIX 10'!G26+'APPENDIX 11'!G26</f>
        <v>1056841</v>
      </c>
      <c r="H26" s="159">
        <f>'APPENDIX 5'!H26+'APPENDIX 6'!H26+'APPENDIX 7'!H26+'APPENDIX 8'!H26+'APPENDIX 9'!H26+'APPENDIX 10'!H26+'APPENDIX 11'!H26</f>
        <v>694750</v>
      </c>
      <c r="I26" s="159">
        <f>'APPENDIX 5'!I26+'APPENDIX 6'!I26+'APPENDIX 7'!I26+'APPENDIX 8'!I26+'APPENDIX 9'!I26+'APPENDIX 10'!I26+'APPENDIX 11'!I26</f>
        <v>0</v>
      </c>
      <c r="J26" s="159">
        <f>'APPENDIX 5'!J26+'APPENDIX 6'!J26+'APPENDIX 7'!J26+'APPENDIX 8'!J26+'APPENDIX 9'!J26+'APPENDIX 10'!J26+'APPENDIX 11'!J26</f>
        <v>0</v>
      </c>
      <c r="K26" s="159">
        <f>'APPENDIX 5'!K26+'APPENDIX 6'!K26+'APPENDIX 7'!K26+'APPENDIX 8'!K26+'APPENDIX 9'!K26+'APPENDIX 10'!K26+'APPENDIX 11'!K26</f>
        <v>324423</v>
      </c>
      <c r="L26" s="159">
        <f>'APPENDIX 5'!L26+'APPENDIX 6'!L26+'APPENDIX 7'!L26+'APPENDIX 8'!L26+'APPENDIX 9'!L26+'APPENDIX 10'!L26+'APPENDIX 11'!L26</f>
        <v>172331</v>
      </c>
      <c r="M26" s="159">
        <f>'APPENDIX 5'!M26+'APPENDIX 6'!M26+'APPENDIX 7'!M26+'APPENDIX 8'!M26+'APPENDIX 9'!M26+'APPENDIX 10'!M26+'APPENDIX 11'!M26</f>
        <v>320870</v>
      </c>
      <c r="N26" s="159">
        <f>'APPENDIX 5'!N26+'APPENDIX 6'!N26+'APPENDIX 7'!N26+'APPENDIX 8'!N26+'APPENDIX 9'!N26+'APPENDIX 10'!N26+'APPENDIX 11'!N26</f>
        <v>471362</v>
      </c>
      <c r="O26" s="159">
        <f>'APPENDIX 5'!O26+'APPENDIX 6'!O26+'APPENDIX 7'!O26+'APPENDIX 8'!O26+'APPENDIX 9'!O26+'APPENDIX 10'!O26+'APPENDIX 11'!O26</f>
        <v>0</v>
      </c>
      <c r="P26" s="159">
        <f>'APPENDIX 5'!P26+'APPENDIX 6'!P26+'APPENDIX 7'!P26+'APPENDIX 8'!P26+'APPENDIX 9'!P26+'APPENDIX 10'!P26+'APPENDIX 11'!P26</f>
        <v>0</v>
      </c>
      <c r="Q26" s="160">
        <f>'APPENDIX 5'!Q26+'APPENDIX 6'!Q26+'APPENDIX 7'!Q26+'APPENDIX 8'!Q26+'APPENDIX 9'!Q26+'APPENDIX 10'!Q26+'APPENDIX 11'!Q26</f>
        <v>23887009</v>
      </c>
    </row>
    <row r="27" spans="1:19" ht="29.25" customHeight="1" x14ac:dyDescent="0.35">
      <c r="A27" s="157"/>
      <c r="B27" s="6" t="s">
        <v>61</v>
      </c>
      <c r="C27" s="159">
        <f>'APPENDIX 5'!C27+'APPENDIX 6'!C27+'APPENDIX 7'!C27+'APPENDIX 8'!C27+'APPENDIX 9'!C27+'APPENDIX 10'!C27+'APPENDIX 11'!C27</f>
        <v>3334581</v>
      </c>
      <c r="D27" s="159">
        <f>'APPENDIX 5'!D27+'APPENDIX 6'!D27+'APPENDIX 7'!D27+'APPENDIX 8'!D27+'APPENDIX 9'!D27+'APPENDIX 10'!D27+'APPENDIX 11'!D27</f>
        <v>337968</v>
      </c>
      <c r="E27" s="159">
        <f>'APPENDIX 5'!E27+'APPENDIX 6'!E27+'APPENDIX 7'!E27+'APPENDIX 8'!E27+'APPENDIX 9'!E27+'APPENDIX 10'!E27+'APPENDIX 11'!E27</f>
        <v>326180</v>
      </c>
      <c r="F27" s="159">
        <f>'APPENDIX 5'!F27+'APPENDIX 6'!F27+'APPENDIX 7'!F27+'APPENDIX 8'!F27+'APPENDIX 9'!F27+'APPENDIX 10'!F27+'APPENDIX 11'!F27</f>
        <v>0</v>
      </c>
      <c r="G27" s="159">
        <f>'APPENDIX 5'!G27+'APPENDIX 6'!G27+'APPENDIX 7'!G27+'APPENDIX 8'!G27+'APPENDIX 9'!G27+'APPENDIX 10'!G27+'APPENDIX 11'!G27</f>
        <v>109456</v>
      </c>
      <c r="H27" s="159">
        <f>'APPENDIX 5'!H27+'APPENDIX 6'!H27+'APPENDIX 7'!H27+'APPENDIX 8'!H27+'APPENDIX 9'!H27+'APPENDIX 10'!H27+'APPENDIX 11'!H27</f>
        <v>99561</v>
      </c>
      <c r="I27" s="159">
        <f>'APPENDIX 5'!I27+'APPENDIX 6'!I27+'APPENDIX 7'!I27+'APPENDIX 8'!I27+'APPENDIX 9'!I27+'APPENDIX 10'!I27+'APPENDIX 11'!I27</f>
        <v>0</v>
      </c>
      <c r="J27" s="159">
        <f>'APPENDIX 5'!J27+'APPENDIX 6'!J27+'APPENDIX 7'!J27+'APPENDIX 8'!J27+'APPENDIX 9'!J27+'APPENDIX 10'!J27+'APPENDIX 11'!J27</f>
        <v>0</v>
      </c>
      <c r="K27" s="159">
        <f>'APPENDIX 5'!K27+'APPENDIX 6'!K27+'APPENDIX 7'!K27+'APPENDIX 8'!K27+'APPENDIX 9'!K27+'APPENDIX 10'!K27+'APPENDIX 11'!K27</f>
        <v>29049</v>
      </c>
      <c r="L27" s="159">
        <f>'APPENDIX 5'!L27+'APPENDIX 6'!L27+'APPENDIX 7'!L27+'APPENDIX 8'!L27+'APPENDIX 9'!L27+'APPENDIX 10'!L27+'APPENDIX 11'!L27</f>
        <v>11502</v>
      </c>
      <c r="M27" s="159">
        <f>'APPENDIX 5'!M27+'APPENDIX 6'!M27+'APPENDIX 7'!M27+'APPENDIX 8'!M27+'APPENDIX 9'!M27+'APPENDIX 10'!M27+'APPENDIX 11'!M27</f>
        <v>8521</v>
      </c>
      <c r="N27" s="159">
        <f>'APPENDIX 5'!N27+'APPENDIX 6'!N27+'APPENDIX 7'!N27+'APPENDIX 8'!N27+'APPENDIX 9'!N27+'APPENDIX 10'!N27+'APPENDIX 11'!N27</f>
        <v>20982</v>
      </c>
      <c r="O27" s="159">
        <f>'APPENDIX 5'!O27+'APPENDIX 6'!O27+'APPENDIX 7'!O27+'APPENDIX 8'!O27+'APPENDIX 9'!O27+'APPENDIX 10'!O27+'APPENDIX 11'!O27</f>
        <v>0</v>
      </c>
      <c r="P27" s="159">
        <f>'APPENDIX 5'!P27+'APPENDIX 6'!P27+'APPENDIX 7'!P27+'APPENDIX 8'!P27+'APPENDIX 9'!P27+'APPENDIX 10'!P27+'APPENDIX 11'!P27</f>
        <v>0</v>
      </c>
      <c r="Q27" s="160">
        <f>'APPENDIX 5'!Q27+'APPENDIX 6'!Q27+'APPENDIX 7'!Q27+'APPENDIX 8'!Q27+'APPENDIX 9'!Q27+'APPENDIX 10'!Q27+'APPENDIX 11'!Q27</f>
        <v>3533107</v>
      </c>
    </row>
    <row r="28" spans="1:19" ht="29.25" customHeight="1" x14ac:dyDescent="0.35">
      <c r="A28" s="157"/>
      <c r="B28" s="6" t="s">
        <v>62</v>
      </c>
      <c r="C28" s="159">
        <f>'APPENDIX 5'!C28+'APPENDIX 6'!C28+'APPENDIX 7'!C28+'APPENDIX 8'!C28+'APPENDIX 9'!C28+'APPENDIX 10'!C28+'APPENDIX 11'!C28</f>
        <v>49785</v>
      </c>
      <c r="D28" s="159">
        <f>'APPENDIX 5'!D28+'APPENDIX 6'!D28+'APPENDIX 7'!D28+'APPENDIX 8'!D28+'APPENDIX 9'!D28+'APPENDIX 10'!D28+'APPENDIX 11'!D28</f>
        <v>44245</v>
      </c>
      <c r="E28" s="159">
        <f>'APPENDIX 5'!E28+'APPENDIX 6'!E28+'APPENDIX 7'!E28+'APPENDIX 8'!E28+'APPENDIX 9'!E28+'APPENDIX 10'!E28+'APPENDIX 11'!E28</f>
        <v>21649</v>
      </c>
      <c r="F28" s="159">
        <f>'APPENDIX 5'!F28+'APPENDIX 6'!F28+'APPENDIX 7'!F28+'APPENDIX 8'!F28+'APPENDIX 9'!F28+'APPENDIX 10'!F28+'APPENDIX 11'!F28</f>
        <v>0</v>
      </c>
      <c r="G28" s="159">
        <f>'APPENDIX 5'!G28+'APPENDIX 6'!G28+'APPENDIX 7'!G28+'APPENDIX 8'!G28+'APPENDIX 9'!G28+'APPENDIX 10'!G28+'APPENDIX 11'!G28</f>
        <v>17058</v>
      </c>
      <c r="H28" s="159">
        <f>'APPENDIX 5'!H28+'APPENDIX 6'!H28+'APPENDIX 7'!H28+'APPENDIX 8'!H28+'APPENDIX 9'!H28+'APPENDIX 10'!H28+'APPENDIX 11'!H28</f>
        <v>6872</v>
      </c>
      <c r="I28" s="159">
        <f>'APPENDIX 5'!I28+'APPENDIX 6'!I28+'APPENDIX 7'!I28+'APPENDIX 8'!I28+'APPENDIX 9'!I28+'APPENDIX 10'!I28+'APPENDIX 11'!I28</f>
        <v>0</v>
      </c>
      <c r="J28" s="159">
        <f>'APPENDIX 5'!J28+'APPENDIX 6'!J28+'APPENDIX 7'!J28+'APPENDIX 8'!J28+'APPENDIX 9'!J28+'APPENDIX 10'!J28+'APPENDIX 11'!J28</f>
        <v>0</v>
      </c>
      <c r="K28" s="159">
        <f>'APPENDIX 5'!K28+'APPENDIX 6'!K28+'APPENDIX 7'!K28+'APPENDIX 8'!K28+'APPENDIX 9'!K28+'APPENDIX 10'!K28+'APPENDIX 11'!K28</f>
        <v>0</v>
      </c>
      <c r="L28" s="159">
        <f>'APPENDIX 5'!L28+'APPENDIX 6'!L28+'APPENDIX 7'!L28+'APPENDIX 8'!L28+'APPENDIX 9'!L28+'APPENDIX 10'!L28+'APPENDIX 11'!L28</f>
        <v>-1887</v>
      </c>
      <c r="M28" s="159">
        <f>'APPENDIX 5'!M28+'APPENDIX 6'!M28+'APPENDIX 7'!M28+'APPENDIX 8'!M28+'APPENDIX 9'!M28+'APPENDIX 10'!M28+'APPENDIX 11'!M28</f>
        <v>20695</v>
      </c>
      <c r="N28" s="159">
        <f>'APPENDIX 5'!N28+'APPENDIX 6'!N28+'APPENDIX 7'!N28+'APPENDIX 8'!N28+'APPENDIX 9'!N28+'APPENDIX 10'!N28+'APPENDIX 11'!N28</f>
        <v>6215</v>
      </c>
      <c r="O28" s="159">
        <f>'APPENDIX 5'!O28+'APPENDIX 6'!O28+'APPENDIX 7'!O28+'APPENDIX 8'!O28+'APPENDIX 9'!O28+'APPENDIX 10'!O28+'APPENDIX 11'!O28</f>
        <v>0</v>
      </c>
      <c r="P28" s="159">
        <f>'APPENDIX 5'!P28+'APPENDIX 6'!P28+'APPENDIX 7'!P28+'APPENDIX 8'!P28+'APPENDIX 9'!P28+'APPENDIX 10'!P28+'APPENDIX 11'!P28</f>
        <v>0</v>
      </c>
      <c r="Q28" s="160">
        <f>'APPENDIX 5'!Q28+'APPENDIX 6'!Q28+'APPENDIX 7'!Q28+'APPENDIX 8'!Q28+'APPENDIX 9'!Q28+'APPENDIX 10'!Q28+'APPENDIX 11'!Q28</f>
        <v>51971</v>
      </c>
    </row>
    <row r="29" spans="1:19" ht="29.25" customHeight="1" x14ac:dyDescent="0.35">
      <c r="A29" s="157"/>
      <c r="B29" s="6" t="s">
        <v>63</v>
      </c>
      <c r="C29" s="159">
        <f>'APPENDIX 5'!C29+'APPENDIX 6'!C29+'APPENDIX 7'!C29+'APPENDIX 8'!C29+'APPENDIX 9'!C29+'APPENDIX 10'!C29+'APPENDIX 11'!C29</f>
        <v>11393198</v>
      </c>
      <c r="D29" s="159">
        <f>'APPENDIX 5'!D29+'APPENDIX 6'!D29+'APPENDIX 7'!D29+'APPENDIX 8'!D29+'APPENDIX 9'!D29+'APPENDIX 10'!D29+'APPENDIX 11'!D29</f>
        <v>709411</v>
      </c>
      <c r="E29" s="159">
        <f>'APPENDIX 5'!E29+'APPENDIX 6'!E29+'APPENDIX 7'!E29+'APPENDIX 8'!E29+'APPENDIX 9'!E29+'APPENDIX 10'!E29+'APPENDIX 11'!E29</f>
        <v>496588</v>
      </c>
      <c r="F29" s="159">
        <f>'APPENDIX 5'!F29+'APPENDIX 6'!F29+'APPENDIX 7'!F29+'APPENDIX 8'!F29+'APPENDIX 9'!F29+'APPENDIX 10'!F29+'APPENDIX 11'!F29</f>
        <v>0</v>
      </c>
      <c r="G29" s="159">
        <f>'APPENDIX 5'!G29+'APPENDIX 6'!G29+'APPENDIX 7'!G29+'APPENDIX 8'!G29+'APPENDIX 9'!G29+'APPENDIX 10'!G29+'APPENDIX 11'!G29</f>
        <v>585101</v>
      </c>
      <c r="H29" s="159">
        <f>'APPENDIX 5'!H29+'APPENDIX 6'!H29+'APPENDIX 7'!H29+'APPENDIX 8'!H29+'APPENDIX 9'!H29+'APPENDIX 10'!H29+'APPENDIX 11'!H29</f>
        <v>401519</v>
      </c>
      <c r="I29" s="159">
        <f>'APPENDIX 5'!I29+'APPENDIX 6'!I29+'APPENDIX 7'!I29+'APPENDIX 8'!I29+'APPENDIX 9'!I29+'APPENDIX 10'!I29+'APPENDIX 11'!I29</f>
        <v>64875</v>
      </c>
      <c r="J29" s="159">
        <f>'APPENDIX 5'!J29+'APPENDIX 6'!J29+'APPENDIX 7'!J29+'APPENDIX 8'!J29+'APPENDIX 9'!J29+'APPENDIX 10'!J29+'APPENDIX 11'!J29</f>
        <v>0</v>
      </c>
      <c r="K29" s="159">
        <f>'APPENDIX 5'!K29+'APPENDIX 6'!K29+'APPENDIX 7'!K29+'APPENDIX 8'!K29+'APPENDIX 9'!K29+'APPENDIX 10'!K29+'APPENDIX 11'!K29</f>
        <v>35452</v>
      </c>
      <c r="L29" s="159">
        <f>'APPENDIX 5'!L29+'APPENDIX 6'!L29+'APPENDIX 7'!L29+'APPENDIX 8'!L29+'APPENDIX 9'!L29+'APPENDIX 10'!L29+'APPENDIX 11'!L29</f>
        <v>35455</v>
      </c>
      <c r="M29" s="159">
        <f>'APPENDIX 5'!M29+'APPENDIX 6'!M29+'APPENDIX 7'!M29+'APPENDIX 8'!M29+'APPENDIX 9'!M29+'APPENDIX 10'!M29+'APPENDIX 11'!M29</f>
        <v>148739</v>
      </c>
      <c r="N29" s="159">
        <f>'APPENDIX 5'!N29+'APPENDIX 6'!N29+'APPENDIX 7'!N29+'APPENDIX 8'!N29+'APPENDIX 9'!N29+'APPENDIX 10'!N29+'APPENDIX 11'!N29</f>
        <v>259857</v>
      </c>
      <c r="O29" s="159">
        <f>'APPENDIX 5'!O29+'APPENDIX 6'!O29+'APPENDIX 7'!O29+'APPENDIX 8'!O29+'APPENDIX 9'!O29+'APPENDIX 10'!O29+'APPENDIX 11'!O29</f>
        <v>0</v>
      </c>
      <c r="P29" s="159">
        <f>'APPENDIX 5'!P29+'APPENDIX 6'!P29+'APPENDIX 7'!P29+'APPENDIX 8'!P29+'APPENDIX 9'!P29+'APPENDIX 10'!P29+'APPENDIX 11'!P29</f>
        <v>0</v>
      </c>
      <c r="Q29" s="160">
        <f>'APPENDIX 5'!Q29+'APPENDIX 6'!Q29+'APPENDIX 7'!Q29+'APPENDIX 8'!Q29+'APPENDIX 9'!Q29+'APPENDIX 10'!Q29+'APPENDIX 11'!Q29</f>
        <v>11463604</v>
      </c>
    </row>
    <row r="30" spans="1:19" ht="29.25" customHeight="1" x14ac:dyDescent="0.35">
      <c r="A30" s="157"/>
      <c r="B30" s="58" t="s">
        <v>45</v>
      </c>
      <c r="C30" s="161">
        <f t="shared" ref="C30:Q30" si="0">SUM(C6:C29)</f>
        <v>426409386</v>
      </c>
      <c r="D30" s="161">
        <f t="shared" si="0"/>
        <v>30770809</v>
      </c>
      <c r="E30" s="161">
        <f t="shared" si="0"/>
        <v>28396218</v>
      </c>
      <c r="F30" s="161">
        <f t="shared" si="0"/>
        <v>130995</v>
      </c>
      <c r="G30" s="161">
        <f t="shared" si="0"/>
        <v>18874608</v>
      </c>
      <c r="H30" s="161">
        <f t="shared" si="0"/>
        <v>13758426</v>
      </c>
      <c r="I30" s="161">
        <f t="shared" si="0"/>
        <v>3848347</v>
      </c>
      <c r="J30" s="161">
        <f t="shared" si="0"/>
        <v>614012</v>
      </c>
      <c r="K30" s="161">
        <f t="shared" si="0"/>
        <v>1348704</v>
      </c>
      <c r="L30" s="161">
        <f t="shared" si="0"/>
        <v>1632121</v>
      </c>
      <c r="M30" s="161">
        <f t="shared" si="0"/>
        <v>3430940</v>
      </c>
      <c r="N30" s="161">
        <f t="shared" si="0"/>
        <v>10773009</v>
      </c>
      <c r="O30" s="161">
        <f t="shared" si="0"/>
        <v>129088</v>
      </c>
      <c r="P30" s="161">
        <f t="shared" si="0"/>
        <v>1311047</v>
      </c>
      <c r="Q30" s="161">
        <f t="shared" si="0"/>
        <v>439636918</v>
      </c>
      <c r="S30" s="162"/>
    </row>
    <row r="31" spans="1:19" ht="29.25" customHeight="1" x14ac:dyDescent="0.35">
      <c r="A31" s="157"/>
      <c r="B31" s="255" t="s">
        <v>46</v>
      </c>
      <c r="C31" s="256"/>
      <c r="D31" s="256"/>
      <c r="E31" s="256"/>
      <c r="F31" s="256"/>
      <c r="G31" s="256"/>
      <c r="H31" s="256"/>
      <c r="I31" s="256"/>
      <c r="J31" s="256"/>
      <c r="K31" s="256"/>
      <c r="L31" s="256"/>
      <c r="M31" s="256"/>
      <c r="N31" s="256"/>
      <c r="O31" s="256"/>
      <c r="P31" s="256"/>
      <c r="Q31" s="257"/>
    </row>
    <row r="32" spans="1:19" ht="29.25" customHeight="1" x14ac:dyDescent="0.35">
      <c r="A32" s="157"/>
      <c r="B32" s="6" t="s">
        <v>47</v>
      </c>
      <c r="C32" s="21">
        <f>'APPENDIX 5'!C32+'APPENDIX 6'!C32+'APPENDIX 7'!C32+'APPENDIX 8'!C32+'APPENDIX 9'!C32+'APPENDIX 10'!C32+'APPENDIX 11'!C32</f>
        <v>0</v>
      </c>
      <c r="D32" s="21">
        <f>'APPENDIX 5'!D32+'APPENDIX 6'!D32+'APPENDIX 7'!D32+'APPENDIX 8'!D32+'APPENDIX 9'!D32+'APPENDIX 10'!D32+'APPENDIX 11'!D32</f>
        <v>35868</v>
      </c>
      <c r="E32" s="21">
        <f>'APPENDIX 5'!E32+'APPENDIX 6'!E32+'APPENDIX 7'!E32+'APPENDIX 8'!E32+'APPENDIX 9'!E32+'APPENDIX 10'!E32+'APPENDIX 11'!E32</f>
        <v>33556</v>
      </c>
      <c r="F32" s="21">
        <f>'APPENDIX 5'!F32+'APPENDIX 6'!F32+'APPENDIX 7'!F32+'APPENDIX 8'!F32+'APPENDIX 9'!F32+'APPENDIX 10'!F32+'APPENDIX 11'!F32</f>
        <v>0</v>
      </c>
      <c r="G32" s="21">
        <f>'APPENDIX 5'!G32+'APPENDIX 6'!G32+'APPENDIX 7'!G32+'APPENDIX 8'!G32+'APPENDIX 9'!G32+'APPENDIX 10'!G32+'APPENDIX 11'!G32</f>
        <v>76875</v>
      </c>
      <c r="H32" s="21">
        <f>'APPENDIX 5'!H32+'APPENDIX 6'!H32+'APPENDIX 7'!H32+'APPENDIX 8'!H32+'APPENDIX 9'!H32+'APPENDIX 10'!H32+'APPENDIX 11'!H32</f>
        <v>78430</v>
      </c>
      <c r="I32" s="21">
        <f>'APPENDIX 5'!I32+'APPENDIX 6'!I32+'APPENDIX 7'!I32+'APPENDIX 8'!I32+'APPENDIX 9'!I32+'APPENDIX 10'!I32+'APPENDIX 11'!I32</f>
        <v>0</v>
      </c>
      <c r="J32" s="21">
        <f>'APPENDIX 5'!J32+'APPENDIX 6'!J32+'APPENDIX 7'!J32+'APPENDIX 8'!J32+'APPENDIX 9'!J32+'APPENDIX 10'!J32+'APPENDIX 11'!J32</f>
        <v>0</v>
      </c>
      <c r="K32" s="21">
        <f>'APPENDIX 5'!K32+'APPENDIX 6'!K32+'APPENDIX 7'!K32+'APPENDIX 8'!K32+'APPENDIX 9'!K32+'APPENDIX 10'!K32+'APPENDIX 11'!K32</f>
        <v>0</v>
      </c>
      <c r="L32" s="21">
        <f>'APPENDIX 5'!L32+'APPENDIX 6'!L32+'APPENDIX 7'!L32+'APPENDIX 8'!L32+'APPENDIX 9'!L32+'APPENDIX 10'!L32+'APPENDIX 11'!L32</f>
        <v>10659</v>
      </c>
      <c r="M32" s="21">
        <f>'APPENDIX 5'!M32+'APPENDIX 6'!M32+'APPENDIX 7'!M32+'APPENDIX 8'!M32+'APPENDIX 9'!M32+'APPENDIX 10'!M32+'APPENDIX 11'!M32</f>
        <v>6345</v>
      </c>
      <c r="N32" s="21">
        <f>'APPENDIX 5'!N32+'APPENDIX 6'!N32+'APPENDIX 7'!N32+'APPENDIX 8'!N32+'APPENDIX 9'!N32+'APPENDIX 10'!N32+'APPENDIX 11'!N32</f>
        <v>25572</v>
      </c>
      <c r="O32" s="21">
        <f>'APPENDIX 5'!O32+'APPENDIX 6'!O32+'APPENDIX 7'!O32+'APPENDIX 8'!O32+'APPENDIX 9'!O32+'APPENDIX 10'!O32+'APPENDIX 11'!O32</f>
        <v>0</v>
      </c>
      <c r="P32" s="21">
        <f>'APPENDIX 5'!P32+'APPENDIX 6'!P32+'APPENDIX 7'!P32+'APPENDIX 8'!P32+'APPENDIX 9'!P32+'APPENDIX 10'!P32+'APPENDIX 11'!P32</f>
        <v>0</v>
      </c>
      <c r="Q32" s="22">
        <f>'APPENDIX 5'!Q32+'APPENDIX 6'!Q32+'APPENDIX 7'!Q32+'APPENDIX 8'!Q32+'APPENDIX 9'!Q32+'APPENDIX 10'!Q32+'APPENDIX 11'!Q32</f>
        <v>-36307</v>
      </c>
    </row>
    <row r="33" spans="2:19" ht="29.25" customHeight="1" x14ac:dyDescent="0.35">
      <c r="B33" s="6" t="s">
        <v>78</v>
      </c>
      <c r="C33" s="21">
        <f>'APPENDIX 5'!C33+'APPENDIX 6'!C33+'APPENDIX 7'!C33+'APPENDIX 8'!C33+'APPENDIX 9'!C33+'APPENDIX 10'!C33+'APPENDIX 11'!C33</f>
        <v>0</v>
      </c>
      <c r="D33" s="21">
        <f>'APPENDIX 5'!D33+'APPENDIX 6'!D33+'APPENDIX 7'!D33+'APPENDIX 8'!D33+'APPENDIX 9'!D33+'APPENDIX 10'!D33+'APPENDIX 11'!D33</f>
        <v>460610</v>
      </c>
      <c r="E33" s="21">
        <f>'APPENDIX 5'!E33+'APPENDIX 6'!E33+'APPENDIX 7'!E33+'APPENDIX 8'!E33+'APPENDIX 9'!E33+'APPENDIX 10'!E33+'APPENDIX 11'!E33</f>
        <v>356814</v>
      </c>
      <c r="F33" s="21">
        <f>'APPENDIX 5'!F33+'APPENDIX 6'!F33+'APPENDIX 7'!F33+'APPENDIX 8'!F33+'APPENDIX 9'!F33+'APPENDIX 10'!F33+'APPENDIX 11'!F33</f>
        <v>-137516</v>
      </c>
      <c r="G33" s="21">
        <f>'APPENDIX 5'!G33+'APPENDIX 6'!G33+'APPENDIX 7'!G33+'APPENDIX 8'!G33+'APPENDIX 9'!G33+'APPENDIX 10'!G33+'APPENDIX 11'!G33</f>
        <v>233868</v>
      </c>
      <c r="H33" s="21">
        <f>'APPENDIX 5'!H33+'APPENDIX 6'!H33+'APPENDIX 7'!H33+'APPENDIX 8'!H33+'APPENDIX 9'!H33+'APPENDIX 10'!H33+'APPENDIX 11'!H33</f>
        <v>205213</v>
      </c>
      <c r="I33" s="21">
        <f>'APPENDIX 5'!I33+'APPENDIX 6'!I33+'APPENDIX 7'!I33+'APPENDIX 8'!I33+'APPENDIX 9'!I33+'APPENDIX 10'!I33+'APPENDIX 11'!I33</f>
        <v>0</v>
      </c>
      <c r="J33" s="21">
        <f>'APPENDIX 5'!J33+'APPENDIX 6'!J33+'APPENDIX 7'!J33+'APPENDIX 8'!J33+'APPENDIX 9'!J33+'APPENDIX 10'!J33+'APPENDIX 11'!J33</f>
        <v>0</v>
      </c>
      <c r="K33" s="21">
        <f>'APPENDIX 5'!K33+'APPENDIX 6'!K33+'APPENDIX 7'!K33+'APPENDIX 8'!K33+'APPENDIX 9'!K33+'APPENDIX 10'!K33+'APPENDIX 11'!K33</f>
        <v>0</v>
      </c>
      <c r="L33" s="21">
        <f>'APPENDIX 5'!L33+'APPENDIX 6'!L33+'APPENDIX 7'!L33+'APPENDIX 8'!L33+'APPENDIX 9'!L33+'APPENDIX 10'!L33+'APPENDIX 11'!L33</f>
        <v>61718</v>
      </c>
      <c r="M33" s="21">
        <f>'APPENDIX 5'!M33+'APPENDIX 6'!M33+'APPENDIX 7'!M33+'APPENDIX 8'!M33+'APPENDIX 9'!M33+'APPENDIX 10'!M33+'APPENDIX 11'!M33</f>
        <v>14179</v>
      </c>
      <c r="N33" s="21">
        <f>'APPENDIX 5'!N33+'APPENDIX 6'!N33+'APPENDIX 7'!N33+'APPENDIX 8'!N33+'APPENDIX 9'!N33+'APPENDIX 10'!N33+'APPENDIX 11'!N33</f>
        <v>0</v>
      </c>
      <c r="O33" s="21">
        <f>'APPENDIX 5'!O33+'APPENDIX 6'!O33+'APPENDIX 7'!O33+'APPENDIX 8'!O33+'APPENDIX 9'!O33+'APPENDIX 10'!O33+'APPENDIX 11'!O33</f>
        <v>0</v>
      </c>
      <c r="P33" s="21">
        <f>'APPENDIX 5'!P33+'APPENDIX 6'!P33+'APPENDIX 7'!P33+'APPENDIX 8'!P33+'APPENDIX 9'!P33+'APPENDIX 10'!P33+'APPENDIX 11'!P33</f>
        <v>0</v>
      </c>
      <c r="Q33" s="22">
        <f>'APPENDIX 5'!Q33+'APPENDIX 6'!Q33+'APPENDIX 7'!Q33+'APPENDIX 8'!Q33+'APPENDIX 9'!Q33+'APPENDIX 10'!Q33+'APPENDIX 11'!Q33</f>
        <v>-61812</v>
      </c>
    </row>
    <row r="34" spans="2:19" ht="29.25" customHeight="1" x14ac:dyDescent="0.35">
      <c r="B34" s="6" t="s">
        <v>48</v>
      </c>
      <c r="C34" s="21">
        <f>'APPENDIX 5'!C34+'APPENDIX 6'!C34+'APPENDIX 7'!C34+'APPENDIX 8'!C34+'APPENDIX 9'!C34+'APPENDIX 10'!C34+'APPENDIX 11'!C34</f>
        <v>9517167</v>
      </c>
      <c r="D34" s="21">
        <f>'APPENDIX 5'!D34+'APPENDIX 6'!D34+'APPENDIX 7'!D34+'APPENDIX 8'!D34+'APPENDIX 9'!D34+'APPENDIX 10'!D34+'APPENDIX 11'!D34</f>
        <v>242737</v>
      </c>
      <c r="E34" s="21">
        <f>'APPENDIX 5'!E34+'APPENDIX 6'!E34+'APPENDIX 7'!E34+'APPENDIX 8'!E34+'APPENDIX 9'!E34+'APPENDIX 10'!E34+'APPENDIX 11'!E34</f>
        <v>242737</v>
      </c>
      <c r="F34" s="21">
        <f>'APPENDIX 5'!F34+'APPENDIX 6'!F34+'APPENDIX 7'!F34+'APPENDIX 8'!F34+'APPENDIX 9'!F34+'APPENDIX 10'!F34+'APPENDIX 11'!F34</f>
        <v>0</v>
      </c>
      <c r="G34" s="21">
        <f>'APPENDIX 5'!G34+'APPENDIX 6'!G34+'APPENDIX 7'!G34+'APPENDIX 8'!G34+'APPENDIX 9'!G34+'APPENDIX 10'!G34+'APPENDIX 11'!G34</f>
        <v>364677</v>
      </c>
      <c r="H34" s="21">
        <f>'APPENDIX 5'!H34+'APPENDIX 6'!H34+'APPENDIX 7'!H34+'APPENDIX 8'!H34+'APPENDIX 9'!H34+'APPENDIX 10'!H34+'APPENDIX 11'!H34</f>
        <v>364677</v>
      </c>
      <c r="I34" s="21">
        <f>'APPENDIX 5'!I34+'APPENDIX 6'!I34+'APPENDIX 7'!I34+'APPENDIX 8'!I34+'APPENDIX 9'!I34+'APPENDIX 10'!I34+'APPENDIX 11'!I34</f>
        <v>0</v>
      </c>
      <c r="J34" s="21">
        <f>'APPENDIX 5'!J34+'APPENDIX 6'!J34+'APPENDIX 7'!J34+'APPENDIX 8'!J34+'APPENDIX 9'!J34+'APPENDIX 10'!J34+'APPENDIX 11'!J34</f>
        <v>0</v>
      </c>
      <c r="K34" s="21">
        <f>'APPENDIX 5'!K34+'APPENDIX 6'!K34+'APPENDIX 7'!K34+'APPENDIX 8'!K34+'APPENDIX 9'!K34+'APPENDIX 10'!K34+'APPENDIX 11'!K34</f>
        <v>0</v>
      </c>
      <c r="L34" s="21">
        <f>'APPENDIX 5'!L34+'APPENDIX 6'!L34+'APPENDIX 7'!L34+'APPENDIX 8'!L34+'APPENDIX 9'!L34+'APPENDIX 10'!L34+'APPENDIX 11'!L34</f>
        <v>54366</v>
      </c>
      <c r="M34" s="21">
        <f>'APPENDIX 5'!M34+'APPENDIX 6'!M34+'APPENDIX 7'!M34+'APPENDIX 8'!M34+'APPENDIX 9'!M34+'APPENDIX 10'!M34+'APPENDIX 11'!M34</f>
        <v>18584</v>
      </c>
      <c r="N34" s="21">
        <f>'APPENDIX 5'!N34+'APPENDIX 6'!N34+'APPENDIX 7'!N34+'APPENDIX 8'!N34+'APPENDIX 9'!N34+'APPENDIX 10'!N34+'APPENDIX 11'!N34</f>
        <v>238990</v>
      </c>
      <c r="O34" s="21">
        <f>'APPENDIX 5'!O34+'APPENDIX 6'!O34+'APPENDIX 7'!O34+'APPENDIX 8'!O34+'APPENDIX 9'!O34+'APPENDIX 10'!O34+'APPENDIX 11'!O34</f>
        <v>0</v>
      </c>
      <c r="P34" s="21">
        <f>'APPENDIX 5'!P34+'APPENDIX 6'!P34+'APPENDIX 7'!P34+'APPENDIX 8'!P34+'APPENDIX 9'!P34+'APPENDIX 10'!P34+'APPENDIX 11'!P34</f>
        <v>0</v>
      </c>
      <c r="Q34" s="22">
        <f>'APPENDIX 5'!Q34+'APPENDIX 6'!Q34+'APPENDIX 7'!Q34+'APPENDIX 8'!Q34+'APPENDIX 9'!Q34+'APPENDIX 10'!Q34+'APPENDIX 11'!Q34</f>
        <v>9561267</v>
      </c>
    </row>
    <row r="35" spans="2:19" ht="29.25" customHeight="1" x14ac:dyDescent="0.35">
      <c r="B35" s="58" t="s">
        <v>45</v>
      </c>
      <c r="C35" s="161">
        <f t="shared" ref="C35:Q35" si="1">SUM(C32:C34)</f>
        <v>9517167</v>
      </c>
      <c r="D35" s="161">
        <f t="shared" si="1"/>
        <v>739215</v>
      </c>
      <c r="E35" s="161">
        <f t="shared" si="1"/>
        <v>633107</v>
      </c>
      <c r="F35" s="161">
        <f t="shared" si="1"/>
        <v>-137516</v>
      </c>
      <c r="G35" s="161">
        <f t="shared" si="1"/>
        <v>675420</v>
      </c>
      <c r="H35" s="161">
        <f t="shared" si="1"/>
        <v>648320</v>
      </c>
      <c r="I35" s="161">
        <f t="shared" si="1"/>
        <v>0</v>
      </c>
      <c r="J35" s="161">
        <f t="shared" si="1"/>
        <v>0</v>
      </c>
      <c r="K35" s="161">
        <f t="shared" si="1"/>
        <v>0</v>
      </c>
      <c r="L35" s="161">
        <f t="shared" si="1"/>
        <v>126743</v>
      </c>
      <c r="M35" s="161">
        <f t="shared" si="1"/>
        <v>39108</v>
      </c>
      <c r="N35" s="161">
        <f t="shared" si="1"/>
        <v>264562</v>
      </c>
      <c r="O35" s="161">
        <f t="shared" si="1"/>
        <v>0</v>
      </c>
      <c r="P35" s="161">
        <f t="shared" si="1"/>
        <v>0</v>
      </c>
      <c r="Q35" s="161">
        <f t="shared" si="1"/>
        <v>9463148</v>
      </c>
    </row>
    <row r="36" spans="2:19" ht="18" customHeight="1" x14ac:dyDescent="0.35">
      <c r="B36" s="259" t="s">
        <v>50</v>
      </c>
      <c r="C36" s="259"/>
      <c r="D36" s="259"/>
      <c r="E36" s="259"/>
      <c r="F36" s="259"/>
      <c r="G36" s="259"/>
      <c r="H36" s="259"/>
      <c r="I36" s="259"/>
      <c r="J36" s="259"/>
      <c r="K36" s="259"/>
      <c r="L36" s="259"/>
      <c r="M36" s="259"/>
      <c r="N36" s="259"/>
      <c r="O36" s="259"/>
      <c r="P36" s="259"/>
      <c r="Q36" s="259"/>
    </row>
    <row r="37" spans="2:19" ht="18" customHeight="1" x14ac:dyDescent="0.35">
      <c r="C37" s="163"/>
      <c r="D37" s="163"/>
      <c r="E37" s="163"/>
      <c r="F37" s="163"/>
      <c r="G37" s="163"/>
      <c r="H37" s="163"/>
      <c r="I37" s="163"/>
      <c r="J37" s="163"/>
      <c r="K37" s="163"/>
      <c r="L37" s="163"/>
      <c r="M37" s="163"/>
      <c r="N37" s="163"/>
      <c r="O37" s="163"/>
      <c r="P37" s="163"/>
      <c r="Q37" s="163"/>
      <c r="R37" s="154"/>
      <c r="S37" s="164"/>
    </row>
    <row r="38" spans="2:19" ht="18" customHeight="1" x14ac:dyDescent="0.35">
      <c r="C38" s="163"/>
      <c r="D38" s="163"/>
      <c r="E38" s="163"/>
      <c r="F38" s="163"/>
      <c r="G38" s="163"/>
      <c r="H38" s="163"/>
      <c r="I38" s="163"/>
      <c r="J38" s="163"/>
      <c r="K38" s="163"/>
      <c r="L38" s="163"/>
      <c r="M38" s="163"/>
      <c r="N38" s="163"/>
      <c r="O38" s="163"/>
      <c r="P38" s="163"/>
      <c r="Q38" s="163"/>
    </row>
    <row r="39" spans="2:19" ht="18" customHeight="1" x14ac:dyDescent="0.35">
      <c r="C39" s="163"/>
      <c r="D39" s="163"/>
      <c r="E39" s="163"/>
      <c r="F39" s="163"/>
      <c r="G39" s="163"/>
      <c r="H39" s="163"/>
      <c r="I39" s="163"/>
      <c r="J39" s="163"/>
      <c r="K39" s="163"/>
      <c r="L39" s="163"/>
      <c r="M39" s="163"/>
      <c r="N39" s="163"/>
      <c r="O39" s="163"/>
      <c r="P39" s="163"/>
      <c r="Q39" s="163"/>
    </row>
    <row r="40" spans="2:19" ht="18" customHeight="1" x14ac:dyDescent="0.35">
      <c r="C40" s="163"/>
      <c r="D40" s="163"/>
      <c r="E40" s="163"/>
      <c r="F40" s="163"/>
      <c r="G40" s="163"/>
      <c r="H40" s="163"/>
      <c r="I40" s="163"/>
      <c r="J40" s="163"/>
      <c r="K40" s="163"/>
      <c r="L40" s="163"/>
      <c r="M40" s="163"/>
      <c r="N40" s="163"/>
      <c r="O40" s="163"/>
      <c r="P40" s="163"/>
      <c r="Q40" s="163"/>
    </row>
    <row r="41" spans="2:19" ht="18" customHeight="1" x14ac:dyDescent="0.35">
      <c r="C41" s="163"/>
      <c r="D41" s="163"/>
      <c r="E41" s="163"/>
      <c r="F41" s="163"/>
      <c r="G41" s="163"/>
      <c r="H41" s="163"/>
      <c r="I41" s="163"/>
      <c r="J41" s="163"/>
      <c r="K41" s="163"/>
      <c r="L41" s="163"/>
      <c r="M41" s="163"/>
      <c r="N41" s="163"/>
      <c r="O41" s="163"/>
      <c r="P41" s="163"/>
      <c r="Q41" s="163"/>
    </row>
    <row r="42" spans="2:19" ht="18" customHeight="1" x14ac:dyDescent="0.35">
      <c r="C42" s="163"/>
      <c r="D42" s="163"/>
      <c r="E42" s="163"/>
      <c r="F42" s="163"/>
      <c r="G42" s="163"/>
      <c r="H42" s="163"/>
      <c r="I42" s="163"/>
      <c r="J42" s="163"/>
      <c r="K42" s="163"/>
      <c r="L42" s="163"/>
      <c r="M42" s="163"/>
      <c r="N42" s="163"/>
      <c r="O42" s="163"/>
      <c r="P42" s="163"/>
      <c r="Q42" s="163"/>
    </row>
    <row r="43" spans="2:19" ht="18" customHeight="1" x14ac:dyDescent="0.35">
      <c r="C43" s="163"/>
      <c r="D43" s="163"/>
      <c r="E43" s="163"/>
      <c r="F43" s="163"/>
      <c r="G43" s="163"/>
      <c r="H43" s="163"/>
      <c r="I43" s="163"/>
      <c r="J43" s="163"/>
      <c r="K43" s="163"/>
      <c r="L43" s="163"/>
      <c r="M43" s="163"/>
      <c r="N43" s="163"/>
      <c r="O43" s="163"/>
      <c r="P43" s="163"/>
      <c r="Q43" s="163"/>
    </row>
    <row r="44" spans="2:19" ht="18" customHeight="1" x14ac:dyDescent="0.35">
      <c r="C44" s="163"/>
      <c r="D44" s="163"/>
      <c r="E44" s="163"/>
      <c r="F44" s="163"/>
      <c r="G44" s="163"/>
      <c r="H44" s="163"/>
      <c r="I44" s="163"/>
      <c r="J44" s="163"/>
      <c r="K44" s="163"/>
      <c r="L44" s="163"/>
      <c r="M44" s="163"/>
      <c r="N44" s="163"/>
      <c r="O44" s="163"/>
      <c r="P44" s="163"/>
      <c r="Q44" s="163"/>
    </row>
    <row r="45" spans="2:19" ht="18" customHeight="1" x14ac:dyDescent="0.35">
      <c r="C45" s="163"/>
      <c r="D45" s="163"/>
      <c r="E45" s="163"/>
      <c r="F45" s="163"/>
      <c r="G45" s="163"/>
      <c r="H45" s="163"/>
      <c r="I45" s="163"/>
      <c r="J45" s="163"/>
      <c r="K45" s="163"/>
      <c r="L45" s="163"/>
      <c r="M45" s="163"/>
      <c r="N45" s="163"/>
      <c r="O45" s="163"/>
      <c r="P45" s="163"/>
      <c r="Q45" s="163"/>
    </row>
    <row r="46" spans="2:19" ht="18" customHeight="1" x14ac:dyDescent="0.35">
      <c r="C46" s="163"/>
      <c r="D46" s="163"/>
      <c r="E46" s="163"/>
      <c r="F46" s="163"/>
      <c r="G46" s="163"/>
      <c r="H46" s="163"/>
      <c r="I46" s="163"/>
      <c r="J46" s="163"/>
      <c r="K46" s="163"/>
      <c r="L46" s="163"/>
      <c r="M46" s="163"/>
      <c r="N46" s="163"/>
      <c r="O46" s="163"/>
      <c r="P46" s="163"/>
      <c r="Q46" s="163"/>
    </row>
    <row r="47" spans="2:19" ht="18" customHeight="1" x14ac:dyDescent="0.35">
      <c r="C47" s="163"/>
      <c r="D47" s="163"/>
      <c r="E47" s="163"/>
      <c r="F47" s="163"/>
      <c r="G47" s="163"/>
      <c r="H47" s="163"/>
      <c r="I47" s="163"/>
      <c r="J47" s="163"/>
      <c r="K47" s="163"/>
      <c r="L47" s="163"/>
      <c r="M47" s="163"/>
      <c r="N47" s="163"/>
      <c r="O47" s="163"/>
      <c r="P47" s="163"/>
      <c r="Q47" s="163"/>
    </row>
    <row r="48" spans="2:19" ht="18" customHeight="1" x14ac:dyDescent="0.35">
      <c r="C48" s="163"/>
      <c r="D48" s="163"/>
      <c r="E48" s="163"/>
      <c r="F48" s="163"/>
      <c r="G48" s="163"/>
      <c r="H48" s="163"/>
      <c r="I48" s="163"/>
      <c r="J48" s="163"/>
      <c r="K48" s="163"/>
      <c r="L48" s="163"/>
      <c r="M48" s="163"/>
      <c r="N48" s="163"/>
      <c r="O48" s="163"/>
      <c r="P48" s="163"/>
      <c r="Q48" s="163"/>
    </row>
    <row r="49" spans="3:17" ht="18" customHeight="1" x14ac:dyDescent="0.35">
      <c r="C49" s="163"/>
      <c r="D49" s="163"/>
      <c r="E49" s="163"/>
      <c r="F49" s="163"/>
      <c r="G49" s="163"/>
      <c r="H49" s="163"/>
      <c r="I49" s="163"/>
      <c r="J49" s="163"/>
      <c r="K49" s="163"/>
      <c r="L49" s="163"/>
      <c r="M49" s="163"/>
      <c r="N49" s="163"/>
      <c r="O49" s="163"/>
      <c r="P49" s="163"/>
      <c r="Q49" s="163"/>
    </row>
    <row r="50" spans="3:17" ht="18" customHeight="1" x14ac:dyDescent="0.35">
      <c r="C50" s="163"/>
      <c r="D50" s="163"/>
      <c r="E50" s="163"/>
      <c r="F50" s="163"/>
      <c r="G50" s="163"/>
      <c r="H50" s="163"/>
      <c r="I50" s="163"/>
      <c r="J50" s="163"/>
      <c r="K50" s="163"/>
      <c r="L50" s="163"/>
      <c r="M50" s="163"/>
      <c r="N50" s="163"/>
      <c r="O50" s="163"/>
      <c r="P50" s="163"/>
      <c r="Q50" s="163"/>
    </row>
    <row r="51" spans="3:17" ht="18" customHeight="1" x14ac:dyDescent="0.35">
      <c r="C51" s="163"/>
      <c r="D51" s="163"/>
      <c r="E51" s="163"/>
      <c r="F51" s="163"/>
      <c r="G51" s="163"/>
      <c r="H51" s="163"/>
      <c r="I51" s="163"/>
      <c r="J51" s="163"/>
      <c r="K51" s="163"/>
      <c r="L51" s="163"/>
      <c r="M51" s="163"/>
      <c r="N51" s="163"/>
      <c r="O51" s="163"/>
      <c r="P51" s="163"/>
      <c r="Q51" s="163"/>
    </row>
    <row r="52" spans="3:17" ht="18" customHeight="1" x14ac:dyDescent="0.35">
      <c r="C52" s="163"/>
      <c r="D52" s="163"/>
      <c r="E52" s="163"/>
      <c r="F52" s="163"/>
      <c r="G52" s="163"/>
      <c r="H52" s="163"/>
      <c r="I52" s="163"/>
      <c r="J52" s="163"/>
      <c r="K52" s="163"/>
      <c r="L52" s="163"/>
      <c r="M52" s="163"/>
      <c r="N52" s="163"/>
      <c r="O52" s="163"/>
      <c r="P52" s="163"/>
      <c r="Q52" s="163"/>
    </row>
    <row r="53" spans="3:17" ht="18" customHeight="1" x14ac:dyDescent="0.35">
      <c r="C53" s="163"/>
      <c r="D53" s="163"/>
      <c r="E53" s="163"/>
      <c r="F53" s="163"/>
      <c r="G53" s="163"/>
      <c r="H53" s="163"/>
      <c r="I53" s="163"/>
      <c r="J53" s="163"/>
      <c r="K53" s="163"/>
      <c r="L53" s="163"/>
      <c r="M53" s="163"/>
      <c r="N53" s="163"/>
      <c r="O53" s="163"/>
      <c r="P53" s="163"/>
      <c r="Q53" s="163"/>
    </row>
    <row r="54" spans="3:17" ht="18" customHeight="1" x14ac:dyDescent="0.35">
      <c r="C54" s="163"/>
      <c r="D54" s="163"/>
      <c r="E54" s="163"/>
      <c r="F54" s="163"/>
      <c r="G54" s="163"/>
      <c r="H54" s="163"/>
      <c r="I54" s="163"/>
      <c r="J54" s="163"/>
      <c r="K54" s="163"/>
      <c r="L54" s="163"/>
      <c r="M54" s="163"/>
      <c r="N54" s="163"/>
      <c r="O54" s="163"/>
      <c r="P54" s="163"/>
      <c r="Q54" s="163"/>
    </row>
    <row r="55" spans="3:17" ht="18" customHeight="1" x14ac:dyDescent="0.35">
      <c r="C55" s="163"/>
      <c r="D55" s="163"/>
      <c r="E55" s="163"/>
      <c r="F55" s="163"/>
      <c r="G55" s="163"/>
      <c r="H55" s="163"/>
      <c r="I55" s="163"/>
      <c r="J55" s="163"/>
      <c r="K55" s="163"/>
      <c r="L55" s="163"/>
      <c r="M55" s="163"/>
      <c r="N55" s="163"/>
      <c r="O55" s="163"/>
      <c r="P55" s="163"/>
      <c r="Q55" s="163"/>
    </row>
    <row r="56" spans="3:17" ht="18" customHeight="1" x14ac:dyDescent="0.35">
      <c r="C56" s="163"/>
      <c r="D56" s="163"/>
      <c r="E56" s="163"/>
      <c r="F56" s="163"/>
      <c r="G56" s="163"/>
      <c r="H56" s="163"/>
      <c r="I56" s="163"/>
      <c r="J56" s="163"/>
      <c r="K56" s="163"/>
      <c r="L56" s="163"/>
      <c r="M56" s="163"/>
      <c r="N56" s="163"/>
      <c r="O56" s="163"/>
      <c r="P56" s="163"/>
      <c r="Q56" s="163"/>
    </row>
    <row r="57" spans="3:17" ht="18" customHeight="1" x14ac:dyDescent="0.35">
      <c r="C57" s="163"/>
      <c r="D57" s="163"/>
      <c r="E57" s="163"/>
      <c r="F57" s="163"/>
      <c r="G57" s="163"/>
      <c r="H57" s="163"/>
      <c r="I57" s="163"/>
      <c r="J57" s="163"/>
      <c r="K57" s="163"/>
      <c r="L57" s="163"/>
      <c r="M57" s="163"/>
      <c r="N57" s="163"/>
      <c r="O57" s="163"/>
      <c r="P57" s="163"/>
      <c r="Q57" s="163"/>
    </row>
    <row r="58" spans="3:17" ht="18" customHeight="1" x14ac:dyDescent="0.35">
      <c r="C58" s="163"/>
      <c r="D58" s="163"/>
      <c r="E58" s="163"/>
      <c r="F58" s="163"/>
      <c r="G58" s="163"/>
      <c r="H58" s="163"/>
      <c r="I58" s="163"/>
      <c r="J58" s="163"/>
      <c r="K58" s="163"/>
      <c r="L58" s="163"/>
      <c r="M58" s="163"/>
      <c r="N58" s="163"/>
      <c r="O58" s="163"/>
      <c r="P58" s="163"/>
      <c r="Q58" s="163"/>
    </row>
    <row r="59" spans="3:17" ht="18" customHeight="1" x14ac:dyDescent="0.35">
      <c r="C59" s="163"/>
      <c r="D59" s="163"/>
      <c r="E59" s="163"/>
      <c r="F59" s="163"/>
      <c r="G59" s="163"/>
      <c r="H59" s="163"/>
      <c r="I59" s="163"/>
      <c r="J59" s="163"/>
      <c r="K59" s="163"/>
      <c r="L59" s="163"/>
      <c r="M59" s="163"/>
      <c r="N59" s="163"/>
      <c r="O59" s="163"/>
      <c r="P59" s="163"/>
      <c r="Q59" s="163"/>
    </row>
    <row r="60" spans="3:17" ht="18" customHeight="1" x14ac:dyDescent="0.35">
      <c r="C60" s="163"/>
      <c r="D60" s="163"/>
      <c r="E60" s="163"/>
      <c r="F60" s="163"/>
      <c r="G60" s="163"/>
      <c r="H60" s="163"/>
      <c r="I60" s="163"/>
      <c r="J60" s="163"/>
      <c r="K60" s="163"/>
      <c r="L60" s="163"/>
      <c r="M60" s="163"/>
      <c r="N60" s="163"/>
      <c r="O60" s="163"/>
      <c r="P60" s="163"/>
      <c r="Q60" s="163"/>
    </row>
    <row r="61" spans="3:17" ht="18" customHeight="1" x14ac:dyDescent="0.35">
      <c r="C61" s="163"/>
      <c r="D61" s="163"/>
      <c r="E61" s="163"/>
      <c r="F61" s="163"/>
      <c r="G61" s="163"/>
      <c r="H61" s="163"/>
      <c r="I61" s="163"/>
      <c r="J61" s="163"/>
      <c r="K61" s="163"/>
      <c r="L61" s="163"/>
      <c r="M61" s="163"/>
      <c r="N61" s="163"/>
      <c r="O61" s="163"/>
      <c r="P61" s="163"/>
      <c r="Q61" s="163"/>
    </row>
    <row r="62" spans="3:17" ht="18" customHeight="1" x14ac:dyDescent="0.35">
      <c r="C62" s="163"/>
      <c r="D62" s="163"/>
      <c r="E62" s="163"/>
      <c r="F62" s="163"/>
      <c r="G62" s="163"/>
      <c r="H62" s="163"/>
      <c r="I62" s="163"/>
      <c r="J62" s="163"/>
      <c r="K62" s="163"/>
      <c r="L62" s="163"/>
      <c r="M62" s="163"/>
      <c r="N62" s="163"/>
      <c r="O62" s="163"/>
      <c r="P62" s="163"/>
      <c r="Q62" s="163"/>
    </row>
    <row r="63" spans="3:17" ht="18" customHeight="1" x14ac:dyDescent="0.35">
      <c r="C63" s="163"/>
      <c r="D63" s="163"/>
      <c r="E63" s="163"/>
      <c r="F63" s="163"/>
      <c r="G63" s="163"/>
      <c r="H63" s="163"/>
      <c r="I63" s="163"/>
      <c r="J63" s="163"/>
      <c r="K63" s="163"/>
      <c r="L63" s="163"/>
      <c r="M63" s="163"/>
      <c r="N63" s="163"/>
      <c r="O63" s="163"/>
      <c r="P63" s="163"/>
      <c r="Q63" s="163"/>
    </row>
    <row r="64" spans="3:17" ht="18" customHeight="1" x14ac:dyDescent="0.35">
      <c r="C64" s="163"/>
      <c r="D64" s="163"/>
      <c r="E64" s="163"/>
      <c r="F64" s="163"/>
      <c r="G64" s="163"/>
      <c r="H64" s="163"/>
      <c r="I64" s="163"/>
      <c r="J64" s="163"/>
      <c r="K64" s="163"/>
      <c r="L64" s="163"/>
      <c r="M64" s="163"/>
      <c r="N64" s="163"/>
      <c r="O64" s="163"/>
      <c r="P64" s="163"/>
      <c r="Q64" s="163"/>
    </row>
    <row r="65" spans="3:17" ht="18" customHeight="1" x14ac:dyDescent="0.35">
      <c r="C65" s="163"/>
      <c r="D65" s="163"/>
      <c r="E65" s="163"/>
      <c r="F65" s="163"/>
      <c r="G65" s="163"/>
      <c r="H65" s="163"/>
      <c r="I65" s="163"/>
      <c r="J65" s="163"/>
      <c r="K65" s="163"/>
      <c r="L65" s="163"/>
      <c r="M65" s="163"/>
      <c r="N65" s="163"/>
      <c r="O65" s="163"/>
      <c r="P65" s="163"/>
      <c r="Q65" s="163"/>
    </row>
    <row r="66" spans="3:17" ht="18" customHeight="1" x14ac:dyDescent="0.35">
      <c r="C66" s="163"/>
      <c r="D66" s="163"/>
      <c r="E66" s="163"/>
      <c r="F66" s="163"/>
      <c r="G66" s="163"/>
      <c r="H66" s="163"/>
      <c r="I66" s="163"/>
      <c r="J66" s="163"/>
      <c r="K66" s="163"/>
      <c r="L66" s="163"/>
      <c r="M66" s="163"/>
      <c r="N66" s="163"/>
      <c r="O66" s="163"/>
      <c r="P66" s="163"/>
      <c r="Q66" s="163"/>
    </row>
    <row r="67" spans="3:17" ht="18" customHeight="1" x14ac:dyDescent="0.35">
      <c r="C67" s="163"/>
      <c r="D67" s="163"/>
      <c r="E67" s="163"/>
      <c r="F67" s="163"/>
      <c r="G67" s="163"/>
      <c r="H67" s="163"/>
      <c r="I67" s="163"/>
      <c r="J67" s="163"/>
      <c r="K67" s="163"/>
      <c r="L67" s="163"/>
      <c r="M67" s="163"/>
      <c r="N67" s="163"/>
      <c r="O67" s="163"/>
      <c r="P67" s="163"/>
      <c r="Q67" s="163"/>
    </row>
    <row r="68" spans="3:17" ht="18" customHeight="1" x14ac:dyDescent="0.35">
      <c r="C68" s="163"/>
      <c r="D68" s="163"/>
      <c r="E68" s="163"/>
      <c r="F68" s="163"/>
      <c r="G68" s="163"/>
      <c r="H68" s="163"/>
      <c r="I68" s="163"/>
      <c r="J68" s="163"/>
      <c r="K68" s="163"/>
      <c r="L68" s="163"/>
      <c r="M68" s="163"/>
      <c r="N68" s="163"/>
      <c r="O68" s="163"/>
      <c r="P68" s="163"/>
      <c r="Q68" s="163"/>
    </row>
    <row r="69" spans="3:17" ht="18" customHeight="1" x14ac:dyDescent="0.35">
      <c r="C69" s="163"/>
      <c r="D69" s="163"/>
      <c r="E69" s="163"/>
      <c r="F69" s="163"/>
      <c r="G69" s="163"/>
      <c r="H69" s="163"/>
      <c r="I69" s="163"/>
      <c r="J69" s="163"/>
      <c r="K69" s="163"/>
      <c r="L69" s="163"/>
      <c r="M69" s="163"/>
      <c r="N69" s="163"/>
      <c r="O69" s="163"/>
      <c r="P69" s="163"/>
      <c r="Q69" s="163"/>
    </row>
    <row r="70" spans="3:17" ht="18" customHeight="1" x14ac:dyDescent="0.35">
      <c r="C70" s="163"/>
      <c r="D70" s="163"/>
      <c r="E70" s="163"/>
      <c r="F70" s="163"/>
      <c r="G70" s="163"/>
      <c r="H70" s="163"/>
      <c r="I70" s="163"/>
      <c r="J70" s="163"/>
      <c r="K70" s="163"/>
      <c r="L70" s="163"/>
      <c r="M70" s="163"/>
      <c r="N70" s="163"/>
      <c r="O70" s="163"/>
      <c r="P70" s="163"/>
      <c r="Q70" s="163"/>
    </row>
    <row r="71" spans="3:17" ht="18" customHeight="1" x14ac:dyDescent="0.35">
      <c r="C71" s="163"/>
      <c r="D71" s="163"/>
      <c r="E71" s="163"/>
      <c r="F71" s="163"/>
      <c r="G71" s="163"/>
      <c r="H71" s="163"/>
      <c r="I71" s="163"/>
      <c r="J71" s="163"/>
      <c r="K71" s="163"/>
      <c r="L71" s="163"/>
      <c r="M71" s="163"/>
      <c r="N71" s="163"/>
      <c r="O71" s="163"/>
      <c r="P71" s="163"/>
      <c r="Q71" s="163"/>
    </row>
    <row r="72" spans="3:17" ht="18" customHeight="1" x14ac:dyDescent="0.35">
      <c r="C72" s="163"/>
      <c r="D72" s="163"/>
      <c r="E72" s="163"/>
      <c r="F72" s="163"/>
      <c r="G72" s="163"/>
      <c r="H72" s="163"/>
      <c r="I72" s="163"/>
      <c r="J72" s="163"/>
      <c r="K72" s="163"/>
      <c r="L72" s="163"/>
      <c r="M72" s="163"/>
      <c r="N72" s="163"/>
      <c r="O72" s="163"/>
      <c r="P72" s="163"/>
      <c r="Q72" s="163"/>
    </row>
    <row r="73" spans="3:17" ht="18" customHeight="1" x14ac:dyDescent="0.35">
      <c r="C73" s="163"/>
      <c r="D73" s="163"/>
      <c r="E73" s="163"/>
      <c r="F73" s="163"/>
      <c r="G73" s="163"/>
      <c r="H73" s="163"/>
      <c r="I73" s="163"/>
      <c r="J73" s="163"/>
      <c r="K73" s="163"/>
      <c r="L73" s="163"/>
      <c r="M73" s="163"/>
      <c r="N73" s="163"/>
      <c r="O73" s="163"/>
      <c r="P73" s="163"/>
      <c r="Q73" s="163"/>
    </row>
    <row r="74" spans="3:17" ht="18" customHeight="1" x14ac:dyDescent="0.35">
      <c r="C74" s="163"/>
      <c r="D74" s="163"/>
      <c r="E74" s="163"/>
      <c r="F74" s="163"/>
      <c r="G74" s="163"/>
      <c r="H74" s="163"/>
      <c r="I74" s="163"/>
      <c r="J74" s="163"/>
      <c r="K74" s="163"/>
      <c r="L74" s="163"/>
      <c r="M74" s="163"/>
      <c r="N74" s="163"/>
      <c r="O74" s="163"/>
      <c r="P74" s="163"/>
      <c r="Q74" s="163"/>
    </row>
    <row r="75" spans="3:17" ht="18" customHeight="1" x14ac:dyDescent="0.35">
      <c r="C75" s="163"/>
      <c r="D75" s="163"/>
      <c r="E75" s="163"/>
      <c r="F75" s="163"/>
      <c r="G75" s="163"/>
      <c r="H75" s="163"/>
      <c r="I75" s="163"/>
      <c r="J75" s="163"/>
      <c r="K75" s="163"/>
      <c r="L75" s="163"/>
      <c r="M75" s="163"/>
      <c r="N75" s="163"/>
      <c r="O75" s="163"/>
      <c r="P75" s="163"/>
      <c r="Q75" s="163"/>
    </row>
    <row r="76" spans="3:17" ht="18" customHeight="1" x14ac:dyDescent="0.35">
      <c r="C76" s="163"/>
      <c r="D76" s="163"/>
      <c r="E76" s="163"/>
      <c r="F76" s="163"/>
      <c r="G76" s="163"/>
      <c r="H76" s="163"/>
      <c r="I76" s="163"/>
      <c r="J76" s="163"/>
      <c r="K76" s="163"/>
      <c r="L76" s="163"/>
      <c r="M76" s="163"/>
      <c r="N76" s="163"/>
      <c r="O76" s="163"/>
      <c r="P76" s="163"/>
      <c r="Q76" s="163"/>
    </row>
    <row r="77" spans="3:17" ht="18" customHeight="1" x14ac:dyDescent="0.35">
      <c r="C77" s="163"/>
      <c r="D77" s="163"/>
      <c r="E77" s="163"/>
      <c r="F77" s="163"/>
      <c r="G77" s="163"/>
      <c r="H77" s="163"/>
      <c r="I77" s="163"/>
      <c r="J77" s="163"/>
      <c r="K77" s="163"/>
      <c r="L77" s="163"/>
      <c r="M77" s="163"/>
      <c r="N77" s="163"/>
      <c r="O77" s="163"/>
      <c r="P77" s="163"/>
      <c r="Q77" s="163"/>
    </row>
    <row r="78" spans="3:17" ht="18" customHeight="1" x14ac:dyDescent="0.35">
      <c r="C78" s="163"/>
      <c r="D78" s="163"/>
      <c r="E78" s="163"/>
      <c r="F78" s="163"/>
      <c r="G78" s="163"/>
      <c r="H78" s="163"/>
      <c r="I78" s="163"/>
      <c r="J78" s="163"/>
      <c r="K78" s="163"/>
      <c r="L78" s="163"/>
      <c r="M78" s="163"/>
      <c r="N78" s="163"/>
      <c r="O78" s="163"/>
      <c r="P78" s="163"/>
      <c r="Q78" s="163"/>
    </row>
    <row r="79" spans="3:17" ht="18" customHeight="1" x14ac:dyDescent="0.35">
      <c r="C79" s="163"/>
      <c r="D79" s="163"/>
      <c r="E79" s="163"/>
      <c r="F79" s="163"/>
      <c r="G79" s="163"/>
      <c r="H79" s="163"/>
      <c r="I79" s="163"/>
      <c r="J79" s="163"/>
      <c r="K79" s="163"/>
      <c r="L79" s="163"/>
      <c r="M79" s="163"/>
      <c r="N79" s="163"/>
      <c r="O79" s="163"/>
      <c r="P79" s="163"/>
      <c r="Q79" s="163"/>
    </row>
    <row r="80" spans="3:17" ht="18" customHeight="1" x14ac:dyDescent="0.35">
      <c r="C80" s="163"/>
      <c r="D80" s="163"/>
      <c r="E80" s="163"/>
      <c r="F80" s="163"/>
      <c r="G80" s="163"/>
      <c r="H80" s="163"/>
      <c r="I80" s="163"/>
      <c r="J80" s="163"/>
      <c r="K80" s="163"/>
      <c r="L80" s="163"/>
      <c r="M80" s="163"/>
      <c r="N80" s="163"/>
      <c r="O80" s="163"/>
      <c r="P80" s="163"/>
      <c r="Q80" s="163"/>
    </row>
    <row r="81" spans="3:17" ht="18" customHeight="1" x14ac:dyDescent="0.35">
      <c r="C81" s="163"/>
      <c r="D81" s="163"/>
      <c r="E81" s="163"/>
      <c r="F81" s="163"/>
      <c r="G81" s="163"/>
      <c r="H81" s="163"/>
      <c r="I81" s="163"/>
      <c r="J81" s="163"/>
      <c r="K81" s="163"/>
      <c r="L81" s="163"/>
      <c r="M81" s="163"/>
      <c r="N81" s="163"/>
      <c r="O81" s="163"/>
      <c r="P81" s="163"/>
      <c r="Q81" s="163"/>
    </row>
    <row r="82" spans="3:17" ht="18" customHeight="1" x14ac:dyDescent="0.35">
      <c r="C82" s="163"/>
      <c r="D82" s="163"/>
      <c r="E82" s="163"/>
      <c r="F82" s="163"/>
      <c r="G82" s="163"/>
      <c r="H82" s="163"/>
      <c r="I82" s="163"/>
      <c r="J82" s="163"/>
      <c r="K82" s="163"/>
      <c r="L82" s="163"/>
      <c r="M82" s="163"/>
      <c r="N82" s="163"/>
      <c r="O82" s="163"/>
      <c r="P82" s="163"/>
      <c r="Q82" s="163"/>
    </row>
    <row r="83" spans="3:17" ht="18" customHeight="1" x14ac:dyDescent="0.35">
      <c r="C83" s="163"/>
      <c r="D83" s="163"/>
      <c r="E83" s="163"/>
      <c r="F83" s="163"/>
      <c r="G83" s="163"/>
      <c r="H83" s="163"/>
      <c r="I83" s="163"/>
      <c r="J83" s="163"/>
      <c r="K83" s="163"/>
      <c r="L83" s="163"/>
      <c r="M83" s="163"/>
      <c r="N83" s="163"/>
      <c r="O83" s="163"/>
      <c r="P83" s="163"/>
      <c r="Q83" s="163"/>
    </row>
    <row r="84" spans="3:17" ht="18" customHeight="1" x14ac:dyDescent="0.35">
      <c r="C84" s="163"/>
      <c r="D84" s="163"/>
      <c r="E84" s="163"/>
      <c r="F84" s="163"/>
      <c r="G84" s="163"/>
      <c r="H84" s="163"/>
      <c r="I84" s="163"/>
      <c r="J84" s="163"/>
      <c r="K84" s="163"/>
      <c r="L84" s="163"/>
      <c r="M84" s="163"/>
      <c r="N84" s="163"/>
      <c r="O84" s="163"/>
      <c r="P84" s="163"/>
      <c r="Q84" s="163"/>
    </row>
    <row r="85" spans="3:17" ht="18" customHeight="1" x14ac:dyDescent="0.35">
      <c r="C85" s="163"/>
      <c r="D85" s="163"/>
      <c r="E85" s="163"/>
      <c r="F85" s="163"/>
      <c r="G85" s="163"/>
      <c r="H85" s="163"/>
      <c r="I85" s="163"/>
      <c r="J85" s="163"/>
      <c r="K85" s="163"/>
      <c r="L85" s="163"/>
      <c r="M85" s="163"/>
      <c r="N85" s="163"/>
      <c r="O85" s="163"/>
      <c r="P85" s="163"/>
      <c r="Q85" s="163"/>
    </row>
    <row r="86" spans="3:17" ht="18" customHeight="1" x14ac:dyDescent="0.35">
      <c r="C86" s="163"/>
      <c r="D86" s="163"/>
      <c r="E86" s="163"/>
      <c r="F86" s="163"/>
      <c r="G86" s="163"/>
      <c r="H86" s="163"/>
      <c r="I86" s="163"/>
      <c r="J86" s="163"/>
      <c r="K86" s="163"/>
      <c r="L86" s="163"/>
      <c r="M86" s="163"/>
      <c r="N86" s="163"/>
      <c r="O86" s="163"/>
      <c r="P86" s="163"/>
      <c r="Q86" s="163"/>
    </row>
    <row r="87" spans="3:17" ht="18" customHeight="1" x14ac:dyDescent="0.35">
      <c r="C87" s="163"/>
      <c r="D87" s="163"/>
      <c r="E87" s="163"/>
      <c r="F87" s="163"/>
      <c r="G87" s="163"/>
      <c r="H87" s="163"/>
      <c r="I87" s="163"/>
      <c r="J87" s="163"/>
      <c r="K87" s="163"/>
      <c r="L87" s="163"/>
      <c r="M87" s="163"/>
      <c r="N87" s="163"/>
      <c r="O87" s="163"/>
      <c r="P87" s="163"/>
      <c r="Q87" s="163"/>
    </row>
    <row r="88" spans="3:17" ht="18" customHeight="1" x14ac:dyDescent="0.35">
      <c r="C88" s="163"/>
      <c r="D88" s="163"/>
      <c r="E88" s="163"/>
      <c r="F88" s="163"/>
      <c r="G88" s="163"/>
      <c r="H88" s="163"/>
      <c r="I88" s="163"/>
      <c r="J88" s="163"/>
      <c r="K88" s="163"/>
      <c r="L88" s="163"/>
      <c r="M88" s="163"/>
      <c r="N88" s="163"/>
      <c r="O88" s="163"/>
      <c r="P88" s="163"/>
      <c r="Q88" s="163"/>
    </row>
    <row r="89" spans="3:17" ht="18" customHeight="1" x14ac:dyDescent="0.35">
      <c r="C89" s="163"/>
      <c r="D89" s="163"/>
      <c r="E89" s="163"/>
      <c r="F89" s="163"/>
      <c r="G89" s="163"/>
      <c r="H89" s="163"/>
      <c r="I89" s="163"/>
      <c r="J89" s="163"/>
      <c r="K89" s="163"/>
      <c r="L89" s="163"/>
      <c r="M89" s="163"/>
      <c r="N89" s="163"/>
      <c r="O89" s="163"/>
      <c r="P89" s="163"/>
      <c r="Q89" s="163"/>
    </row>
    <row r="90" spans="3:17" ht="18" customHeight="1" x14ac:dyDescent="0.35">
      <c r="C90" s="163"/>
      <c r="D90" s="163"/>
      <c r="E90" s="163"/>
      <c r="F90" s="163"/>
      <c r="G90" s="163"/>
      <c r="H90" s="163"/>
      <c r="I90" s="163"/>
      <c r="J90" s="163"/>
      <c r="K90" s="163"/>
      <c r="L90" s="163"/>
      <c r="M90" s="163"/>
      <c r="N90" s="163"/>
      <c r="O90" s="163"/>
      <c r="P90" s="163"/>
      <c r="Q90" s="163"/>
    </row>
    <row r="91" spans="3:17" ht="18" customHeight="1" x14ac:dyDescent="0.35">
      <c r="C91" s="163"/>
      <c r="D91" s="163"/>
      <c r="E91" s="163"/>
      <c r="F91" s="163"/>
      <c r="G91" s="163"/>
      <c r="H91" s="163"/>
      <c r="I91" s="163"/>
      <c r="J91" s="163"/>
      <c r="K91" s="163"/>
      <c r="L91" s="163"/>
      <c r="M91" s="163"/>
      <c r="N91" s="163"/>
      <c r="O91" s="163"/>
      <c r="P91" s="163"/>
      <c r="Q91" s="163"/>
    </row>
    <row r="92" spans="3:17" ht="18" customHeight="1" x14ac:dyDescent="0.35">
      <c r="C92" s="163"/>
      <c r="D92" s="163"/>
      <c r="E92" s="163"/>
      <c r="F92" s="163"/>
      <c r="G92" s="163"/>
      <c r="H92" s="163"/>
      <c r="I92" s="163"/>
      <c r="J92" s="163"/>
      <c r="K92" s="163"/>
      <c r="L92" s="163"/>
      <c r="M92" s="163"/>
      <c r="N92" s="163"/>
      <c r="O92" s="163"/>
      <c r="P92" s="163"/>
      <c r="Q92" s="163"/>
    </row>
    <row r="93" spans="3:17" ht="18" customHeight="1" x14ac:dyDescent="0.35">
      <c r="C93" s="163"/>
      <c r="D93" s="163"/>
      <c r="E93" s="163"/>
      <c r="F93" s="163"/>
      <c r="G93" s="163"/>
      <c r="H93" s="163"/>
      <c r="I93" s="163"/>
      <c r="J93" s="163"/>
      <c r="K93" s="163"/>
      <c r="L93" s="163"/>
      <c r="M93" s="163"/>
      <c r="N93" s="163"/>
      <c r="O93" s="163"/>
      <c r="P93" s="163"/>
      <c r="Q93" s="163"/>
    </row>
    <row r="94" spans="3:17" ht="18" customHeight="1" x14ac:dyDescent="0.35">
      <c r="C94" s="163"/>
      <c r="D94" s="163"/>
      <c r="E94" s="163"/>
      <c r="F94" s="163"/>
      <c r="G94" s="163"/>
      <c r="H94" s="163"/>
      <c r="I94" s="163"/>
      <c r="J94" s="163"/>
      <c r="K94" s="163"/>
      <c r="L94" s="163"/>
      <c r="M94" s="163"/>
      <c r="N94" s="163"/>
      <c r="O94" s="163"/>
      <c r="P94" s="163"/>
      <c r="Q94" s="163"/>
    </row>
    <row r="95" spans="3:17" ht="18" customHeight="1" x14ac:dyDescent="0.35">
      <c r="C95" s="163"/>
      <c r="D95" s="163"/>
      <c r="E95" s="163"/>
      <c r="F95" s="163"/>
      <c r="G95" s="163"/>
      <c r="H95" s="163"/>
      <c r="I95" s="163"/>
      <c r="J95" s="163"/>
      <c r="K95" s="163"/>
      <c r="L95" s="163"/>
      <c r="M95" s="163"/>
      <c r="N95" s="163"/>
      <c r="O95" s="163"/>
      <c r="P95" s="163"/>
      <c r="Q95" s="163"/>
    </row>
    <row r="96" spans="3:17" ht="18" customHeight="1" x14ac:dyDescent="0.35">
      <c r="C96" s="163"/>
      <c r="D96" s="163"/>
      <c r="E96" s="163"/>
      <c r="F96" s="163"/>
      <c r="G96" s="163"/>
      <c r="H96" s="163"/>
      <c r="I96" s="163"/>
      <c r="J96" s="163"/>
      <c r="K96" s="163"/>
      <c r="L96" s="163"/>
      <c r="M96" s="163"/>
      <c r="N96" s="163"/>
      <c r="O96" s="163"/>
      <c r="P96" s="163"/>
      <c r="Q96" s="163"/>
    </row>
    <row r="97" spans="3:17" ht="18" customHeight="1" x14ac:dyDescent="0.35">
      <c r="C97" s="163"/>
      <c r="D97" s="163"/>
      <c r="E97" s="163"/>
      <c r="F97" s="163"/>
      <c r="G97" s="163"/>
      <c r="H97" s="163"/>
      <c r="I97" s="163"/>
      <c r="J97" s="163"/>
      <c r="K97" s="163"/>
      <c r="L97" s="163"/>
      <c r="M97" s="163"/>
      <c r="N97" s="163"/>
      <c r="O97" s="163"/>
      <c r="P97" s="163"/>
      <c r="Q97" s="163"/>
    </row>
    <row r="98" spans="3:17" ht="18" customHeight="1" x14ac:dyDescent="0.35">
      <c r="C98" s="163"/>
      <c r="D98" s="163"/>
      <c r="E98" s="163"/>
      <c r="F98" s="163"/>
      <c r="G98" s="163"/>
      <c r="H98" s="163"/>
      <c r="I98" s="163"/>
      <c r="J98" s="163"/>
      <c r="K98" s="163"/>
      <c r="L98" s="163"/>
      <c r="M98" s="163"/>
      <c r="N98" s="163"/>
      <c r="O98" s="163"/>
      <c r="P98" s="163"/>
      <c r="Q98" s="163"/>
    </row>
    <row r="99" spans="3:17" ht="18" customHeight="1" x14ac:dyDescent="0.35">
      <c r="C99" s="163"/>
      <c r="D99" s="163"/>
      <c r="E99" s="163"/>
      <c r="F99" s="163"/>
      <c r="G99" s="163"/>
      <c r="H99" s="163"/>
      <c r="I99" s="163"/>
      <c r="J99" s="163"/>
      <c r="K99" s="163"/>
      <c r="L99" s="163"/>
      <c r="M99" s="163"/>
      <c r="N99" s="163"/>
      <c r="O99" s="163"/>
      <c r="P99" s="163"/>
      <c r="Q99" s="163"/>
    </row>
    <row r="100" spans="3:17" ht="18" customHeight="1" x14ac:dyDescent="0.35">
      <c r="C100" s="163"/>
      <c r="D100" s="163"/>
      <c r="E100" s="163"/>
      <c r="F100" s="163"/>
      <c r="G100" s="163"/>
      <c r="H100" s="163"/>
      <c r="I100" s="163"/>
      <c r="J100" s="163"/>
      <c r="K100" s="163"/>
      <c r="L100" s="163"/>
      <c r="M100" s="163"/>
      <c r="N100" s="163"/>
      <c r="O100" s="163"/>
      <c r="P100" s="163"/>
      <c r="Q100" s="163"/>
    </row>
    <row r="101" spans="3:17" ht="18" customHeight="1" x14ac:dyDescent="0.35">
      <c r="C101" s="163"/>
      <c r="D101" s="163"/>
      <c r="E101" s="163"/>
      <c r="F101" s="163"/>
      <c r="G101" s="163"/>
      <c r="H101" s="163"/>
      <c r="I101" s="163"/>
      <c r="J101" s="163"/>
      <c r="K101" s="163"/>
      <c r="L101" s="163"/>
      <c r="M101" s="163"/>
      <c r="N101" s="163"/>
      <c r="O101" s="163"/>
      <c r="P101" s="163"/>
      <c r="Q101" s="163"/>
    </row>
    <row r="102" spans="3:17" ht="18" customHeight="1" x14ac:dyDescent="0.35">
      <c r="C102" s="163"/>
      <c r="D102" s="163"/>
      <c r="E102" s="163"/>
      <c r="F102" s="163"/>
      <c r="G102" s="163"/>
      <c r="H102" s="163"/>
      <c r="I102" s="163"/>
      <c r="J102" s="163"/>
      <c r="K102" s="163"/>
      <c r="L102" s="163"/>
      <c r="M102" s="163"/>
      <c r="N102" s="163"/>
      <c r="O102" s="163"/>
      <c r="P102" s="163"/>
      <c r="Q102" s="163"/>
    </row>
    <row r="103" spans="3:17" ht="18" customHeight="1" x14ac:dyDescent="0.35">
      <c r="C103" s="163"/>
      <c r="D103" s="163"/>
      <c r="E103" s="163"/>
      <c r="F103" s="163"/>
      <c r="G103" s="163"/>
      <c r="H103" s="163"/>
      <c r="I103" s="163"/>
      <c r="J103" s="163"/>
      <c r="K103" s="163"/>
      <c r="L103" s="163"/>
      <c r="M103" s="163"/>
      <c r="N103" s="163"/>
      <c r="O103" s="163"/>
      <c r="P103" s="163"/>
      <c r="Q103" s="163"/>
    </row>
    <row r="104" spans="3:17" ht="18" customHeight="1" x14ac:dyDescent="0.35">
      <c r="C104" s="163"/>
      <c r="D104" s="163"/>
      <c r="E104" s="163"/>
      <c r="F104" s="163"/>
      <c r="G104" s="163"/>
      <c r="H104" s="163"/>
      <c r="I104" s="163"/>
      <c r="J104" s="163"/>
      <c r="K104" s="163"/>
      <c r="L104" s="163"/>
      <c r="M104" s="163"/>
      <c r="N104" s="163"/>
      <c r="O104" s="163"/>
      <c r="P104" s="163"/>
      <c r="Q104" s="163"/>
    </row>
    <row r="105" spans="3:17" ht="18" customHeight="1" x14ac:dyDescent="0.35">
      <c r="C105" s="163"/>
      <c r="D105" s="163"/>
      <c r="E105" s="163"/>
      <c r="F105" s="163"/>
      <c r="G105" s="163"/>
      <c r="H105" s="163"/>
      <c r="I105" s="163"/>
      <c r="J105" s="163"/>
      <c r="K105" s="163"/>
      <c r="L105" s="163"/>
      <c r="M105" s="163"/>
      <c r="N105" s="163"/>
      <c r="O105" s="163"/>
      <c r="P105" s="163"/>
      <c r="Q105" s="163"/>
    </row>
    <row r="106" spans="3:17" ht="18" customHeight="1" x14ac:dyDescent="0.35">
      <c r="C106" s="163"/>
      <c r="D106" s="163"/>
      <c r="E106" s="163"/>
      <c r="F106" s="163"/>
      <c r="G106" s="163"/>
      <c r="H106" s="163"/>
      <c r="I106" s="163"/>
      <c r="J106" s="163"/>
      <c r="K106" s="163"/>
      <c r="L106" s="163"/>
      <c r="M106" s="163"/>
      <c r="N106" s="163"/>
      <c r="O106" s="163"/>
      <c r="P106" s="163"/>
      <c r="Q106" s="163"/>
    </row>
    <row r="107" spans="3:17" ht="18" customHeight="1" x14ac:dyDescent="0.35">
      <c r="C107" s="163"/>
      <c r="D107" s="163"/>
      <c r="E107" s="163"/>
      <c r="F107" s="163"/>
      <c r="G107" s="163"/>
      <c r="H107" s="163"/>
      <c r="I107" s="163"/>
      <c r="J107" s="163"/>
      <c r="K107" s="163"/>
      <c r="L107" s="163"/>
      <c r="M107" s="163"/>
      <c r="N107" s="163"/>
      <c r="O107" s="163"/>
      <c r="P107" s="163"/>
      <c r="Q107" s="163"/>
    </row>
    <row r="108" spans="3:17" ht="18" customHeight="1" x14ac:dyDescent="0.35">
      <c r="C108" s="163"/>
      <c r="D108" s="163"/>
      <c r="E108" s="163"/>
      <c r="F108" s="163"/>
      <c r="G108" s="163"/>
      <c r="H108" s="163"/>
      <c r="I108" s="163"/>
      <c r="J108" s="163"/>
      <c r="K108" s="163"/>
      <c r="L108" s="163"/>
      <c r="M108" s="163"/>
      <c r="N108" s="163"/>
      <c r="O108" s="163"/>
      <c r="P108" s="163"/>
      <c r="Q108" s="163"/>
    </row>
    <row r="109" spans="3:17" ht="18" customHeight="1" x14ac:dyDescent="0.35">
      <c r="C109" s="163"/>
      <c r="D109" s="163"/>
      <c r="E109" s="163"/>
      <c r="F109" s="163"/>
      <c r="G109" s="163"/>
      <c r="H109" s="163"/>
      <c r="I109" s="163"/>
      <c r="J109" s="163"/>
      <c r="K109" s="163"/>
      <c r="L109" s="163"/>
      <c r="M109" s="163"/>
      <c r="N109" s="163"/>
      <c r="O109" s="163"/>
      <c r="P109" s="163"/>
      <c r="Q109" s="163"/>
    </row>
    <row r="110" spans="3:17" ht="18" customHeight="1" x14ac:dyDescent="0.35">
      <c r="C110" s="163"/>
      <c r="D110" s="163"/>
      <c r="E110" s="163"/>
      <c r="F110" s="163"/>
      <c r="G110" s="163"/>
      <c r="H110" s="163"/>
      <c r="I110" s="163"/>
      <c r="J110" s="163"/>
      <c r="K110" s="163"/>
      <c r="L110" s="163"/>
      <c r="M110" s="163"/>
      <c r="N110" s="163"/>
      <c r="O110" s="163"/>
      <c r="P110" s="163"/>
      <c r="Q110" s="163"/>
    </row>
    <row r="111" spans="3:17" ht="18" customHeight="1" x14ac:dyDescent="0.35">
      <c r="C111" s="163"/>
      <c r="D111" s="163"/>
      <c r="E111" s="163"/>
      <c r="F111" s="163"/>
      <c r="G111" s="163"/>
      <c r="H111" s="163"/>
      <c r="I111" s="163"/>
      <c r="J111" s="163"/>
      <c r="K111" s="163"/>
      <c r="L111" s="163"/>
      <c r="M111" s="163"/>
      <c r="N111" s="163"/>
      <c r="O111" s="163"/>
      <c r="P111" s="163"/>
      <c r="Q111" s="163"/>
    </row>
    <row r="112" spans="3:17" ht="18" customHeight="1" x14ac:dyDescent="0.35">
      <c r="C112" s="163"/>
      <c r="D112" s="163"/>
      <c r="E112" s="163"/>
      <c r="F112" s="163"/>
      <c r="G112" s="163"/>
      <c r="H112" s="163"/>
      <c r="I112" s="163"/>
      <c r="J112" s="163"/>
      <c r="K112" s="163"/>
      <c r="L112" s="163"/>
      <c r="M112" s="163"/>
      <c r="N112" s="163"/>
      <c r="O112" s="163"/>
      <c r="P112" s="163"/>
      <c r="Q112" s="163"/>
    </row>
    <row r="113" spans="3:17" ht="18" customHeight="1" x14ac:dyDescent="0.35">
      <c r="C113" s="163"/>
      <c r="D113" s="163"/>
      <c r="E113" s="163"/>
      <c r="F113" s="163"/>
      <c r="G113" s="163"/>
      <c r="H113" s="163"/>
      <c r="I113" s="163"/>
      <c r="J113" s="163"/>
      <c r="K113" s="163"/>
      <c r="L113" s="163"/>
      <c r="M113" s="163"/>
      <c r="N113" s="163"/>
      <c r="O113" s="163"/>
      <c r="P113" s="163"/>
      <c r="Q113" s="163"/>
    </row>
    <row r="114" spans="3:17" ht="18" customHeight="1" x14ac:dyDescent="0.35">
      <c r="C114" s="163"/>
      <c r="D114" s="163"/>
      <c r="E114" s="163"/>
      <c r="F114" s="163"/>
      <c r="G114" s="163"/>
      <c r="H114" s="163"/>
      <c r="I114" s="163"/>
      <c r="J114" s="163"/>
      <c r="K114" s="163"/>
      <c r="L114" s="163"/>
      <c r="M114" s="163"/>
      <c r="N114" s="163"/>
      <c r="O114" s="163"/>
      <c r="P114" s="163"/>
      <c r="Q114" s="163"/>
    </row>
    <row r="115" spans="3:17" ht="18" customHeight="1" x14ac:dyDescent="0.35">
      <c r="C115" s="163"/>
      <c r="D115" s="163"/>
      <c r="E115" s="163"/>
      <c r="F115" s="163"/>
      <c r="G115" s="163"/>
      <c r="H115" s="163"/>
      <c r="I115" s="163"/>
      <c r="J115" s="163"/>
      <c r="K115" s="163"/>
      <c r="L115" s="163"/>
      <c r="M115" s="163"/>
      <c r="N115" s="163"/>
      <c r="O115" s="163"/>
      <c r="P115" s="163"/>
      <c r="Q115" s="163"/>
    </row>
    <row r="116" spans="3:17" ht="18" customHeight="1" x14ac:dyDescent="0.35">
      <c r="C116" s="163"/>
      <c r="D116" s="163"/>
      <c r="E116" s="163"/>
      <c r="F116" s="163"/>
      <c r="G116" s="163"/>
      <c r="H116" s="163"/>
      <c r="I116" s="163"/>
      <c r="J116" s="163"/>
      <c r="K116" s="163"/>
      <c r="L116" s="163"/>
      <c r="M116" s="163"/>
      <c r="N116" s="163"/>
      <c r="O116" s="163"/>
      <c r="P116" s="163"/>
      <c r="Q116" s="163"/>
    </row>
    <row r="117" spans="3:17" ht="18" customHeight="1" x14ac:dyDescent="0.35">
      <c r="C117" s="163"/>
      <c r="D117" s="163"/>
      <c r="E117" s="163"/>
      <c r="F117" s="163"/>
      <c r="G117" s="163"/>
      <c r="H117" s="163"/>
      <c r="I117" s="163"/>
      <c r="J117" s="163"/>
      <c r="K117" s="163"/>
      <c r="L117" s="163"/>
      <c r="M117" s="163"/>
      <c r="N117" s="163"/>
      <c r="O117" s="163"/>
      <c r="P117" s="163"/>
      <c r="Q117" s="163"/>
    </row>
    <row r="118" spans="3:17" ht="18" customHeight="1" x14ac:dyDescent="0.35">
      <c r="C118" s="163"/>
      <c r="D118" s="163"/>
      <c r="E118" s="163"/>
      <c r="F118" s="163"/>
      <c r="G118" s="163"/>
      <c r="H118" s="163"/>
      <c r="I118" s="163"/>
      <c r="J118" s="163"/>
      <c r="K118" s="163"/>
      <c r="L118" s="163"/>
      <c r="M118" s="163"/>
      <c r="N118" s="163"/>
      <c r="O118" s="163"/>
      <c r="P118" s="163"/>
      <c r="Q118" s="163"/>
    </row>
    <row r="119" spans="3:17" ht="18" customHeight="1" x14ac:dyDescent="0.35">
      <c r="C119" s="163"/>
      <c r="D119" s="163"/>
      <c r="E119" s="163"/>
      <c r="F119" s="163"/>
      <c r="G119" s="163"/>
      <c r="H119" s="163"/>
      <c r="I119" s="163"/>
      <c r="J119" s="163"/>
      <c r="K119" s="163"/>
      <c r="L119" s="163"/>
      <c r="M119" s="163"/>
      <c r="N119" s="163"/>
      <c r="O119" s="163"/>
      <c r="P119" s="163"/>
      <c r="Q119" s="163"/>
    </row>
    <row r="120" spans="3:17" ht="18" customHeight="1" x14ac:dyDescent="0.35">
      <c r="C120" s="163"/>
      <c r="D120" s="163"/>
      <c r="E120" s="163"/>
      <c r="F120" s="163"/>
      <c r="G120" s="163"/>
      <c r="H120" s="163"/>
      <c r="I120" s="163"/>
      <c r="J120" s="163"/>
      <c r="K120" s="163"/>
      <c r="L120" s="163"/>
      <c r="M120" s="163"/>
      <c r="N120" s="163"/>
      <c r="O120" s="163"/>
      <c r="P120" s="163"/>
      <c r="Q120" s="163"/>
    </row>
    <row r="121" spans="3:17" ht="18" customHeight="1" x14ac:dyDescent="0.35">
      <c r="C121" s="163"/>
      <c r="D121" s="163"/>
      <c r="E121" s="163"/>
      <c r="F121" s="163"/>
      <c r="G121" s="163"/>
      <c r="H121" s="163"/>
      <c r="I121" s="163"/>
      <c r="J121" s="163"/>
      <c r="K121" s="163"/>
      <c r="L121" s="163"/>
      <c r="M121" s="163"/>
      <c r="N121" s="163"/>
      <c r="O121" s="163"/>
      <c r="P121" s="163"/>
      <c r="Q121" s="163"/>
    </row>
    <row r="122" spans="3:17" ht="18" customHeight="1" x14ac:dyDescent="0.35">
      <c r="C122" s="163"/>
      <c r="D122" s="163"/>
      <c r="E122" s="163"/>
      <c r="F122" s="163"/>
      <c r="G122" s="163"/>
      <c r="H122" s="163"/>
      <c r="I122" s="163"/>
      <c r="J122" s="163"/>
      <c r="K122" s="163"/>
      <c r="L122" s="163"/>
      <c r="M122" s="163"/>
      <c r="N122" s="163"/>
      <c r="O122" s="163"/>
      <c r="P122" s="163"/>
      <c r="Q122" s="163"/>
    </row>
    <row r="123" spans="3:17" ht="18" customHeight="1" x14ac:dyDescent="0.35">
      <c r="C123" s="163"/>
      <c r="D123" s="163"/>
      <c r="E123" s="163"/>
      <c r="F123" s="163"/>
      <c r="G123" s="163"/>
      <c r="H123" s="163"/>
      <c r="I123" s="163"/>
      <c r="J123" s="163"/>
      <c r="K123" s="163"/>
      <c r="L123" s="163"/>
      <c r="M123" s="163"/>
      <c r="N123" s="163"/>
      <c r="O123" s="163"/>
      <c r="P123" s="163"/>
      <c r="Q123" s="163"/>
    </row>
    <row r="124" spans="3:17" ht="18" customHeight="1" x14ac:dyDescent="0.35">
      <c r="C124" s="163"/>
      <c r="D124" s="163"/>
      <c r="E124" s="163"/>
      <c r="F124" s="163"/>
      <c r="G124" s="163"/>
      <c r="H124" s="163"/>
      <c r="I124" s="163"/>
      <c r="J124" s="163"/>
      <c r="K124" s="163"/>
      <c r="L124" s="163"/>
      <c r="M124" s="163"/>
      <c r="N124" s="163"/>
      <c r="O124" s="163"/>
      <c r="P124" s="163"/>
      <c r="Q124" s="163"/>
    </row>
    <row r="125" spans="3:17" ht="18" customHeight="1" x14ac:dyDescent="0.35">
      <c r="C125" s="163"/>
      <c r="D125" s="163"/>
      <c r="E125" s="163"/>
      <c r="F125" s="163"/>
      <c r="G125" s="163"/>
      <c r="H125" s="163"/>
      <c r="I125" s="163"/>
      <c r="J125" s="163"/>
      <c r="K125" s="163"/>
      <c r="L125" s="163"/>
      <c r="M125" s="163"/>
      <c r="N125" s="163"/>
      <c r="O125" s="163"/>
      <c r="P125" s="163"/>
      <c r="Q125" s="163"/>
    </row>
    <row r="126" spans="3:17" ht="18" customHeight="1" x14ac:dyDescent="0.35">
      <c r="C126" s="163"/>
      <c r="D126" s="163"/>
      <c r="E126" s="163"/>
      <c r="F126" s="163"/>
      <c r="G126" s="163"/>
      <c r="H126" s="163"/>
      <c r="I126" s="163"/>
      <c r="J126" s="163"/>
      <c r="K126" s="163"/>
      <c r="L126" s="163"/>
      <c r="M126" s="163"/>
      <c r="N126" s="163"/>
      <c r="O126" s="163"/>
      <c r="P126" s="163"/>
      <c r="Q126" s="163"/>
    </row>
    <row r="127" spans="3:17" ht="18" customHeight="1" x14ac:dyDescent="0.35">
      <c r="C127" s="163"/>
      <c r="D127" s="163"/>
      <c r="E127" s="163"/>
      <c r="F127" s="163"/>
      <c r="G127" s="163"/>
      <c r="H127" s="163"/>
      <c r="I127" s="163"/>
      <c r="J127" s="163"/>
      <c r="K127" s="163"/>
      <c r="L127" s="163"/>
      <c r="M127" s="163"/>
      <c r="N127" s="163"/>
      <c r="O127" s="163"/>
      <c r="P127" s="163"/>
      <c r="Q127" s="163"/>
    </row>
    <row r="128" spans="3:17" ht="18" customHeight="1" x14ac:dyDescent="0.35">
      <c r="C128" s="163"/>
      <c r="D128" s="163"/>
      <c r="E128" s="163"/>
      <c r="F128" s="163"/>
      <c r="G128" s="163"/>
      <c r="H128" s="163"/>
      <c r="I128" s="163"/>
      <c r="J128" s="163"/>
      <c r="K128" s="163"/>
      <c r="L128" s="163"/>
      <c r="M128" s="163"/>
      <c r="N128" s="163"/>
      <c r="O128" s="163"/>
      <c r="P128" s="163"/>
      <c r="Q128" s="163"/>
    </row>
    <row r="129" spans="3:17" ht="18" customHeight="1" x14ac:dyDescent="0.35">
      <c r="C129" s="163"/>
      <c r="D129" s="163"/>
      <c r="E129" s="163"/>
      <c r="F129" s="163"/>
      <c r="G129" s="163"/>
      <c r="H129" s="163"/>
      <c r="I129" s="163"/>
      <c r="J129" s="163"/>
      <c r="K129" s="163"/>
      <c r="L129" s="163"/>
      <c r="M129" s="163"/>
      <c r="N129" s="163"/>
      <c r="O129" s="163"/>
      <c r="P129" s="163"/>
      <c r="Q129" s="163"/>
    </row>
    <row r="130" spans="3:17" ht="18" customHeight="1" x14ac:dyDescent="0.35">
      <c r="C130" s="163"/>
      <c r="D130" s="163"/>
      <c r="E130" s="163"/>
      <c r="F130" s="163"/>
      <c r="G130" s="163"/>
      <c r="H130" s="163"/>
      <c r="I130" s="163"/>
      <c r="J130" s="163"/>
      <c r="K130" s="163"/>
      <c r="L130" s="163"/>
      <c r="M130" s="163"/>
      <c r="N130" s="163"/>
      <c r="O130" s="163"/>
      <c r="P130" s="163"/>
      <c r="Q130" s="163"/>
    </row>
    <row r="131" spans="3:17" ht="18" customHeight="1" x14ac:dyDescent="0.35">
      <c r="C131" s="163"/>
      <c r="D131" s="163"/>
      <c r="E131" s="163"/>
      <c r="F131" s="163"/>
      <c r="G131" s="163"/>
      <c r="H131" s="163"/>
      <c r="I131" s="163"/>
      <c r="J131" s="163"/>
      <c r="K131" s="163"/>
      <c r="L131" s="163"/>
      <c r="M131" s="163"/>
      <c r="N131" s="163"/>
      <c r="O131" s="163"/>
      <c r="P131" s="163"/>
      <c r="Q131" s="163"/>
    </row>
    <row r="132" spans="3:17" ht="18" customHeight="1" x14ac:dyDescent="0.35">
      <c r="C132" s="163"/>
      <c r="D132" s="163"/>
      <c r="E132" s="163"/>
      <c r="F132" s="163"/>
      <c r="G132" s="163"/>
      <c r="H132" s="163"/>
      <c r="I132" s="163"/>
      <c r="J132" s="163"/>
      <c r="K132" s="163"/>
      <c r="L132" s="163"/>
      <c r="M132" s="163"/>
      <c r="N132" s="163"/>
      <c r="O132" s="163"/>
      <c r="P132" s="163"/>
      <c r="Q132" s="163"/>
    </row>
    <row r="133" spans="3:17" ht="18" customHeight="1" x14ac:dyDescent="0.35">
      <c r="C133" s="163"/>
      <c r="D133" s="163"/>
      <c r="E133" s="163"/>
      <c r="F133" s="163"/>
      <c r="G133" s="163"/>
      <c r="H133" s="163"/>
      <c r="I133" s="163"/>
      <c r="J133" s="163"/>
      <c r="K133" s="163"/>
      <c r="L133" s="163"/>
      <c r="M133" s="163"/>
      <c r="N133" s="163"/>
      <c r="O133" s="163"/>
      <c r="P133" s="163"/>
      <c r="Q133" s="163"/>
    </row>
    <row r="134" spans="3:17" ht="18" customHeight="1" x14ac:dyDescent="0.35">
      <c r="C134" s="163"/>
      <c r="D134" s="163"/>
      <c r="E134" s="163"/>
      <c r="F134" s="163"/>
      <c r="G134" s="163"/>
      <c r="H134" s="163"/>
      <c r="I134" s="163"/>
      <c r="J134" s="163"/>
      <c r="K134" s="163"/>
      <c r="L134" s="163"/>
      <c r="M134" s="163"/>
      <c r="N134" s="163"/>
      <c r="O134" s="163"/>
      <c r="P134" s="163"/>
      <c r="Q134" s="163"/>
    </row>
    <row r="135" spans="3:17" ht="18" customHeight="1" x14ac:dyDescent="0.35">
      <c r="C135" s="163"/>
      <c r="D135" s="163"/>
      <c r="E135" s="163"/>
      <c r="F135" s="163"/>
      <c r="G135" s="163"/>
      <c r="H135" s="163"/>
      <c r="I135" s="163"/>
      <c r="J135" s="163"/>
      <c r="K135" s="163"/>
      <c r="L135" s="163"/>
      <c r="M135" s="163"/>
      <c r="N135" s="163"/>
      <c r="O135" s="163"/>
      <c r="P135" s="163"/>
      <c r="Q135" s="163"/>
    </row>
    <row r="136" spans="3:17" ht="18" customHeight="1" x14ac:dyDescent="0.35">
      <c r="C136" s="163"/>
      <c r="D136" s="163"/>
      <c r="E136" s="163"/>
      <c r="F136" s="163"/>
      <c r="G136" s="163"/>
      <c r="H136" s="163"/>
      <c r="I136" s="163"/>
      <c r="J136" s="163"/>
      <c r="K136" s="163"/>
      <c r="L136" s="163"/>
      <c r="M136" s="163"/>
      <c r="N136" s="163"/>
      <c r="O136" s="163"/>
      <c r="P136" s="163"/>
      <c r="Q136" s="163"/>
    </row>
    <row r="137" spans="3:17" ht="18" customHeight="1" x14ac:dyDescent="0.35">
      <c r="C137" s="163"/>
      <c r="D137" s="163"/>
      <c r="E137" s="163"/>
      <c r="F137" s="163"/>
      <c r="G137" s="163"/>
      <c r="H137" s="163"/>
      <c r="I137" s="163"/>
      <c r="J137" s="163"/>
      <c r="K137" s="163"/>
      <c r="L137" s="163"/>
      <c r="M137" s="163"/>
      <c r="N137" s="163"/>
      <c r="O137" s="163"/>
      <c r="P137" s="163"/>
      <c r="Q137" s="163"/>
    </row>
    <row r="138" spans="3:17" ht="18" customHeight="1" x14ac:dyDescent="0.35">
      <c r="C138" s="163"/>
      <c r="D138" s="163"/>
      <c r="E138" s="163"/>
      <c r="F138" s="163"/>
      <c r="G138" s="163"/>
      <c r="H138" s="163"/>
      <c r="I138" s="163"/>
      <c r="J138" s="163"/>
      <c r="K138" s="163"/>
      <c r="L138" s="163"/>
      <c r="M138" s="163"/>
      <c r="N138" s="163"/>
      <c r="O138" s="163"/>
      <c r="P138" s="163"/>
      <c r="Q138" s="163"/>
    </row>
    <row r="139" spans="3:17" ht="18" customHeight="1" x14ac:dyDescent="0.35">
      <c r="C139" s="163"/>
      <c r="D139" s="163"/>
      <c r="E139" s="163"/>
      <c r="F139" s="163"/>
      <c r="G139" s="163"/>
      <c r="H139" s="163"/>
      <c r="I139" s="163"/>
      <c r="J139" s="163"/>
      <c r="K139" s="163"/>
      <c r="L139" s="163"/>
      <c r="M139" s="163"/>
      <c r="N139" s="163"/>
      <c r="O139" s="163"/>
      <c r="P139" s="163"/>
      <c r="Q139" s="163"/>
    </row>
    <row r="140" spans="3:17" ht="18" customHeight="1" x14ac:dyDescent="0.35">
      <c r="C140" s="163"/>
      <c r="D140" s="163"/>
      <c r="E140" s="163"/>
      <c r="F140" s="163"/>
      <c r="G140" s="163"/>
      <c r="H140" s="163"/>
      <c r="I140" s="163"/>
      <c r="J140" s="163"/>
      <c r="K140" s="163"/>
      <c r="L140" s="163"/>
      <c r="M140" s="163"/>
      <c r="N140" s="163"/>
      <c r="O140" s="163"/>
      <c r="P140" s="163"/>
      <c r="Q140" s="163"/>
    </row>
    <row r="141" spans="3:17" ht="18" customHeight="1" x14ac:dyDescent="0.35">
      <c r="C141" s="163"/>
      <c r="D141" s="163"/>
      <c r="E141" s="163"/>
      <c r="F141" s="163"/>
      <c r="G141" s="163"/>
      <c r="H141" s="163"/>
      <c r="I141" s="163"/>
      <c r="J141" s="163"/>
      <c r="K141" s="163"/>
      <c r="L141" s="163"/>
      <c r="M141" s="163"/>
      <c r="N141" s="163"/>
      <c r="O141" s="163"/>
      <c r="P141" s="163"/>
      <c r="Q141" s="163"/>
    </row>
    <row r="142" spans="3:17" ht="18" customHeight="1" x14ac:dyDescent="0.35">
      <c r="C142" s="163"/>
      <c r="D142" s="163"/>
      <c r="E142" s="163"/>
      <c r="F142" s="163"/>
      <c r="G142" s="163"/>
      <c r="H142" s="163"/>
      <c r="I142" s="163"/>
      <c r="J142" s="163"/>
      <c r="K142" s="163"/>
      <c r="L142" s="163"/>
      <c r="M142" s="163"/>
      <c r="N142" s="163"/>
      <c r="O142" s="163"/>
      <c r="P142" s="163"/>
      <c r="Q142" s="163"/>
    </row>
    <row r="143" spans="3:17" ht="18" customHeight="1" x14ac:dyDescent="0.35">
      <c r="C143" s="163"/>
      <c r="D143" s="163"/>
      <c r="E143" s="163"/>
      <c r="F143" s="163"/>
      <c r="G143" s="163"/>
      <c r="H143" s="163"/>
      <c r="I143" s="163"/>
      <c r="J143" s="163"/>
      <c r="K143" s="163"/>
      <c r="L143" s="163"/>
      <c r="M143" s="163"/>
      <c r="N143" s="163"/>
      <c r="O143" s="163"/>
      <c r="P143" s="163"/>
      <c r="Q143" s="163"/>
    </row>
    <row r="144" spans="3:17" ht="18" customHeight="1" x14ac:dyDescent="0.35">
      <c r="C144" s="163"/>
      <c r="D144" s="163"/>
      <c r="E144" s="163"/>
      <c r="F144" s="163"/>
      <c r="G144" s="163"/>
      <c r="H144" s="163"/>
      <c r="I144" s="163"/>
      <c r="J144" s="163"/>
      <c r="K144" s="163"/>
      <c r="L144" s="163"/>
      <c r="M144" s="163"/>
      <c r="N144" s="163"/>
      <c r="O144" s="163"/>
      <c r="P144" s="163"/>
      <c r="Q144" s="163"/>
    </row>
    <row r="145" spans="3:17" ht="18" customHeight="1" x14ac:dyDescent="0.35">
      <c r="C145" s="163"/>
      <c r="D145" s="163"/>
      <c r="E145" s="163"/>
      <c r="F145" s="163"/>
      <c r="G145" s="163"/>
      <c r="H145" s="163"/>
      <c r="I145" s="163"/>
      <c r="J145" s="163"/>
      <c r="K145" s="163"/>
      <c r="L145" s="163"/>
      <c r="M145" s="163"/>
      <c r="N145" s="163"/>
      <c r="O145" s="163"/>
      <c r="P145" s="163"/>
      <c r="Q145" s="163"/>
    </row>
    <row r="146" spans="3:17" ht="18" customHeight="1" x14ac:dyDescent="0.35">
      <c r="C146" s="163"/>
      <c r="D146" s="163"/>
      <c r="E146" s="163"/>
      <c r="F146" s="163"/>
      <c r="G146" s="163"/>
      <c r="H146" s="163"/>
      <c r="I146" s="163"/>
      <c r="J146" s="163"/>
      <c r="K146" s="163"/>
      <c r="L146" s="163"/>
      <c r="M146" s="163"/>
      <c r="N146" s="163"/>
      <c r="O146" s="163"/>
      <c r="P146" s="163"/>
      <c r="Q146" s="163"/>
    </row>
    <row r="147" spans="3:17" ht="18" customHeight="1" x14ac:dyDescent="0.35">
      <c r="C147" s="163"/>
      <c r="D147" s="163"/>
      <c r="E147" s="163"/>
      <c r="F147" s="163"/>
      <c r="G147" s="163"/>
      <c r="H147" s="163"/>
      <c r="I147" s="163"/>
      <c r="J147" s="163"/>
      <c r="K147" s="163"/>
      <c r="L147" s="163"/>
      <c r="M147" s="163"/>
      <c r="N147" s="163"/>
      <c r="O147" s="163"/>
      <c r="P147" s="163"/>
      <c r="Q147" s="163"/>
    </row>
    <row r="148" spans="3:17" ht="18" customHeight="1" x14ac:dyDescent="0.35">
      <c r="C148" s="163"/>
      <c r="D148" s="163"/>
      <c r="E148" s="163"/>
      <c r="F148" s="163"/>
      <c r="G148" s="163"/>
      <c r="H148" s="163"/>
      <c r="I148" s="163"/>
      <c r="J148" s="163"/>
      <c r="K148" s="163"/>
      <c r="L148" s="163"/>
      <c r="M148" s="163"/>
      <c r="N148" s="163"/>
      <c r="O148" s="163"/>
      <c r="P148" s="163"/>
      <c r="Q148" s="163"/>
    </row>
    <row r="149" spans="3:17" ht="18" customHeight="1" x14ac:dyDescent="0.35">
      <c r="C149" s="163"/>
      <c r="D149" s="163"/>
      <c r="E149" s="163"/>
      <c r="F149" s="163"/>
      <c r="G149" s="163"/>
      <c r="H149" s="163"/>
      <c r="I149" s="163"/>
      <c r="J149" s="163"/>
      <c r="K149" s="163"/>
      <c r="L149" s="163"/>
      <c r="M149" s="163"/>
      <c r="N149" s="163"/>
      <c r="O149" s="163"/>
      <c r="P149" s="163"/>
      <c r="Q149" s="163"/>
    </row>
    <row r="150" spans="3:17" ht="18" customHeight="1" x14ac:dyDescent="0.35">
      <c r="C150" s="163"/>
      <c r="D150" s="163"/>
      <c r="E150" s="163"/>
      <c r="F150" s="163"/>
      <c r="G150" s="163"/>
      <c r="H150" s="163"/>
      <c r="I150" s="163"/>
      <c r="J150" s="163"/>
      <c r="K150" s="163"/>
      <c r="L150" s="163"/>
      <c r="M150" s="163"/>
      <c r="N150" s="163"/>
      <c r="O150" s="163"/>
      <c r="P150" s="163"/>
      <c r="Q150" s="163"/>
    </row>
    <row r="151" spans="3:17" ht="18" customHeight="1" x14ac:dyDescent="0.35">
      <c r="C151" s="163"/>
      <c r="D151" s="163"/>
      <c r="E151" s="163"/>
      <c r="F151" s="163"/>
      <c r="G151" s="163"/>
      <c r="H151" s="163"/>
      <c r="I151" s="163"/>
      <c r="J151" s="163"/>
      <c r="K151" s="163"/>
      <c r="L151" s="163"/>
      <c r="M151" s="163"/>
      <c r="N151" s="163"/>
      <c r="O151" s="163"/>
      <c r="P151" s="163"/>
      <c r="Q151" s="163"/>
    </row>
    <row r="152" spans="3:17" ht="18" customHeight="1" x14ac:dyDescent="0.35">
      <c r="C152" s="163"/>
      <c r="D152" s="163"/>
      <c r="E152" s="163"/>
      <c r="F152" s="163"/>
      <c r="G152" s="163"/>
      <c r="H152" s="163"/>
      <c r="I152" s="163"/>
      <c r="J152" s="163"/>
      <c r="K152" s="163"/>
      <c r="L152" s="163"/>
      <c r="M152" s="163"/>
      <c r="N152" s="163"/>
      <c r="O152" s="163"/>
      <c r="P152" s="163"/>
      <c r="Q152" s="163"/>
    </row>
    <row r="153" spans="3:17" ht="18" customHeight="1" x14ac:dyDescent="0.35">
      <c r="C153" s="163"/>
      <c r="D153" s="163"/>
      <c r="E153" s="163"/>
      <c r="F153" s="163"/>
      <c r="G153" s="163"/>
      <c r="H153" s="163"/>
      <c r="I153" s="163"/>
      <c r="J153" s="163"/>
      <c r="K153" s="163"/>
      <c r="L153" s="163"/>
      <c r="M153" s="163"/>
      <c r="N153" s="163"/>
      <c r="O153" s="163"/>
      <c r="P153" s="163"/>
      <c r="Q153" s="163"/>
    </row>
    <row r="154" spans="3:17" ht="18" customHeight="1" x14ac:dyDescent="0.35">
      <c r="C154" s="163"/>
      <c r="D154" s="163"/>
      <c r="E154" s="163"/>
      <c r="F154" s="163"/>
      <c r="G154" s="163"/>
      <c r="H154" s="163"/>
      <c r="I154" s="163"/>
      <c r="J154" s="163"/>
      <c r="K154" s="163"/>
      <c r="L154" s="163"/>
      <c r="M154" s="163"/>
      <c r="N154" s="163"/>
      <c r="O154" s="163"/>
      <c r="P154" s="163"/>
      <c r="Q154" s="163"/>
    </row>
    <row r="155" spans="3:17" ht="18" customHeight="1" x14ac:dyDescent="0.35">
      <c r="C155" s="163"/>
      <c r="D155" s="163"/>
      <c r="E155" s="163"/>
      <c r="F155" s="163"/>
      <c r="G155" s="163"/>
      <c r="H155" s="163"/>
      <c r="I155" s="163"/>
      <c r="J155" s="163"/>
      <c r="K155" s="163"/>
      <c r="L155" s="163"/>
      <c r="M155" s="163"/>
      <c r="N155" s="163"/>
      <c r="O155" s="163"/>
      <c r="P155" s="163"/>
      <c r="Q155" s="163"/>
    </row>
    <row r="156" spans="3:17" ht="18" customHeight="1" x14ac:dyDescent="0.35">
      <c r="C156" s="163"/>
      <c r="D156" s="163"/>
      <c r="E156" s="163"/>
      <c r="F156" s="163"/>
      <c r="G156" s="163"/>
      <c r="H156" s="163"/>
      <c r="I156" s="163"/>
      <c r="J156" s="163"/>
      <c r="K156" s="163"/>
      <c r="L156" s="163"/>
      <c r="M156" s="163"/>
      <c r="N156" s="163"/>
      <c r="O156" s="163"/>
      <c r="P156" s="163"/>
      <c r="Q156" s="163"/>
    </row>
    <row r="157" spans="3:17" ht="18" customHeight="1" x14ac:dyDescent="0.35">
      <c r="C157" s="163"/>
      <c r="D157" s="163"/>
      <c r="E157" s="163"/>
      <c r="F157" s="163"/>
      <c r="G157" s="163"/>
      <c r="H157" s="163"/>
      <c r="I157" s="163"/>
      <c r="J157" s="163"/>
      <c r="K157" s="163"/>
      <c r="L157" s="163"/>
      <c r="M157" s="163"/>
      <c r="N157" s="163"/>
      <c r="O157" s="163"/>
      <c r="P157" s="163"/>
      <c r="Q157" s="163"/>
    </row>
    <row r="158" spans="3:17" ht="18" customHeight="1" x14ac:dyDescent="0.35">
      <c r="C158" s="163"/>
      <c r="D158" s="163"/>
      <c r="E158" s="163"/>
      <c r="F158" s="163"/>
      <c r="G158" s="163"/>
      <c r="H158" s="163"/>
      <c r="I158" s="163"/>
      <c r="J158" s="163"/>
      <c r="K158" s="163"/>
      <c r="L158" s="163"/>
      <c r="M158" s="163"/>
      <c r="N158" s="163"/>
      <c r="O158" s="163"/>
      <c r="P158" s="163"/>
      <c r="Q158" s="163"/>
    </row>
    <row r="159" spans="3:17" ht="18" customHeight="1" x14ac:dyDescent="0.35">
      <c r="C159" s="163"/>
      <c r="D159" s="163"/>
      <c r="E159" s="163"/>
      <c r="F159" s="163"/>
      <c r="G159" s="163"/>
      <c r="H159" s="163"/>
      <c r="I159" s="163"/>
      <c r="J159" s="163"/>
      <c r="K159" s="163"/>
      <c r="L159" s="163"/>
      <c r="M159" s="163"/>
      <c r="N159" s="163"/>
      <c r="O159" s="163"/>
      <c r="P159" s="163"/>
      <c r="Q159" s="163"/>
    </row>
    <row r="160" spans="3:17" ht="18" customHeight="1" x14ac:dyDescent="0.35">
      <c r="C160" s="163"/>
      <c r="D160" s="163"/>
      <c r="E160" s="163"/>
      <c r="F160" s="163"/>
      <c r="G160" s="163"/>
      <c r="H160" s="163"/>
      <c r="I160" s="163"/>
      <c r="J160" s="163"/>
      <c r="K160" s="163"/>
      <c r="L160" s="163"/>
      <c r="M160" s="163"/>
      <c r="N160" s="163"/>
      <c r="O160" s="163"/>
      <c r="P160" s="163"/>
      <c r="Q160" s="163"/>
    </row>
    <row r="161" spans="3:17" ht="18" customHeight="1" x14ac:dyDescent="0.35">
      <c r="C161" s="163"/>
      <c r="D161" s="163"/>
      <c r="E161" s="163"/>
      <c r="F161" s="163"/>
      <c r="G161" s="163"/>
      <c r="H161" s="163"/>
      <c r="I161" s="163"/>
      <c r="J161" s="163"/>
      <c r="K161" s="163"/>
      <c r="L161" s="163"/>
      <c r="M161" s="163"/>
      <c r="N161" s="163"/>
      <c r="O161" s="163"/>
      <c r="P161" s="163"/>
      <c r="Q161" s="163"/>
    </row>
    <row r="162" spans="3:17" ht="18" customHeight="1" x14ac:dyDescent="0.35">
      <c r="C162" s="163"/>
      <c r="D162" s="163"/>
      <c r="E162" s="163"/>
      <c r="F162" s="163"/>
      <c r="G162" s="163"/>
      <c r="H162" s="163"/>
      <c r="I162" s="163"/>
      <c r="J162" s="163"/>
      <c r="K162" s="163"/>
      <c r="L162" s="163"/>
      <c r="M162" s="163"/>
      <c r="N162" s="163"/>
      <c r="O162" s="163"/>
      <c r="P162" s="163"/>
      <c r="Q162" s="163"/>
    </row>
    <row r="163" spans="3:17" ht="18" customHeight="1" x14ac:dyDescent="0.35">
      <c r="C163" s="163"/>
      <c r="D163" s="163"/>
      <c r="E163" s="163"/>
      <c r="F163" s="163"/>
      <c r="G163" s="163"/>
      <c r="H163" s="163"/>
      <c r="I163" s="163"/>
      <c r="J163" s="163"/>
      <c r="K163" s="163"/>
      <c r="L163" s="163"/>
      <c r="M163" s="163"/>
      <c r="N163" s="163"/>
      <c r="O163" s="163"/>
      <c r="P163" s="163"/>
      <c r="Q163" s="163"/>
    </row>
    <row r="164" spans="3:17" ht="18" customHeight="1" x14ac:dyDescent="0.35">
      <c r="C164" s="163"/>
      <c r="D164" s="163"/>
      <c r="E164" s="163"/>
      <c r="F164" s="163"/>
      <c r="G164" s="163"/>
      <c r="H164" s="163"/>
      <c r="I164" s="163"/>
      <c r="J164" s="163"/>
      <c r="K164" s="163"/>
      <c r="L164" s="163"/>
      <c r="M164" s="163"/>
      <c r="N164" s="163"/>
      <c r="O164" s="163"/>
      <c r="P164" s="163"/>
      <c r="Q164" s="163"/>
    </row>
    <row r="165" spans="3:17" ht="18" customHeight="1" x14ac:dyDescent="0.35">
      <c r="C165" s="163"/>
      <c r="D165" s="163"/>
      <c r="E165" s="163"/>
      <c r="F165" s="163"/>
      <c r="G165" s="163"/>
      <c r="H165" s="163"/>
      <c r="I165" s="163"/>
      <c r="J165" s="163"/>
      <c r="K165" s="163"/>
      <c r="L165" s="163"/>
      <c r="M165" s="163"/>
      <c r="N165" s="163"/>
      <c r="O165" s="163"/>
      <c r="P165" s="163"/>
      <c r="Q165" s="163"/>
    </row>
    <row r="166" spans="3:17" ht="18" customHeight="1" x14ac:dyDescent="0.35">
      <c r="C166" s="163"/>
      <c r="D166" s="163"/>
      <c r="E166" s="163"/>
      <c r="F166" s="163"/>
      <c r="G166" s="163"/>
      <c r="H166" s="163"/>
      <c r="I166" s="163"/>
      <c r="J166" s="163"/>
      <c r="K166" s="163"/>
      <c r="L166" s="163"/>
      <c r="M166" s="163"/>
      <c r="N166" s="163"/>
      <c r="O166" s="163"/>
      <c r="P166" s="163"/>
      <c r="Q166" s="163"/>
    </row>
    <row r="167" spans="3:17" ht="18" customHeight="1" x14ac:dyDescent="0.35">
      <c r="C167" s="163"/>
      <c r="D167" s="163"/>
      <c r="E167" s="163"/>
      <c r="F167" s="163"/>
      <c r="G167" s="163"/>
      <c r="H167" s="163"/>
      <c r="I167" s="163"/>
      <c r="J167" s="163"/>
      <c r="K167" s="163"/>
      <c r="L167" s="163"/>
      <c r="M167" s="163"/>
      <c r="N167" s="163"/>
      <c r="O167" s="163"/>
      <c r="P167" s="163"/>
      <c r="Q167" s="163"/>
    </row>
    <row r="168" spans="3:17" ht="18" customHeight="1" x14ac:dyDescent="0.35">
      <c r="C168" s="163"/>
      <c r="D168" s="163"/>
      <c r="E168" s="163"/>
      <c r="F168" s="163"/>
      <c r="G168" s="163"/>
      <c r="H168" s="163"/>
      <c r="I168" s="163"/>
      <c r="J168" s="163"/>
      <c r="K168" s="163"/>
      <c r="L168" s="163"/>
      <c r="M168" s="163"/>
      <c r="N168" s="163"/>
      <c r="O168" s="163"/>
      <c r="P168" s="163"/>
      <c r="Q168" s="163"/>
    </row>
    <row r="169" spans="3:17" ht="18" customHeight="1" x14ac:dyDescent="0.35">
      <c r="C169" s="163"/>
      <c r="D169" s="163"/>
      <c r="E169" s="163"/>
      <c r="F169" s="163"/>
      <c r="G169" s="163"/>
      <c r="H169" s="163"/>
      <c r="I169" s="163"/>
      <c r="J169" s="163"/>
      <c r="K169" s="163"/>
      <c r="L169" s="163"/>
      <c r="M169" s="163"/>
      <c r="N169" s="163"/>
      <c r="O169" s="163"/>
      <c r="P169" s="163"/>
      <c r="Q169" s="163"/>
    </row>
    <row r="170" spans="3:17" ht="18" customHeight="1" x14ac:dyDescent="0.35">
      <c r="C170" s="163"/>
      <c r="D170" s="163"/>
      <c r="E170" s="163"/>
      <c r="F170" s="163"/>
      <c r="G170" s="163"/>
      <c r="H170" s="163"/>
      <c r="I170" s="163"/>
      <c r="J170" s="163"/>
      <c r="K170" s="163"/>
      <c r="L170" s="163"/>
      <c r="M170" s="163"/>
      <c r="N170" s="163"/>
      <c r="O170" s="163"/>
      <c r="P170" s="163"/>
      <c r="Q170" s="163"/>
    </row>
    <row r="171" spans="3:17" ht="18" customHeight="1" x14ac:dyDescent="0.35">
      <c r="C171" s="163"/>
      <c r="D171" s="163"/>
      <c r="E171" s="163"/>
      <c r="F171" s="163"/>
      <c r="G171" s="163"/>
      <c r="H171" s="163"/>
      <c r="I171" s="163"/>
      <c r="J171" s="163"/>
      <c r="K171" s="163"/>
      <c r="L171" s="163"/>
      <c r="M171" s="163"/>
      <c r="N171" s="163"/>
      <c r="O171" s="163"/>
      <c r="P171" s="163"/>
      <c r="Q171" s="163"/>
    </row>
    <row r="172" spans="3:17" ht="18" customHeight="1" x14ac:dyDescent="0.35">
      <c r="C172" s="163"/>
      <c r="D172" s="163"/>
      <c r="E172" s="163"/>
      <c r="F172" s="163"/>
      <c r="G172" s="163"/>
      <c r="H172" s="163"/>
      <c r="I172" s="163"/>
      <c r="J172" s="163"/>
      <c r="K172" s="163"/>
      <c r="L172" s="163"/>
      <c r="M172" s="163"/>
      <c r="N172" s="163"/>
      <c r="O172" s="163"/>
      <c r="P172" s="163"/>
      <c r="Q172" s="163"/>
    </row>
    <row r="173" spans="3:17" ht="18" customHeight="1" x14ac:dyDescent="0.35">
      <c r="C173" s="163"/>
      <c r="D173" s="163"/>
      <c r="E173" s="163"/>
      <c r="F173" s="163"/>
      <c r="G173" s="163"/>
      <c r="H173" s="163"/>
      <c r="I173" s="163"/>
      <c r="J173" s="163"/>
      <c r="K173" s="163"/>
      <c r="L173" s="163"/>
      <c r="M173" s="163"/>
      <c r="N173" s="163"/>
      <c r="O173" s="163"/>
      <c r="P173" s="163"/>
      <c r="Q173" s="163"/>
    </row>
  </sheetData>
  <sheetProtection algorithmName="SHA-512" hashValue="35zcmWz8VSuDuFO4ZL4nftt2JHWL9DY/VnmllmdrjDZIukk/b09W+jw6SEzGqFb49GbNeSWhDrp1p2gK9weakA==" saltValue="XuzSeKmxeOy3SKrvvpB1GA==" spinCount="100000" sheet="1" objects="1" scenarios="1"/>
  <mergeCells count="4">
    <mergeCell ref="B3:Q3"/>
    <mergeCell ref="B31:Q31"/>
    <mergeCell ref="B36:Q36"/>
    <mergeCell ref="B5:Q5"/>
  </mergeCell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zoomScaleNormal="100" workbookViewId="0">
      <selection activeCell="B4" sqref="B4:F7"/>
    </sheetView>
  </sheetViews>
  <sheetFormatPr defaultColWidth="9.453125" defaultRowHeight="21" customHeight="1" x14ac:dyDescent="0.3"/>
  <cols>
    <col min="1" max="1" width="14.54296875" style="4" customWidth="1"/>
    <col min="2" max="3" width="9.453125" style="4"/>
    <col min="4" max="4" width="28.453125" style="4" customWidth="1"/>
    <col min="5" max="5" width="50.453125" style="4" customWidth="1"/>
    <col min="6" max="6" width="25" style="4" customWidth="1"/>
    <col min="7" max="16384" width="9.453125" style="4"/>
  </cols>
  <sheetData>
    <row r="2" spans="2:6" ht="38.25" customHeight="1" thickBot="1" x14ac:dyDescent="0.35"/>
    <row r="3" spans="2:6" ht="62.25" customHeight="1" thickBot="1" x14ac:dyDescent="0.45">
      <c r="B3" s="217" t="s">
        <v>189</v>
      </c>
      <c r="C3" s="218"/>
      <c r="D3" s="218"/>
      <c r="E3" s="218"/>
      <c r="F3" s="219"/>
    </row>
    <row r="4" spans="2:6" ht="23.25" customHeight="1" thickTop="1" x14ac:dyDescent="0.3">
      <c r="B4" s="220" t="s">
        <v>264</v>
      </c>
      <c r="C4" s="221"/>
      <c r="D4" s="221"/>
      <c r="E4" s="221"/>
      <c r="F4" s="222"/>
    </row>
    <row r="5" spans="2:6" ht="23.25" customHeight="1" x14ac:dyDescent="0.3">
      <c r="B5" s="223"/>
      <c r="C5" s="224"/>
      <c r="D5" s="224"/>
      <c r="E5" s="224"/>
      <c r="F5" s="225"/>
    </row>
    <row r="6" spans="2:6" ht="62.25" customHeight="1" x14ac:dyDescent="0.3">
      <c r="B6" s="223"/>
      <c r="C6" s="224"/>
      <c r="D6" s="224"/>
      <c r="E6" s="224"/>
      <c r="F6" s="225"/>
    </row>
    <row r="7" spans="2:6" ht="62.25" customHeight="1" thickBot="1" x14ac:dyDescent="0.35">
      <c r="B7" s="226"/>
      <c r="C7" s="227"/>
      <c r="D7" s="227"/>
      <c r="E7" s="227"/>
      <c r="F7" s="228"/>
    </row>
    <row r="8" spans="2:6" ht="62.25" customHeight="1" x14ac:dyDescent="0.3"/>
    <row r="9" spans="2:6" ht="62.25" customHeight="1" x14ac:dyDescent="0.3"/>
  </sheetData>
  <sheetProtection algorithmName="SHA-512" hashValue="Cz49sShaJK665EtZNGIHkMIWHRTZ7bqI5Pgq7GmFSwNXUOKdcnpmeQaVEKCmWvw4er6rV9Duo+k7Q7DMdRUi0A==" saltValue="5v7SoJGqk0gaTN00BHkGFw=="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2:S54"/>
  <sheetViews>
    <sheetView showGridLines="0" topLeftCell="K36" zoomScale="77" zoomScaleNormal="77" workbookViewId="0">
      <selection activeCell="Q45" sqref="Q45"/>
    </sheetView>
  </sheetViews>
  <sheetFormatPr defaultColWidth="11.54296875" defaultRowHeight="19.5" customHeight="1" x14ac:dyDescent="0.35"/>
  <cols>
    <col min="1" max="1" width="17.453125" customWidth="1"/>
    <col min="2" max="2" width="42.453125" bestFit="1" customWidth="1"/>
    <col min="3" max="16" width="19.54296875" customWidth="1"/>
    <col min="17" max="17" width="18.453125" customWidth="1"/>
    <col min="18" max="18" width="19.453125" bestFit="1" customWidth="1"/>
    <col min="19" max="19" width="13.54296875" style="147" bestFit="1" customWidth="1"/>
  </cols>
  <sheetData>
    <row r="2" spans="2:19" ht="19.5" customHeight="1" x14ac:dyDescent="0.35">
      <c r="B2" s="4"/>
      <c r="C2" s="4"/>
      <c r="D2" s="4"/>
      <c r="E2" s="4"/>
      <c r="F2" s="4"/>
      <c r="G2" s="4"/>
      <c r="H2" s="4"/>
      <c r="I2" s="4"/>
      <c r="J2" s="4"/>
      <c r="K2" s="4"/>
      <c r="L2" s="4"/>
      <c r="M2" s="4"/>
      <c r="N2" s="4"/>
      <c r="O2" s="4"/>
      <c r="P2" s="4"/>
      <c r="Q2" s="4"/>
      <c r="R2" s="4"/>
      <c r="S2" s="148"/>
    </row>
    <row r="3" spans="2:19" ht="22.5" customHeight="1" x14ac:dyDescent="0.35">
      <c r="B3" s="274" t="s">
        <v>300</v>
      </c>
      <c r="C3" s="275"/>
      <c r="D3" s="275"/>
      <c r="E3" s="275"/>
      <c r="F3" s="275"/>
      <c r="G3" s="275"/>
      <c r="H3" s="275"/>
      <c r="I3" s="275"/>
      <c r="J3" s="275"/>
      <c r="K3" s="275"/>
      <c r="L3" s="275"/>
      <c r="M3" s="275"/>
      <c r="N3" s="275"/>
      <c r="O3" s="275"/>
      <c r="P3" s="275"/>
      <c r="Q3" s="275"/>
      <c r="R3" s="276"/>
      <c r="S3" s="148"/>
    </row>
    <row r="4" spans="2:19" ht="18.75" customHeight="1" x14ac:dyDescent="0.35">
      <c r="B4" s="277" t="s">
        <v>0</v>
      </c>
      <c r="C4" s="273" t="s">
        <v>194</v>
      </c>
      <c r="D4" s="273" t="s">
        <v>195</v>
      </c>
      <c r="E4" s="273" t="s">
        <v>196</v>
      </c>
      <c r="F4" s="273" t="s">
        <v>197</v>
      </c>
      <c r="G4" s="273" t="s">
        <v>198</v>
      </c>
      <c r="H4" s="273" t="s">
        <v>199</v>
      </c>
      <c r="I4" s="273" t="s">
        <v>200</v>
      </c>
      <c r="J4" s="273" t="s">
        <v>201</v>
      </c>
      <c r="K4" s="273" t="s">
        <v>202</v>
      </c>
      <c r="L4" s="273" t="s">
        <v>203</v>
      </c>
      <c r="M4" s="273" t="s">
        <v>204</v>
      </c>
      <c r="N4" s="273" t="s">
        <v>205</v>
      </c>
      <c r="O4" s="273" t="s">
        <v>206</v>
      </c>
      <c r="P4" s="273" t="s">
        <v>207</v>
      </c>
      <c r="Q4" s="273" t="s">
        <v>208</v>
      </c>
      <c r="R4" s="278" t="s">
        <v>84</v>
      </c>
      <c r="S4" s="148"/>
    </row>
    <row r="5" spans="2:19" ht="18.75" customHeight="1" x14ac:dyDescent="0.35">
      <c r="B5" s="277"/>
      <c r="C5" s="273"/>
      <c r="D5" s="273"/>
      <c r="E5" s="273"/>
      <c r="F5" s="273"/>
      <c r="G5" s="273"/>
      <c r="H5" s="273"/>
      <c r="I5" s="273"/>
      <c r="J5" s="273"/>
      <c r="K5" s="273"/>
      <c r="L5" s="273"/>
      <c r="M5" s="273"/>
      <c r="N5" s="273"/>
      <c r="O5" s="273"/>
      <c r="P5" s="273"/>
      <c r="Q5" s="273"/>
      <c r="R5" s="278"/>
      <c r="S5" s="148"/>
    </row>
    <row r="6" spans="2:19" ht="19.5" customHeight="1" x14ac:dyDescent="0.35">
      <c r="B6" s="269" t="s">
        <v>16</v>
      </c>
      <c r="C6" s="270"/>
      <c r="D6" s="270"/>
      <c r="E6" s="270"/>
      <c r="F6" s="270"/>
      <c r="G6" s="270"/>
      <c r="H6" s="270"/>
      <c r="I6" s="270"/>
      <c r="J6" s="270"/>
      <c r="K6" s="270"/>
      <c r="L6" s="270"/>
      <c r="M6" s="270"/>
      <c r="N6" s="270"/>
      <c r="O6" s="270"/>
      <c r="P6" s="270"/>
      <c r="Q6" s="270"/>
      <c r="R6" s="271"/>
      <c r="S6" s="148"/>
    </row>
    <row r="7" spans="2:19" ht="32.25" customHeight="1" x14ac:dyDescent="0.35">
      <c r="B7" s="107" t="s">
        <v>17</v>
      </c>
      <c r="C7" s="2">
        <f>GDP!C7+INWARD!C7</f>
        <v>0</v>
      </c>
      <c r="D7" s="2">
        <f>GDP!D7+INWARD!D7</f>
        <v>31</v>
      </c>
      <c r="E7" s="2">
        <f>GDP!E7+INWARD!E7</f>
        <v>784</v>
      </c>
      <c r="F7" s="2">
        <f>GDP!F7+INWARD!F7</f>
        <v>1702</v>
      </c>
      <c r="G7" s="2">
        <f>GDP!G7+INWARD!G7</f>
        <v>3287</v>
      </c>
      <c r="H7" s="2">
        <f>GDP!H7+INWARD!H7</f>
        <v>142</v>
      </c>
      <c r="I7" s="2">
        <f>GDP!I7+INWARD!I7</f>
        <v>0</v>
      </c>
      <c r="J7" s="2">
        <f>GDP!J7+INWARD!J7</f>
        <v>0</v>
      </c>
      <c r="K7" s="2">
        <f>GDP!K7+INWARD!K7</f>
        <v>0</v>
      </c>
      <c r="L7" s="2">
        <f>GDP!L7+INWARD!L7</f>
        <v>5707</v>
      </c>
      <c r="M7" s="2">
        <f>GDP!M7+INWARD!M7</f>
        <v>1627</v>
      </c>
      <c r="N7" s="2">
        <f>GDP!N7+INWARD!N7</f>
        <v>8971</v>
      </c>
      <c r="O7" s="2">
        <f>GDP!O7+INWARD!O7</f>
        <v>2402351</v>
      </c>
      <c r="P7" s="2">
        <f>GDP!P7+INWARD!P7</f>
        <v>2850</v>
      </c>
      <c r="Q7" s="3">
        <f>SUM(C7:P7)</f>
        <v>2427452</v>
      </c>
      <c r="R7" s="108">
        <f t="shared" ref="R7:R44" si="0">(Q7/$Q$45)*100</f>
        <v>5.0064662548736667</v>
      </c>
      <c r="S7" s="148"/>
    </row>
    <row r="8" spans="2:19" ht="32.25" customHeight="1" x14ac:dyDescent="0.35">
      <c r="B8" s="7" t="s">
        <v>18</v>
      </c>
      <c r="C8" s="2">
        <f>GDP!C8+INWARD!C8</f>
        <v>0</v>
      </c>
      <c r="D8" s="2">
        <f>GDP!D8+INWARD!D8</f>
        <v>3765</v>
      </c>
      <c r="E8" s="2">
        <f>GDP!E8+INWARD!E8</f>
        <v>494</v>
      </c>
      <c r="F8" s="2">
        <f>GDP!F8+INWARD!F8</f>
        <v>1015</v>
      </c>
      <c r="G8" s="2">
        <f>GDP!G8+INWARD!G8</f>
        <v>2000</v>
      </c>
      <c r="H8" s="2">
        <f>GDP!H8+INWARD!H8</f>
        <v>608</v>
      </c>
      <c r="I8" s="2">
        <f>GDP!I8+INWARD!I8</f>
        <v>93779</v>
      </c>
      <c r="J8" s="2">
        <f>GDP!J8+INWARD!J8</f>
        <v>54600</v>
      </c>
      <c r="K8" s="2">
        <f>GDP!K8+INWARD!K8</f>
        <v>0</v>
      </c>
      <c r="L8" s="2">
        <f>GDP!L8+INWARD!L8</f>
        <v>2766</v>
      </c>
      <c r="M8" s="2">
        <f>GDP!M8+INWARD!M8</f>
        <v>1936</v>
      </c>
      <c r="N8" s="2">
        <f>GDP!N8+INWARD!N8</f>
        <v>1521</v>
      </c>
      <c r="O8" s="2">
        <f>GDP!O8+INWARD!O8</f>
        <v>0</v>
      </c>
      <c r="P8" s="2">
        <f>GDP!P8+INWARD!P8</f>
        <v>10527</v>
      </c>
      <c r="Q8" s="3">
        <f t="shared" ref="Q8:Q44" si="1">SUM(C8:P8)</f>
        <v>173011</v>
      </c>
      <c r="R8" s="108">
        <f t="shared" si="0"/>
        <v>0.35682424749158709</v>
      </c>
      <c r="S8" s="148"/>
    </row>
    <row r="9" spans="2:19" ht="32.25" customHeight="1" x14ac:dyDescent="0.35">
      <c r="B9" s="7" t="s">
        <v>19</v>
      </c>
      <c r="C9" s="2">
        <f>GDP!C9+INWARD!C9</f>
        <v>0</v>
      </c>
      <c r="D9" s="2">
        <f>GDP!D9+INWARD!D9</f>
        <v>0</v>
      </c>
      <c r="E9" s="2">
        <f>GDP!E9+INWARD!E9</f>
        <v>24531</v>
      </c>
      <c r="F9" s="2">
        <f>GDP!F9+INWARD!F9</f>
        <v>172230</v>
      </c>
      <c r="G9" s="2">
        <f>GDP!G9+INWARD!G9</f>
        <v>364490</v>
      </c>
      <c r="H9" s="2">
        <f>GDP!H9+INWARD!H9</f>
        <v>11563</v>
      </c>
      <c r="I9" s="2">
        <f>GDP!I9+INWARD!I9</f>
        <v>269614</v>
      </c>
      <c r="J9" s="2">
        <f>GDP!J9+INWARD!J9</f>
        <v>48069</v>
      </c>
      <c r="K9" s="2">
        <f>GDP!K9+INWARD!K9</f>
        <v>0</v>
      </c>
      <c r="L9" s="2">
        <f>GDP!L9+INWARD!L9</f>
        <v>36100</v>
      </c>
      <c r="M9" s="2">
        <f>GDP!M9+INWARD!M9</f>
        <v>232070</v>
      </c>
      <c r="N9" s="2">
        <f>GDP!N9+INWARD!N9</f>
        <v>63667</v>
      </c>
      <c r="O9" s="2">
        <f>GDP!O9+INWARD!O9</f>
        <v>0</v>
      </c>
      <c r="P9" s="2">
        <f>GDP!P9+INWARD!P9</f>
        <v>0</v>
      </c>
      <c r="Q9" s="3">
        <f t="shared" si="1"/>
        <v>1222334</v>
      </c>
      <c r="R9" s="108">
        <f t="shared" si="0"/>
        <v>2.520986583126978</v>
      </c>
      <c r="S9" s="148"/>
    </row>
    <row r="10" spans="2:19" ht="32.25" customHeight="1" x14ac:dyDescent="0.35">
      <c r="B10" s="7" t="s">
        <v>142</v>
      </c>
      <c r="C10" s="2">
        <f>GDP!C10+INWARD!C10</f>
        <v>1315</v>
      </c>
      <c r="D10" s="2">
        <f>GDP!D10+INWARD!D10</f>
        <v>6807</v>
      </c>
      <c r="E10" s="2">
        <f>GDP!E10+INWARD!E10</f>
        <v>9264</v>
      </c>
      <c r="F10" s="2">
        <f>GDP!F10+INWARD!F10</f>
        <v>36131</v>
      </c>
      <c r="G10" s="2">
        <f>GDP!G10+INWARD!G10</f>
        <v>10073</v>
      </c>
      <c r="H10" s="2">
        <f>GDP!H10+INWARD!H10</f>
        <v>33935</v>
      </c>
      <c r="I10" s="2">
        <f>GDP!I10+INWARD!I10</f>
        <v>62050</v>
      </c>
      <c r="J10" s="2">
        <f>GDP!J10+INWARD!J10</f>
        <v>63734</v>
      </c>
      <c r="K10" s="2">
        <f>GDP!K10+INWARD!K10</f>
        <v>0</v>
      </c>
      <c r="L10" s="2">
        <f>GDP!L10+INWARD!L10</f>
        <v>1528</v>
      </c>
      <c r="M10" s="2">
        <f>GDP!M10+INWARD!M10</f>
        <v>9509</v>
      </c>
      <c r="N10" s="2">
        <f>GDP!N10+INWARD!N10</f>
        <v>23938</v>
      </c>
      <c r="O10" s="2">
        <f>GDP!O10+INWARD!O10</f>
        <v>20074</v>
      </c>
      <c r="P10" s="2">
        <f>GDP!P10+INWARD!P10</f>
        <v>3373</v>
      </c>
      <c r="Q10" s="3">
        <f t="shared" si="1"/>
        <v>281731</v>
      </c>
      <c r="R10" s="108">
        <f t="shared" si="0"/>
        <v>0.58105237279740773</v>
      </c>
      <c r="S10" s="148"/>
    </row>
    <row r="11" spans="2:19" ht="32.25" customHeight="1" x14ac:dyDescent="0.35">
      <c r="B11" s="7" t="s">
        <v>20</v>
      </c>
      <c r="C11" s="2">
        <f>GDP!C11+INWARD!C11</f>
        <v>30959</v>
      </c>
      <c r="D11" s="2">
        <f>GDP!D11+INWARD!D11</f>
        <v>66853</v>
      </c>
      <c r="E11" s="2">
        <f>GDP!E11+INWARD!E11</f>
        <v>25238</v>
      </c>
      <c r="F11" s="2">
        <f>GDP!F11+INWARD!F11</f>
        <v>406353</v>
      </c>
      <c r="G11" s="2">
        <f>GDP!G11+INWARD!G11</f>
        <v>107837</v>
      </c>
      <c r="H11" s="2">
        <f>GDP!H11+INWARD!H11</f>
        <v>62344</v>
      </c>
      <c r="I11" s="2">
        <f>GDP!I11+INWARD!I11</f>
        <v>427695</v>
      </c>
      <c r="J11" s="2">
        <f>GDP!J11+INWARD!J11</f>
        <v>420957</v>
      </c>
      <c r="K11" s="2">
        <f>GDP!K11+INWARD!K11</f>
        <v>0</v>
      </c>
      <c r="L11" s="2">
        <f>GDP!L11+INWARD!L11</f>
        <v>56890</v>
      </c>
      <c r="M11" s="2">
        <f>GDP!M11+INWARD!M11</f>
        <v>95243</v>
      </c>
      <c r="N11" s="2">
        <f>GDP!N11+INWARD!N11</f>
        <v>173409</v>
      </c>
      <c r="O11" s="2">
        <f>GDP!O11+INWARD!O11</f>
        <v>1708387</v>
      </c>
      <c r="P11" s="2">
        <f>GDP!P11+INWARD!P11</f>
        <v>81053</v>
      </c>
      <c r="Q11" s="3">
        <f t="shared" si="1"/>
        <v>3663218</v>
      </c>
      <c r="R11" s="108">
        <f t="shared" si="0"/>
        <v>7.5551554886546901</v>
      </c>
      <c r="S11" s="148"/>
    </row>
    <row r="12" spans="2:19" ht="32.25" customHeight="1" x14ac:dyDescent="0.35">
      <c r="B12" s="7" t="s">
        <v>137</v>
      </c>
      <c r="C12" s="2">
        <f>GDP!C12+INWARD!C12</f>
        <v>0</v>
      </c>
      <c r="D12" s="2">
        <f>GDP!D12+INWARD!D12</f>
        <v>197813</v>
      </c>
      <c r="E12" s="2">
        <f>GDP!E12+INWARD!E12</f>
        <v>53912</v>
      </c>
      <c r="F12" s="2">
        <f>GDP!F12+INWARD!F12</f>
        <v>245584</v>
      </c>
      <c r="G12" s="2">
        <f>GDP!G12+INWARD!G12</f>
        <v>75444</v>
      </c>
      <c r="H12" s="2">
        <f>GDP!H12+INWARD!H12</f>
        <v>113247</v>
      </c>
      <c r="I12" s="2">
        <f>GDP!I12+INWARD!I12</f>
        <v>402922</v>
      </c>
      <c r="J12" s="2">
        <f>GDP!J12+INWARD!J12</f>
        <v>315509</v>
      </c>
      <c r="K12" s="2">
        <f>GDP!K12+INWARD!K12</f>
        <v>0</v>
      </c>
      <c r="L12" s="2">
        <f>GDP!L12+INWARD!L12</f>
        <v>216082</v>
      </c>
      <c r="M12" s="2">
        <f>GDP!M12+INWARD!M12</f>
        <v>126126</v>
      </c>
      <c r="N12" s="2">
        <f>GDP!N12+INWARD!N12</f>
        <v>152192</v>
      </c>
      <c r="O12" s="2">
        <f>GDP!O12+INWARD!O12</f>
        <v>1041544</v>
      </c>
      <c r="P12" s="2">
        <f>GDP!P12+INWARD!P12</f>
        <v>263701</v>
      </c>
      <c r="Q12" s="3">
        <f t="shared" si="1"/>
        <v>3204076</v>
      </c>
      <c r="R12" s="108">
        <f t="shared" si="0"/>
        <v>6.6082041465909933</v>
      </c>
      <c r="S12" s="148"/>
    </row>
    <row r="13" spans="2:19" ht="32.25" customHeight="1" x14ac:dyDescent="0.35">
      <c r="B13" s="7" t="s">
        <v>21</v>
      </c>
      <c r="C13" s="2">
        <f>GDP!C13+INWARD!C13</f>
        <v>0</v>
      </c>
      <c r="D13" s="2">
        <f>GDP!D13+INWARD!D13</f>
        <v>178200</v>
      </c>
      <c r="E13" s="2">
        <f>GDP!E13+INWARD!E13</f>
        <v>34801</v>
      </c>
      <c r="F13" s="2">
        <f>GDP!F13+INWARD!F13</f>
        <v>170513</v>
      </c>
      <c r="G13" s="2">
        <f>GDP!G13+INWARD!G13</f>
        <v>26415</v>
      </c>
      <c r="H13" s="2">
        <f>GDP!H13+INWARD!H13</f>
        <v>28944</v>
      </c>
      <c r="I13" s="2">
        <f>GDP!I13+INWARD!I13</f>
        <v>462010</v>
      </c>
      <c r="J13" s="2">
        <f>GDP!J13+INWARD!J13</f>
        <v>488905</v>
      </c>
      <c r="K13" s="2">
        <f>GDP!K13+INWARD!K13</f>
        <v>0</v>
      </c>
      <c r="L13" s="2">
        <f>GDP!L13+INWARD!L13</f>
        <v>127978</v>
      </c>
      <c r="M13" s="2">
        <f>GDP!M13+INWARD!M13</f>
        <v>448711</v>
      </c>
      <c r="N13" s="2">
        <f>GDP!N13+INWARD!N13</f>
        <v>100461</v>
      </c>
      <c r="O13" s="2">
        <f>GDP!O13+INWARD!O13</f>
        <v>1648517</v>
      </c>
      <c r="P13" s="2">
        <f>GDP!P13+INWARD!P13</f>
        <v>66159</v>
      </c>
      <c r="Q13" s="3">
        <f t="shared" si="1"/>
        <v>3781614</v>
      </c>
      <c r="R13" s="108">
        <f t="shared" si="0"/>
        <v>7.7993397521177874</v>
      </c>
      <c r="S13" s="148"/>
    </row>
    <row r="14" spans="2:19" ht="32.25" customHeight="1" x14ac:dyDescent="0.35">
      <c r="B14" s="7" t="s">
        <v>22</v>
      </c>
      <c r="C14" s="2">
        <f>GDP!C14+INWARD!C14</f>
        <v>0</v>
      </c>
      <c r="D14" s="2">
        <f>GDP!D14+INWARD!D14</f>
        <v>6293</v>
      </c>
      <c r="E14" s="2">
        <f>GDP!E14+INWARD!E14</f>
        <v>3140</v>
      </c>
      <c r="F14" s="2">
        <f>GDP!F14+INWARD!F14</f>
        <v>19546</v>
      </c>
      <c r="G14" s="2">
        <f>GDP!G14+INWARD!G14</f>
        <v>18898</v>
      </c>
      <c r="H14" s="2">
        <f>GDP!H14+INWARD!H14</f>
        <v>2030</v>
      </c>
      <c r="I14" s="2">
        <f>GDP!I14+INWARD!I14</f>
        <v>94399</v>
      </c>
      <c r="J14" s="2">
        <f>GDP!J14+INWARD!J14</f>
        <v>74570</v>
      </c>
      <c r="K14" s="2">
        <f>GDP!K14+INWARD!K14</f>
        <v>0</v>
      </c>
      <c r="L14" s="2">
        <f>GDP!L14+INWARD!L14</f>
        <v>3164</v>
      </c>
      <c r="M14" s="2">
        <f>GDP!M14+INWARD!M14</f>
        <v>13979</v>
      </c>
      <c r="N14" s="2">
        <f>GDP!N14+INWARD!N14</f>
        <v>2269</v>
      </c>
      <c r="O14" s="2">
        <f>GDP!O14+INWARD!O14</f>
        <v>0</v>
      </c>
      <c r="P14" s="2">
        <f>GDP!P14+INWARD!P14</f>
        <v>1202</v>
      </c>
      <c r="Q14" s="3">
        <f t="shared" si="1"/>
        <v>239490</v>
      </c>
      <c r="R14" s="108">
        <f t="shared" si="0"/>
        <v>0.49393298132350072</v>
      </c>
      <c r="S14" s="148"/>
    </row>
    <row r="15" spans="2:19" ht="32.25" customHeight="1" x14ac:dyDescent="0.35">
      <c r="B15" s="7" t="s">
        <v>23</v>
      </c>
      <c r="C15" s="2">
        <f>GDP!C15+INWARD!C15</f>
        <v>0</v>
      </c>
      <c r="D15" s="2">
        <f>GDP!D15+INWARD!D15</f>
        <v>0</v>
      </c>
      <c r="E15" s="2">
        <f>GDP!E15+INWARD!E15</f>
        <v>0</v>
      </c>
      <c r="F15" s="2">
        <f>GDP!F15+INWARD!F15</f>
        <v>0</v>
      </c>
      <c r="G15" s="2">
        <f>GDP!G15+INWARD!G15</f>
        <v>0</v>
      </c>
      <c r="H15" s="2">
        <f>GDP!H15+INWARD!H15</f>
        <v>0</v>
      </c>
      <c r="I15" s="2">
        <f>GDP!I15+INWARD!I15</f>
        <v>57330</v>
      </c>
      <c r="J15" s="2">
        <f>GDP!J15+INWARD!J15</f>
        <v>28306</v>
      </c>
      <c r="K15" s="2">
        <f>GDP!K15+INWARD!K15</f>
        <v>699403</v>
      </c>
      <c r="L15" s="2">
        <f>GDP!L15+INWARD!L15</f>
        <v>0</v>
      </c>
      <c r="M15" s="2">
        <f>GDP!M15+INWARD!M15</f>
        <v>0</v>
      </c>
      <c r="N15" s="2">
        <f>GDP!N15+INWARD!N15</f>
        <v>0</v>
      </c>
      <c r="O15" s="2">
        <f>GDP!O15+INWARD!O15</f>
        <v>0</v>
      </c>
      <c r="P15" s="2">
        <f>GDP!P15+INWARD!P15</f>
        <v>0</v>
      </c>
      <c r="Q15" s="3">
        <f t="shared" si="1"/>
        <v>785039</v>
      </c>
      <c r="R15" s="108">
        <f t="shared" si="0"/>
        <v>1.6190932971114438</v>
      </c>
      <c r="S15" s="148"/>
    </row>
    <row r="16" spans="2:19" ht="32.25" customHeight="1" x14ac:dyDescent="0.35">
      <c r="B16" s="7" t="s">
        <v>24</v>
      </c>
      <c r="C16" s="2">
        <f>GDP!C16+INWARD!C16</f>
        <v>151914</v>
      </c>
      <c r="D16" s="2">
        <f>GDP!D16+INWARD!D16</f>
        <v>14348</v>
      </c>
      <c r="E16" s="2">
        <f>GDP!E16+INWARD!E16</f>
        <v>9064</v>
      </c>
      <c r="F16" s="2">
        <f>GDP!F16+INWARD!F16</f>
        <v>82846</v>
      </c>
      <c r="G16" s="2">
        <f>GDP!G16+INWARD!G16</f>
        <v>5336</v>
      </c>
      <c r="H16" s="2">
        <f>GDP!H16+INWARD!H16</f>
        <v>35059</v>
      </c>
      <c r="I16" s="2">
        <f>GDP!I16+INWARD!I16</f>
        <v>157991</v>
      </c>
      <c r="J16" s="2">
        <f>GDP!J16+INWARD!J16</f>
        <v>187741</v>
      </c>
      <c r="K16" s="2">
        <f>GDP!K16+INWARD!K16</f>
        <v>3878</v>
      </c>
      <c r="L16" s="2">
        <f>GDP!L16+INWARD!L16</f>
        <v>3158</v>
      </c>
      <c r="M16" s="2">
        <f>GDP!M16+INWARD!M16</f>
        <v>30646</v>
      </c>
      <c r="N16" s="2">
        <f>GDP!N16+INWARD!N16</f>
        <v>72737</v>
      </c>
      <c r="O16" s="2">
        <f>GDP!O16+INWARD!O16</f>
        <v>0</v>
      </c>
      <c r="P16" s="2">
        <f>GDP!P16+INWARD!P16</f>
        <v>5855</v>
      </c>
      <c r="Q16" s="3">
        <f t="shared" si="1"/>
        <v>760573</v>
      </c>
      <c r="R16" s="108">
        <f t="shared" si="0"/>
        <v>1.5686337191705664</v>
      </c>
      <c r="S16" s="148"/>
    </row>
    <row r="17" spans="2:19" ht="32.25" customHeight="1" x14ac:dyDescent="0.35">
      <c r="B17" s="7" t="s">
        <v>25</v>
      </c>
      <c r="C17" s="2">
        <f>GDP!C17+INWARD!C17</f>
        <v>0</v>
      </c>
      <c r="D17" s="2">
        <f>GDP!D17+INWARD!D17</f>
        <v>26911</v>
      </c>
      <c r="E17" s="2">
        <f>GDP!E17+INWARD!E17</f>
        <v>7637</v>
      </c>
      <c r="F17" s="2">
        <f>GDP!F17+INWARD!F17</f>
        <v>92716</v>
      </c>
      <c r="G17" s="2">
        <f>GDP!G17+INWARD!G17</f>
        <v>24653</v>
      </c>
      <c r="H17" s="2">
        <f>GDP!H17+INWARD!H17</f>
        <v>17275</v>
      </c>
      <c r="I17" s="2">
        <f>GDP!I17+INWARD!I17</f>
        <v>265816</v>
      </c>
      <c r="J17" s="2">
        <f>GDP!J17+INWARD!J17</f>
        <v>213620</v>
      </c>
      <c r="K17" s="2">
        <f>GDP!K17+INWARD!K17</f>
        <v>0</v>
      </c>
      <c r="L17" s="2">
        <f>GDP!L17+INWARD!L17</f>
        <v>40032</v>
      </c>
      <c r="M17" s="2">
        <f>GDP!M17+INWARD!M17</f>
        <v>26132</v>
      </c>
      <c r="N17" s="2">
        <f>GDP!N17+INWARD!N17</f>
        <v>34660</v>
      </c>
      <c r="O17" s="2">
        <f>GDP!O17+INWARD!O17</f>
        <v>785499</v>
      </c>
      <c r="P17" s="2">
        <f>GDP!P17+INWARD!P17</f>
        <v>34616</v>
      </c>
      <c r="Q17" s="3">
        <f t="shared" si="1"/>
        <v>1569567</v>
      </c>
      <c r="R17" s="108">
        <f t="shared" si="0"/>
        <v>3.2371326890349619</v>
      </c>
      <c r="S17" s="148"/>
    </row>
    <row r="18" spans="2:19" ht="32.25" customHeight="1" x14ac:dyDescent="0.35">
      <c r="B18" s="7" t="s">
        <v>26</v>
      </c>
      <c r="C18" s="2">
        <f>GDP!C18+INWARD!C18</f>
        <v>415730</v>
      </c>
      <c r="D18" s="2">
        <f>GDP!D18+INWARD!D18</f>
        <v>166806</v>
      </c>
      <c r="E18" s="2">
        <f>GDP!E18+INWARD!E18</f>
        <v>49154</v>
      </c>
      <c r="F18" s="2">
        <f>GDP!F18+INWARD!F18</f>
        <v>561328</v>
      </c>
      <c r="G18" s="2">
        <f>GDP!G18+INWARD!G18</f>
        <v>67098</v>
      </c>
      <c r="H18" s="2">
        <f>GDP!H18+INWARD!H18</f>
        <v>104373</v>
      </c>
      <c r="I18" s="2">
        <f>GDP!I18+INWARD!I18</f>
        <v>459259</v>
      </c>
      <c r="J18" s="2">
        <f>GDP!J18+INWARD!J18</f>
        <v>416879</v>
      </c>
      <c r="K18" s="2">
        <f>GDP!K18+INWARD!K18</f>
        <v>94057</v>
      </c>
      <c r="L18" s="2">
        <f>GDP!L18+INWARD!L18</f>
        <v>33320</v>
      </c>
      <c r="M18" s="2">
        <f>GDP!M18+INWARD!M18</f>
        <v>208612</v>
      </c>
      <c r="N18" s="2">
        <f>GDP!N18+INWARD!N18</f>
        <v>288211</v>
      </c>
      <c r="O18" s="2">
        <f>GDP!O18+INWARD!O18</f>
        <v>971319</v>
      </c>
      <c r="P18" s="2">
        <f>GDP!P18+INWARD!P18</f>
        <v>69937</v>
      </c>
      <c r="Q18" s="3">
        <f t="shared" si="1"/>
        <v>3906083</v>
      </c>
      <c r="R18" s="108">
        <f t="shared" si="0"/>
        <v>8.0560491940667411</v>
      </c>
      <c r="S18" s="148"/>
    </row>
    <row r="19" spans="2:19" ht="32.25" customHeight="1" x14ac:dyDescent="0.35">
      <c r="B19" s="7" t="s">
        <v>27</v>
      </c>
      <c r="C19" s="2">
        <f>GDP!C19+INWARD!C19</f>
        <v>264</v>
      </c>
      <c r="D19" s="2">
        <f>GDP!D19+INWARD!D19</f>
        <v>45142</v>
      </c>
      <c r="E19" s="2">
        <f>GDP!E19+INWARD!E19</f>
        <v>25649</v>
      </c>
      <c r="F19" s="2">
        <f>GDP!F19+INWARD!F19</f>
        <v>138725</v>
      </c>
      <c r="G19" s="2">
        <f>GDP!G19+INWARD!G19</f>
        <v>28147</v>
      </c>
      <c r="H19" s="2">
        <f>GDP!H19+INWARD!H19</f>
        <v>68455</v>
      </c>
      <c r="I19" s="2">
        <f>GDP!I19+INWARD!I19</f>
        <v>412637</v>
      </c>
      <c r="J19" s="2">
        <f>GDP!J19+INWARD!J19</f>
        <v>393402</v>
      </c>
      <c r="K19" s="2">
        <f>GDP!K19+INWARD!K19</f>
        <v>0</v>
      </c>
      <c r="L19" s="2">
        <f>GDP!L19+INWARD!L19</f>
        <v>18202</v>
      </c>
      <c r="M19" s="2">
        <f>GDP!M19+INWARD!M19</f>
        <v>110152</v>
      </c>
      <c r="N19" s="2">
        <f>GDP!N19+INWARD!N19</f>
        <v>148946</v>
      </c>
      <c r="O19" s="2">
        <f>GDP!O19+INWARD!O19</f>
        <v>0</v>
      </c>
      <c r="P19" s="2">
        <f>GDP!P19+INWARD!P19</f>
        <v>53114</v>
      </c>
      <c r="Q19" s="3">
        <f t="shared" si="1"/>
        <v>1442835</v>
      </c>
      <c r="R19" s="108">
        <f t="shared" si="0"/>
        <v>2.9757559526823383</v>
      </c>
      <c r="S19" s="148"/>
    </row>
    <row r="20" spans="2:19" ht="32.25" customHeight="1" x14ac:dyDescent="0.35">
      <c r="B20" s="7" t="s">
        <v>28</v>
      </c>
      <c r="C20" s="2">
        <f>GDP!C20+INWARD!C20</f>
        <v>81613</v>
      </c>
      <c r="D20" s="2">
        <f>GDP!D20+INWARD!D20</f>
        <v>40923</v>
      </c>
      <c r="E20" s="2">
        <f>GDP!E20+INWARD!E20</f>
        <v>63349</v>
      </c>
      <c r="F20" s="2">
        <f>GDP!F20+INWARD!F20</f>
        <v>199602</v>
      </c>
      <c r="G20" s="2">
        <f>GDP!G20+INWARD!G20</f>
        <v>92992</v>
      </c>
      <c r="H20" s="2">
        <f>GDP!H20+INWARD!H20</f>
        <v>34467</v>
      </c>
      <c r="I20" s="2">
        <f>GDP!I20+INWARD!I20</f>
        <v>281637</v>
      </c>
      <c r="J20" s="2">
        <f>GDP!J20+INWARD!J20</f>
        <v>152467</v>
      </c>
      <c r="K20" s="2">
        <f>GDP!K20+INWARD!K20</f>
        <v>9218</v>
      </c>
      <c r="L20" s="2">
        <f>GDP!L20+INWARD!L20</f>
        <v>81597</v>
      </c>
      <c r="M20" s="2">
        <f>GDP!M20+INWARD!M20</f>
        <v>48298</v>
      </c>
      <c r="N20" s="2">
        <f>GDP!N20+INWARD!N20</f>
        <v>128529</v>
      </c>
      <c r="O20" s="2">
        <f>GDP!O20+INWARD!O20</f>
        <v>623333</v>
      </c>
      <c r="P20" s="2">
        <f>GDP!P20+INWARD!P20</f>
        <v>86467</v>
      </c>
      <c r="Q20" s="3">
        <f t="shared" si="1"/>
        <v>1924492</v>
      </c>
      <c r="R20" s="108">
        <f t="shared" si="0"/>
        <v>3.9691430585545389</v>
      </c>
      <c r="S20" s="148"/>
    </row>
    <row r="21" spans="2:19" ht="32.25" customHeight="1" x14ac:dyDescent="0.35">
      <c r="B21" s="7" t="s">
        <v>29</v>
      </c>
      <c r="C21" s="2">
        <f>GDP!C21+INWARD!C21</f>
        <v>315565</v>
      </c>
      <c r="D21" s="2">
        <f>GDP!D21+INWARD!D21</f>
        <v>60446</v>
      </c>
      <c r="E21" s="2">
        <f>GDP!E21+INWARD!E21</f>
        <v>48332</v>
      </c>
      <c r="F21" s="2">
        <f>GDP!F21+INWARD!F21</f>
        <v>362780</v>
      </c>
      <c r="G21" s="2">
        <f>GDP!G21+INWARD!G21</f>
        <v>82619</v>
      </c>
      <c r="H21" s="2">
        <f>GDP!H21+INWARD!H21</f>
        <v>52439</v>
      </c>
      <c r="I21" s="2">
        <f>GDP!I21+INWARD!I21</f>
        <v>434667</v>
      </c>
      <c r="J21" s="2">
        <f>GDP!J21+INWARD!J21</f>
        <v>226860</v>
      </c>
      <c r="K21" s="2">
        <f>GDP!K21+INWARD!K21</f>
        <v>0</v>
      </c>
      <c r="L21" s="2">
        <f>GDP!L21+INWARD!L21</f>
        <v>56461</v>
      </c>
      <c r="M21" s="2">
        <f>GDP!M21+INWARD!M21</f>
        <v>76886</v>
      </c>
      <c r="N21" s="2">
        <f>GDP!N21+INWARD!N21</f>
        <v>198638</v>
      </c>
      <c r="O21" s="2">
        <f>GDP!O21+INWARD!O21</f>
        <v>132509</v>
      </c>
      <c r="P21" s="2">
        <f>GDP!P21+INWARD!P21</f>
        <v>50639</v>
      </c>
      <c r="Q21" s="3">
        <f t="shared" si="1"/>
        <v>2098841</v>
      </c>
      <c r="R21" s="108">
        <f t="shared" si="0"/>
        <v>4.3287268464403423</v>
      </c>
      <c r="S21" s="148"/>
    </row>
    <row r="22" spans="2:19" ht="32.25" customHeight="1" x14ac:dyDescent="0.35">
      <c r="B22" s="7" t="s">
        <v>30</v>
      </c>
      <c r="C22" s="2">
        <f>GDP!C22+INWARD!C22</f>
        <v>0</v>
      </c>
      <c r="D22" s="2">
        <f>GDP!D22+INWARD!D22</f>
        <v>25672</v>
      </c>
      <c r="E22" s="2">
        <f>GDP!E22+INWARD!E22</f>
        <v>17897</v>
      </c>
      <c r="F22" s="2">
        <f>GDP!F22+INWARD!F22</f>
        <v>74225</v>
      </c>
      <c r="G22" s="2">
        <f>GDP!G22+INWARD!G22</f>
        <v>11045</v>
      </c>
      <c r="H22" s="2">
        <f>GDP!H22+INWARD!H22</f>
        <v>37661</v>
      </c>
      <c r="I22" s="2">
        <f>GDP!I22+INWARD!I22</f>
        <v>108204</v>
      </c>
      <c r="J22" s="2">
        <f>GDP!J22+INWARD!J22</f>
        <v>79130</v>
      </c>
      <c r="K22" s="2">
        <f>GDP!K22+INWARD!K22</f>
        <v>3249</v>
      </c>
      <c r="L22" s="2">
        <f>GDP!L22+INWARD!L22</f>
        <v>4169</v>
      </c>
      <c r="M22" s="2">
        <f>GDP!M22+INWARD!M22</f>
        <v>21188</v>
      </c>
      <c r="N22" s="2">
        <f>GDP!N22+INWARD!N22</f>
        <v>74251</v>
      </c>
      <c r="O22" s="2">
        <f>GDP!O22+INWARD!O22</f>
        <v>0</v>
      </c>
      <c r="P22" s="2">
        <f>GDP!P22+INWARD!P22</f>
        <v>25020</v>
      </c>
      <c r="Q22" s="3">
        <f t="shared" si="1"/>
        <v>481711</v>
      </c>
      <c r="R22" s="108">
        <f t="shared" si="0"/>
        <v>0.99349847745761766</v>
      </c>
      <c r="S22" s="148"/>
    </row>
    <row r="23" spans="2:19" ht="32.25" customHeight="1" x14ac:dyDescent="0.35">
      <c r="B23" s="7" t="s">
        <v>31</v>
      </c>
      <c r="C23" s="2">
        <f>GDP!C23+INWARD!C23</f>
        <v>0</v>
      </c>
      <c r="D23" s="2">
        <f>GDP!D23+INWARD!D23</f>
        <v>0</v>
      </c>
      <c r="E23" s="2">
        <f>GDP!E23+INWARD!E23</f>
        <v>0</v>
      </c>
      <c r="F23" s="2">
        <f>GDP!F23+INWARD!F23</f>
        <v>0</v>
      </c>
      <c r="G23" s="2">
        <f>GDP!G23+INWARD!G23</f>
        <v>0</v>
      </c>
      <c r="H23" s="2">
        <f>GDP!H23+INWARD!H23</f>
        <v>0</v>
      </c>
      <c r="I23" s="2">
        <f>GDP!I23+INWARD!I23</f>
        <v>0</v>
      </c>
      <c r="J23" s="2">
        <f>GDP!J23+INWARD!J23</f>
        <v>0</v>
      </c>
      <c r="K23" s="2">
        <f>GDP!K23+INWARD!K23</f>
        <v>0</v>
      </c>
      <c r="L23" s="2">
        <f>GDP!L23+INWARD!L23</f>
        <v>0</v>
      </c>
      <c r="M23" s="2">
        <f>GDP!M23+INWARD!M23</f>
        <v>0</v>
      </c>
      <c r="N23" s="2">
        <f>GDP!N23+INWARD!N23</f>
        <v>0</v>
      </c>
      <c r="O23" s="2">
        <f>GDP!O23+INWARD!O23</f>
        <v>0</v>
      </c>
      <c r="P23" s="2">
        <f>GDP!P23+INWARD!P23</f>
        <v>0</v>
      </c>
      <c r="Q23" s="3">
        <f t="shared" si="1"/>
        <v>0</v>
      </c>
      <c r="R23" s="108">
        <f t="shared" si="0"/>
        <v>0</v>
      </c>
      <c r="S23" s="148"/>
    </row>
    <row r="24" spans="2:19" ht="32.25" customHeight="1" x14ac:dyDescent="0.35">
      <c r="B24" s="7" t="s">
        <v>258</v>
      </c>
      <c r="C24" s="2">
        <f>GDP!C24+INWARD!C24</f>
        <v>31758</v>
      </c>
      <c r="D24" s="2">
        <f>GDP!D24+INWARD!D24</f>
        <v>53210</v>
      </c>
      <c r="E24" s="2">
        <f>GDP!E24+INWARD!E24</f>
        <v>11726</v>
      </c>
      <c r="F24" s="2">
        <f>GDP!F24+INWARD!F24</f>
        <v>271038</v>
      </c>
      <c r="G24" s="2">
        <f>GDP!G24+INWARD!G24</f>
        <v>177352</v>
      </c>
      <c r="H24" s="2">
        <f>GDP!H24+INWARD!H24</f>
        <v>78312</v>
      </c>
      <c r="I24" s="2">
        <f>GDP!I24+INWARD!I24</f>
        <v>148609</v>
      </c>
      <c r="J24" s="2">
        <f>GDP!J24+INWARD!J24</f>
        <v>108071</v>
      </c>
      <c r="K24" s="2">
        <f>GDP!K24+INWARD!K24</f>
        <v>0</v>
      </c>
      <c r="L24" s="2">
        <f>GDP!L24+INWARD!L24</f>
        <v>7174</v>
      </c>
      <c r="M24" s="2">
        <f>GDP!M24+INWARD!M24</f>
        <v>16735</v>
      </c>
      <c r="N24" s="2">
        <f>GDP!N24+INWARD!N24</f>
        <v>103111</v>
      </c>
      <c r="O24" s="2">
        <f>GDP!O24+INWARD!O24</f>
        <v>0</v>
      </c>
      <c r="P24" s="2">
        <f>GDP!P24+INWARD!P24</f>
        <v>62142</v>
      </c>
      <c r="Q24" s="3">
        <f t="shared" ref="Q24" si="2">SUM(C24:P24)</f>
        <v>1069238</v>
      </c>
      <c r="R24" s="108">
        <f t="shared" si="0"/>
        <v>2.2052357638497528</v>
      </c>
      <c r="S24" s="148"/>
    </row>
    <row r="25" spans="2:19" ht="32.25" customHeight="1" x14ac:dyDescent="0.35">
      <c r="B25" s="7" t="s">
        <v>259</v>
      </c>
      <c r="C25" s="2">
        <f>GDP!C25+INWARD!C25</f>
        <v>0</v>
      </c>
      <c r="D25" s="2">
        <f>GDP!D25+INWARD!D25</f>
        <v>0</v>
      </c>
      <c r="E25" s="2">
        <f>GDP!E25+INWARD!E25</f>
        <v>0</v>
      </c>
      <c r="F25" s="2">
        <f>GDP!F25+INWARD!F25</f>
        <v>0</v>
      </c>
      <c r="G25" s="2">
        <f>GDP!G25+INWARD!G25</f>
        <v>0</v>
      </c>
      <c r="H25" s="2">
        <f>GDP!H25+INWARD!H25</f>
        <v>0</v>
      </c>
      <c r="I25" s="2">
        <f>GDP!I25+INWARD!I25</f>
        <v>0</v>
      </c>
      <c r="J25" s="2">
        <f>GDP!J25+INWARD!J25</f>
        <v>0</v>
      </c>
      <c r="K25" s="2">
        <f>GDP!K25+INWARD!K25</f>
        <v>0</v>
      </c>
      <c r="L25" s="2">
        <f>GDP!L25+INWARD!L25</f>
        <v>0</v>
      </c>
      <c r="M25" s="2">
        <f>GDP!M25+INWARD!M25</f>
        <v>0</v>
      </c>
      <c r="N25" s="2">
        <f>GDP!N25+INWARD!N25</f>
        <v>0</v>
      </c>
      <c r="O25" s="2">
        <f>GDP!O25+INWARD!O25</f>
        <v>3105424</v>
      </c>
      <c r="P25" s="2">
        <f>GDP!P25+INWARD!P25</f>
        <v>0</v>
      </c>
      <c r="Q25" s="3">
        <f t="shared" si="1"/>
        <v>3105424</v>
      </c>
      <c r="R25" s="108">
        <f t="shared" si="0"/>
        <v>6.4047406346551039</v>
      </c>
      <c r="S25" s="148"/>
    </row>
    <row r="26" spans="2:19" ht="32.25" customHeight="1" x14ac:dyDescent="0.35">
      <c r="B26" s="7" t="s">
        <v>33</v>
      </c>
      <c r="C26" s="2">
        <f>GDP!C26+INWARD!C26</f>
        <v>0</v>
      </c>
      <c r="D26" s="2">
        <f>GDP!D26+INWARD!D26</f>
        <v>46930</v>
      </c>
      <c r="E26" s="2">
        <f>GDP!E26+INWARD!E26</f>
        <v>23150</v>
      </c>
      <c r="F26" s="2">
        <f>GDP!F26+INWARD!F26</f>
        <v>237129</v>
      </c>
      <c r="G26" s="2">
        <f>GDP!G26+INWARD!G26</f>
        <v>26000</v>
      </c>
      <c r="H26" s="2">
        <f>GDP!H26+INWARD!H26</f>
        <v>77146</v>
      </c>
      <c r="I26" s="2">
        <f>GDP!I26+INWARD!I26</f>
        <v>155835</v>
      </c>
      <c r="J26" s="2">
        <f>GDP!J26+INWARD!J26</f>
        <v>343774</v>
      </c>
      <c r="K26" s="2">
        <f>GDP!K26+INWARD!K26</f>
        <v>0</v>
      </c>
      <c r="L26" s="2">
        <f>GDP!L26+INWARD!L26</f>
        <v>12764</v>
      </c>
      <c r="M26" s="2">
        <f>GDP!M26+INWARD!M26</f>
        <v>105284</v>
      </c>
      <c r="N26" s="2">
        <f>GDP!N26+INWARD!N26</f>
        <v>146660</v>
      </c>
      <c r="O26" s="2">
        <f>GDP!O26+INWARD!O26</f>
        <v>36456</v>
      </c>
      <c r="P26" s="2">
        <f>GDP!P26+INWARD!P26</f>
        <v>8468</v>
      </c>
      <c r="Q26" s="3">
        <f t="shared" si="1"/>
        <v>1219596</v>
      </c>
      <c r="R26" s="108">
        <f t="shared" si="0"/>
        <v>2.5153396312589926</v>
      </c>
      <c r="S26" s="148"/>
    </row>
    <row r="27" spans="2:19" ht="32.25" customHeight="1" x14ac:dyDescent="0.35">
      <c r="B27" s="7" t="s">
        <v>34</v>
      </c>
      <c r="C27" s="2">
        <f>GDP!C27+INWARD!C27</f>
        <v>0</v>
      </c>
      <c r="D27" s="2">
        <f>GDP!D27+INWARD!D27</f>
        <v>16945</v>
      </c>
      <c r="E27" s="2">
        <f>GDP!E27+INWARD!E27</f>
        <v>5725</v>
      </c>
      <c r="F27" s="2">
        <f>GDP!F27+INWARD!F27</f>
        <v>23996</v>
      </c>
      <c r="G27" s="2">
        <f>GDP!G27+INWARD!G27</f>
        <v>7223</v>
      </c>
      <c r="H27" s="2">
        <f>GDP!H27+INWARD!H27</f>
        <v>1579</v>
      </c>
      <c r="I27" s="2">
        <f>GDP!I27+INWARD!I27</f>
        <v>155356</v>
      </c>
      <c r="J27" s="2">
        <f>GDP!J27+INWARD!J27</f>
        <v>99906</v>
      </c>
      <c r="K27" s="2">
        <f>GDP!K27+INWARD!K27</f>
        <v>0</v>
      </c>
      <c r="L27" s="2">
        <f>GDP!L27+INWARD!L27</f>
        <v>3365</v>
      </c>
      <c r="M27" s="2">
        <f>GDP!M27+INWARD!M27</f>
        <v>69488</v>
      </c>
      <c r="N27" s="2">
        <f>GDP!N27+INWARD!N27</f>
        <v>42691</v>
      </c>
      <c r="O27" s="2">
        <f>GDP!O27+INWARD!O27</f>
        <v>0</v>
      </c>
      <c r="P27" s="2">
        <f>GDP!P27+INWARD!P27</f>
        <v>34099</v>
      </c>
      <c r="Q27" s="3">
        <f t="shared" si="1"/>
        <v>460373</v>
      </c>
      <c r="R27" s="108">
        <f t="shared" si="0"/>
        <v>0.94949020172384657</v>
      </c>
      <c r="S27" s="148"/>
    </row>
    <row r="28" spans="2:19" ht="32.25" customHeight="1" x14ac:dyDescent="0.35">
      <c r="B28" s="7" t="s">
        <v>35</v>
      </c>
      <c r="C28" s="2">
        <f>GDP!C28+INWARD!C28</f>
        <v>0</v>
      </c>
      <c r="D28" s="2">
        <f>GDP!D28+INWARD!D28</f>
        <v>15714</v>
      </c>
      <c r="E28" s="2">
        <f>GDP!E28+INWARD!E28</f>
        <v>4359</v>
      </c>
      <c r="F28" s="2">
        <f>GDP!F28+INWARD!F28</f>
        <v>53174</v>
      </c>
      <c r="G28" s="2">
        <f>GDP!G28+INWARD!G28</f>
        <v>48965</v>
      </c>
      <c r="H28" s="2">
        <f>GDP!H28+INWARD!H28</f>
        <v>63177</v>
      </c>
      <c r="I28" s="2">
        <f>GDP!I28+INWARD!I28</f>
        <v>137702</v>
      </c>
      <c r="J28" s="2">
        <f>GDP!J28+INWARD!J28</f>
        <v>342526</v>
      </c>
      <c r="K28" s="2">
        <f>GDP!K28+INWARD!K28</f>
        <v>0</v>
      </c>
      <c r="L28" s="2">
        <f>GDP!L28+INWARD!L28</f>
        <v>8098</v>
      </c>
      <c r="M28" s="2">
        <f>GDP!M28+INWARD!M28</f>
        <v>46875</v>
      </c>
      <c r="N28" s="2">
        <f>GDP!N28+INWARD!N28</f>
        <v>32926</v>
      </c>
      <c r="O28" s="2">
        <f>GDP!O28+INWARD!O28</f>
        <v>1126507</v>
      </c>
      <c r="P28" s="2">
        <f>GDP!P28+INWARD!P28</f>
        <v>32561</v>
      </c>
      <c r="Q28" s="3">
        <f t="shared" si="1"/>
        <v>1912584</v>
      </c>
      <c r="R28" s="108">
        <f t="shared" si="0"/>
        <v>3.944583561533368</v>
      </c>
      <c r="S28" s="148"/>
    </row>
    <row r="29" spans="2:19" ht="32.25" customHeight="1" x14ac:dyDescent="0.35">
      <c r="B29" s="7" t="s">
        <v>36</v>
      </c>
      <c r="C29" s="2">
        <f>GDP!C29+INWARD!C29</f>
        <v>46680</v>
      </c>
      <c r="D29" s="2">
        <f>GDP!D29+INWARD!D29</f>
        <v>215600</v>
      </c>
      <c r="E29" s="2">
        <f>GDP!E29+INWARD!E29</f>
        <v>36493</v>
      </c>
      <c r="F29" s="2">
        <f>GDP!F29+INWARD!F29</f>
        <v>379576</v>
      </c>
      <c r="G29" s="2">
        <f>GDP!G29+INWARD!G29</f>
        <v>23920</v>
      </c>
      <c r="H29" s="2">
        <f>GDP!H29+INWARD!H29</f>
        <v>104849</v>
      </c>
      <c r="I29" s="2">
        <f>GDP!I29+INWARD!I29</f>
        <v>195865</v>
      </c>
      <c r="J29" s="2">
        <f>GDP!J29+INWARD!J29</f>
        <v>217383</v>
      </c>
      <c r="K29" s="2">
        <f>GDP!K29+INWARD!K29</f>
        <v>0</v>
      </c>
      <c r="L29" s="2">
        <f>GDP!L29+INWARD!L29</f>
        <v>17499</v>
      </c>
      <c r="M29" s="2">
        <f>GDP!M29+INWARD!M29</f>
        <v>62727</v>
      </c>
      <c r="N29" s="2">
        <f>GDP!N29+INWARD!N29</f>
        <v>174469</v>
      </c>
      <c r="O29" s="2">
        <f>GDP!O29+INWARD!O29</f>
        <v>0</v>
      </c>
      <c r="P29" s="2">
        <f>GDP!P29+INWARD!P29</f>
        <v>102668</v>
      </c>
      <c r="Q29" s="3">
        <f t="shared" si="1"/>
        <v>1577729</v>
      </c>
      <c r="R29" s="108">
        <f t="shared" si="0"/>
        <v>3.2539662979270343</v>
      </c>
      <c r="S29" s="148"/>
    </row>
    <row r="30" spans="2:19" ht="32.25" customHeight="1" x14ac:dyDescent="0.35">
      <c r="B30" s="7" t="s">
        <v>192</v>
      </c>
      <c r="C30" s="2">
        <f>GDP!C30+INWARD!C30</f>
        <v>0</v>
      </c>
      <c r="D30" s="2">
        <f>GDP!D30+INWARD!D30</f>
        <v>19762</v>
      </c>
      <c r="E30" s="2">
        <f>GDP!E30+INWARD!E30</f>
        <v>6997</v>
      </c>
      <c r="F30" s="2">
        <f>GDP!F30+INWARD!F30</f>
        <v>22386</v>
      </c>
      <c r="G30" s="2">
        <f>GDP!G30+INWARD!G30</f>
        <v>12978</v>
      </c>
      <c r="H30" s="2">
        <f>GDP!H30+INWARD!H30</f>
        <v>14186</v>
      </c>
      <c r="I30" s="2">
        <f>GDP!I30+INWARD!I30</f>
        <v>230115</v>
      </c>
      <c r="J30" s="2">
        <f>GDP!J30+INWARD!J30</f>
        <v>96799</v>
      </c>
      <c r="K30" s="2">
        <f>GDP!K30+INWARD!K30</f>
        <v>0</v>
      </c>
      <c r="L30" s="2">
        <f>GDP!L30+INWARD!L30</f>
        <v>11716</v>
      </c>
      <c r="M30" s="2">
        <f>GDP!M30+INWARD!M30</f>
        <v>14436</v>
      </c>
      <c r="N30" s="2">
        <f>GDP!N30+INWARD!N30</f>
        <v>31829</v>
      </c>
      <c r="O30" s="2">
        <f>GDP!O30+INWARD!O30</f>
        <v>0</v>
      </c>
      <c r="P30" s="2">
        <f>GDP!P30+INWARD!P30</f>
        <v>21899</v>
      </c>
      <c r="Q30" s="3">
        <f t="shared" si="1"/>
        <v>483103</v>
      </c>
      <c r="R30" s="108">
        <f t="shared" si="0"/>
        <v>0.99636938943725073</v>
      </c>
      <c r="S30" s="148"/>
    </row>
    <row r="31" spans="2:19" ht="32.25" customHeight="1" x14ac:dyDescent="0.35">
      <c r="B31" s="7" t="s">
        <v>193</v>
      </c>
      <c r="C31" s="2">
        <f>GDP!C31+INWARD!C31</f>
        <v>90657</v>
      </c>
      <c r="D31" s="2">
        <f>GDP!D31+INWARD!D31</f>
        <v>8924</v>
      </c>
      <c r="E31" s="2">
        <f>GDP!E31+INWARD!E31</f>
        <v>3294</v>
      </c>
      <c r="F31" s="2">
        <f>GDP!F31+INWARD!F31</f>
        <v>26604</v>
      </c>
      <c r="G31" s="2">
        <f>GDP!G31+INWARD!G31</f>
        <v>4469</v>
      </c>
      <c r="H31" s="2">
        <f>GDP!H31+INWARD!H31</f>
        <v>16241</v>
      </c>
      <c r="I31" s="2">
        <f>GDP!I31+INWARD!I31</f>
        <v>52736</v>
      </c>
      <c r="J31" s="2">
        <f>GDP!J31+INWARD!J31</f>
        <v>37415</v>
      </c>
      <c r="K31" s="2">
        <f>GDP!K31+INWARD!K31</f>
        <v>0</v>
      </c>
      <c r="L31" s="2">
        <f>GDP!L31+INWARD!L31</f>
        <v>2777</v>
      </c>
      <c r="M31" s="2">
        <f>GDP!M31+INWARD!M31</f>
        <v>4974</v>
      </c>
      <c r="N31" s="2">
        <f>GDP!N31+INWARD!N31</f>
        <v>4460</v>
      </c>
      <c r="O31" s="2">
        <f>GDP!O31+INWARD!O31</f>
        <v>0</v>
      </c>
      <c r="P31" s="2">
        <f>GDP!P31+INWARD!P31</f>
        <v>20072</v>
      </c>
      <c r="Q31" s="3">
        <f t="shared" si="1"/>
        <v>272623</v>
      </c>
      <c r="R31" s="108">
        <f t="shared" si="0"/>
        <v>0.56226769872377447</v>
      </c>
      <c r="S31" s="148"/>
    </row>
    <row r="32" spans="2:19" ht="32.25" customHeight="1" x14ac:dyDescent="0.35">
      <c r="B32" s="7" t="s">
        <v>37</v>
      </c>
      <c r="C32" s="2">
        <f>GDP!C32+INWARD!C32</f>
        <v>0</v>
      </c>
      <c r="D32" s="2">
        <f>GDP!D32+INWARD!D32</f>
        <v>27399</v>
      </c>
      <c r="E32" s="2">
        <f>GDP!E32+INWARD!E32</f>
        <v>23405</v>
      </c>
      <c r="F32" s="2">
        <f>GDP!F32+INWARD!F32</f>
        <v>148260</v>
      </c>
      <c r="G32" s="2">
        <f>GDP!G32+INWARD!G32</f>
        <v>4962</v>
      </c>
      <c r="H32" s="2">
        <f>GDP!H32+INWARD!H32</f>
        <v>56357</v>
      </c>
      <c r="I32" s="2">
        <f>GDP!I32+INWARD!I32</f>
        <v>298646</v>
      </c>
      <c r="J32" s="2">
        <f>GDP!J32+INWARD!J32</f>
        <v>271419</v>
      </c>
      <c r="K32" s="2">
        <f>GDP!K32+INWARD!K32</f>
        <v>0</v>
      </c>
      <c r="L32" s="2">
        <f>GDP!L32+INWARD!L32</f>
        <v>20930</v>
      </c>
      <c r="M32" s="2">
        <f>GDP!M32+INWARD!M32</f>
        <v>53425</v>
      </c>
      <c r="N32" s="2">
        <f>GDP!N32+INWARD!N32</f>
        <v>116346</v>
      </c>
      <c r="O32" s="2">
        <f>GDP!O32+INWARD!O32</f>
        <v>0</v>
      </c>
      <c r="P32" s="2">
        <f>GDP!P32+INWARD!P32</f>
        <v>15166</v>
      </c>
      <c r="Q32" s="3">
        <f t="shared" si="1"/>
        <v>1036315</v>
      </c>
      <c r="R32" s="108">
        <f t="shared" si="0"/>
        <v>2.1373341581705443</v>
      </c>
      <c r="S32" s="148"/>
    </row>
    <row r="33" spans="2:19" ht="32.25" customHeight="1" x14ac:dyDescent="0.35">
      <c r="B33" s="7" t="s">
        <v>139</v>
      </c>
      <c r="C33" s="2">
        <f>GDP!C33+INWARD!C33</f>
        <v>0</v>
      </c>
      <c r="D33" s="2">
        <f>GDP!D33+INWARD!D33</f>
        <v>4464</v>
      </c>
      <c r="E33" s="2">
        <f>GDP!E33+INWARD!E33</f>
        <v>3463</v>
      </c>
      <c r="F33" s="2">
        <f>GDP!F33+INWARD!F33</f>
        <v>46222</v>
      </c>
      <c r="G33" s="2">
        <f>GDP!G33+INWARD!G33</f>
        <v>9049</v>
      </c>
      <c r="H33" s="2">
        <f>GDP!H33+INWARD!H33</f>
        <v>686</v>
      </c>
      <c r="I33" s="2">
        <f>GDP!I33+INWARD!I33</f>
        <v>114412</v>
      </c>
      <c r="J33" s="2">
        <f>GDP!J33+INWARD!J33</f>
        <v>117876</v>
      </c>
      <c r="K33" s="2">
        <f>GDP!K33+INWARD!K33</f>
        <v>0</v>
      </c>
      <c r="L33" s="2">
        <f>GDP!L33+INWARD!L33</f>
        <v>19994</v>
      </c>
      <c r="M33" s="2">
        <f>GDP!M33+INWARD!M33</f>
        <v>19492</v>
      </c>
      <c r="N33" s="2">
        <f>GDP!N33+INWARD!N33</f>
        <v>29020</v>
      </c>
      <c r="O33" s="2">
        <f>GDP!O33+INWARD!O33</f>
        <v>200420</v>
      </c>
      <c r="P33" s="2">
        <f>GDP!P33+INWARD!P33</f>
        <v>572</v>
      </c>
      <c r="Q33" s="3">
        <f t="shared" si="1"/>
        <v>565670</v>
      </c>
      <c r="R33" s="108">
        <f t="shared" si="0"/>
        <v>1.1666586059763024</v>
      </c>
      <c r="S33" s="148"/>
    </row>
    <row r="34" spans="2:19" ht="32.25" customHeight="1" x14ac:dyDescent="0.35">
      <c r="B34" s="7" t="s">
        <v>151</v>
      </c>
      <c r="C34" s="2">
        <f>GDP!C34+INWARD!C34</f>
        <v>0</v>
      </c>
      <c r="D34" s="2">
        <f>GDP!D34+INWARD!D34</f>
        <v>5025</v>
      </c>
      <c r="E34" s="2">
        <f>GDP!E34+INWARD!E34</f>
        <v>2686</v>
      </c>
      <c r="F34" s="2">
        <f>GDP!F34+INWARD!F34</f>
        <v>19038</v>
      </c>
      <c r="G34" s="2">
        <f>GDP!G34+INWARD!G34</f>
        <v>25405</v>
      </c>
      <c r="H34" s="2">
        <f>GDP!H34+INWARD!H34</f>
        <v>8032</v>
      </c>
      <c r="I34" s="2">
        <f>GDP!I34+INWARD!I34</f>
        <v>154787</v>
      </c>
      <c r="J34" s="2">
        <f>GDP!J34+INWARD!J34</f>
        <v>58180</v>
      </c>
      <c r="K34" s="2">
        <f>GDP!K34+INWARD!K34</f>
        <v>0</v>
      </c>
      <c r="L34" s="2">
        <f>GDP!L34+INWARD!L34</f>
        <v>3385</v>
      </c>
      <c r="M34" s="2">
        <f>GDP!M34+INWARD!M34</f>
        <v>8982</v>
      </c>
      <c r="N34" s="2">
        <f>GDP!N34+INWARD!N34</f>
        <v>18603</v>
      </c>
      <c r="O34" s="2">
        <f>GDP!O34+INWARD!O34</f>
        <v>0</v>
      </c>
      <c r="P34" s="2">
        <f>GDP!P34+INWARD!P34</f>
        <v>43303</v>
      </c>
      <c r="Q34" s="3">
        <f t="shared" si="1"/>
        <v>347426</v>
      </c>
      <c r="R34" s="108">
        <f t="shared" si="0"/>
        <v>0.71654415620401091</v>
      </c>
      <c r="S34" s="148"/>
    </row>
    <row r="35" spans="2:19" ht="32.25" customHeight="1" x14ac:dyDescent="0.35">
      <c r="B35" s="7" t="s">
        <v>140</v>
      </c>
      <c r="C35" s="2">
        <f>GDP!C35+INWARD!C35</f>
        <v>0</v>
      </c>
      <c r="D35" s="2">
        <f>GDP!D35+INWARD!D35</f>
        <v>310</v>
      </c>
      <c r="E35" s="2">
        <f>GDP!E35+INWARD!E35</f>
        <v>3685</v>
      </c>
      <c r="F35" s="2">
        <f>GDP!F35+INWARD!F35</f>
        <v>106</v>
      </c>
      <c r="G35" s="2">
        <f>GDP!G35+INWARD!G35</f>
        <v>2737</v>
      </c>
      <c r="H35" s="2">
        <f>GDP!H35+INWARD!H35</f>
        <v>617</v>
      </c>
      <c r="I35" s="2">
        <f>GDP!I35+INWARD!I35</f>
        <v>51859</v>
      </c>
      <c r="J35" s="2">
        <f>GDP!J35+INWARD!J35</f>
        <v>14424</v>
      </c>
      <c r="K35" s="2">
        <f>GDP!K35+INWARD!K35</f>
        <v>1736</v>
      </c>
      <c r="L35" s="2">
        <f>GDP!L35+INWARD!L35</f>
        <v>5936</v>
      </c>
      <c r="M35" s="2">
        <f>GDP!M35+INWARD!M35</f>
        <v>1242</v>
      </c>
      <c r="N35" s="2">
        <f>GDP!N35+INWARD!N35</f>
        <v>16099</v>
      </c>
      <c r="O35" s="2">
        <f>GDP!O35+INWARD!O35</f>
        <v>979181</v>
      </c>
      <c r="P35" s="2">
        <f>GDP!P35+INWARD!P35</f>
        <v>3009</v>
      </c>
      <c r="Q35" s="3">
        <f t="shared" si="1"/>
        <v>1080941</v>
      </c>
      <c r="R35" s="108">
        <f t="shared" si="0"/>
        <v>2.2293724613336936</v>
      </c>
      <c r="S35" s="148"/>
    </row>
    <row r="36" spans="2:19" ht="32.25" customHeight="1" x14ac:dyDescent="0.35">
      <c r="B36" s="7" t="s">
        <v>141</v>
      </c>
      <c r="C36" s="2">
        <f>GDP!C36+INWARD!C36</f>
        <v>0</v>
      </c>
      <c r="D36" s="2">
        <f>GDP!D36+INWARD!D36</f>
        <v>4926</v>
      </c>
      <c r="E36" s="2">
        <f>GDP!E36+INWARD!E36</f>
        <v>5631</v>
      </c>
      <c r="F36" s="2">
        <f>GDP!F36+INWARD!F36</f>
        <v>29762</v>
      </c>
      <c r="G36" s="2">
        <f>GDP!G36+INWARD!G36</f>
        <v>30507</v>
      </c>
      <c r="H36" s="2">
        <f>GDP!H36+INWARD!H36</f>
        <v>930</v>
      </c>
      <c r="I36" s="2">
        <f>GDP!I36+INWARD!I36</f>
        <v>190458</v>
      </c>
      <c r="J36" s="2">
        <f>GDP!J36+INWARD!J36</f>
        <v>78181</v>
      </c>
      <c r="K36" s="2">
        <f>GDP!K36+INWARD!K36</f>
        <v>0</v>
      </c>
      <c r="L36" s="2">
        <f>GDP!L36+INWARD!L36</f>
        <v>27096</v>
      </c>
      <c r="M36" s="2">
        <f>GDP!M36+INWARD!M36</f>
        <v>23671</v>
      </c>
      <c r="N36" s="2">
        <f>GDP!N36+INWARD!N36</f>
        <v>20759</v>
      </c>
      <c r="O36" s="2">
        <f>GDP!O36+INWARD!O36</f>
        <v>141903</v>
      </c>
      <c r="P36" s="2">
        <f>GDP!P36+INWARD!P36</f>
        <v>433</v>
      </c>
      <c r="Q36" s="3">
        <f t="shared" si="1"/>
        <v>554257</v>
      </c>
      <c r="R36" s="108">
        <f t="shared" si="0"/>
        <v>1.1431200151547853</v>
      </c>
      <c r="S36" s="148"/>
    </row>
    <row r="37" spans="2:19" ht="32.25" customHeight="1" x14ac:dyDescent="0.35">
      <c r="B37" s="7" t="s">
        <v>152</v>
      </c>
      <c r="C37" s="2">
        <f>GDP!C37+INWARD!C37</f>
        <v>0</v>
      </c>
      <c r="D37" s="2">
        <f>GDP!D37+INWARD!D37</f>
        <v>55579</v>
      </c>
      <c r="E37" s="2">
        <f>GDP!E37+INWARD!E37</f>
        <v>6074</v>
      </c>
      <c r="F37" s="2">
        <f>GDP!F37+INWARD!F37</f>
        <v>257107</v>
      </c>
      <c r="G37" s="2">
        <f>GDP!G37+INWARD!G37</f>
        <v>27766</v>
      </c>
      <c r="H37" s="2">
        <f>GDP!H37+INWARD!H37</f>
        <v>10886</v>
      </c>
      <c r="I37" s="2">
        <f>GDP!I37+INWARD!I37</f>
        <v>266804</v>
      </c>
      <c r="J37" s="2">
        <f>GDP!J37+INWARD!J37</f>
        <v>277049</v>
      </c>
      <c r="K37" s="2">
        <f>GDP!K37+INWARD!K37</f>
        <v>86158</v>
      </c>
      <c r="L37" s="2">
        <f>GDP!L37+INWARD!L37</f>
        <v>2692</v>
      </c>
      <c r="M37" s="2">
        <f>GDP!M37+INWARD!M37</f>
        <v>12947</v>
      </c>
      <c r="N37" s="2">
        <f>GDP!N37+INWARD!N37</f>
        <v>109933</v>
      </c>
      <c r="O37" s="2">
        <f>GDP!O37+INWARD!O37</f>
        <v>269044</v>
      </c>
      <c r="P37" s="2">
        <f>GDP!P37+INWARD!P37</f>
        <v>29500</v>
      </c>
      <c r="Q37" s="3">
        <f t="shared" si="1"/>
        <v>1411539</v>
      </c>
      <c r="R37" s="108">
        <f t="shared" si="0"/>
        <v>2.9112099316230027</v>
      </c>
      <c r="S37" s="148"/>
    </row>
    <row r="38" spans="2:19" ht="32.25" customHeight="1" x14ac:dyDescent="0.35">
      <c r="B38" s="7" t="s">
        <v>38</v>
      </c>
      <c r="C38" s="2">
        <f>GDP!C38+INWARD!C38</f>
        <v>0</v>
      </c>
      <c r="D38" s="2">
        <f>GDP!D38+INWARD!D38</f>
        <v>0</v>
      </c>
      <c r="E38" s="2">
        <f>GDP!E38+INWARD!E38</f>
        <v>0</v>
      </c>
      <c r="F38" s="2">
        <f>GDP!F38+INWARD!F38</f>
        <v>0</v>
      </c>
      <c r="G38" s="2">
        <f>GDP!G38+INWARD!G38</f>
        <v>0</v>
      </c>
      <c r="H38" s="2">
        <f>GDP!H38+INWARD!H38</f>
        <v>0</v>
      </c>
      <c r="I38" s="2">
        <f>GDP!I38+INWARD!I38</f>
        <v>0</v>
      </c>
      <c r="J38" s="2">
        <f>GDP!J38+INWARD!J38</f>
        <v>0</v>
      </c>
      <c r="K38" s="2">
        <f>GDP!K38+INWARD!K38</f>
        <v>0</v>
      </c>
      <c r="L38" s="2">
        <f>GDP!L38+INWARD!L38</f>
        <v>0</v>
      </c>
      <c r="M38" s="2">
        <f>GDP!M38+INWARD!M38</f>
        <v>0</v>
      </c>
      <c r="N38" s="2">
        <f>GDP!N38+INWARD!N38</f>
        <v>0</v>
      </c>
      <c r="O38" s="2">
        <f>GDP!O38+INWARD!O38</f>
        <v>0</v>
      </c>
      <c r="P38" s="2">
        <f>GDP!P38+INWARD!P38</f>
        <v>0</v>
      </c>
      <c r="Q38" s="3">
        <f t="shared" si="1"/>
        <v>0</v>
      </c>
      <c r="R38" s="108">
        <f t="shared" si="0"/>
        <v>0</v>
      </c>
      <c r="S38" s="148"/>
    </row>
    <row r="39" spans="2:19" ht="32.25" customHeight="1" x14ac:dyDescent="0.35">
      <c r="B39" s="7" t="s">
        <v>39</v>
      </c>
      <c r="C39" s="2">
        <f>GDP!C39+INWARD!C39</f>
        <v>0</v>
      </c>
      <c r="D39" s="2">
        <f>GDP!D39+INWARD!D39</f>
        <v>50263</v>
      </c>
      <c r="E39" s="2">
        <f>GDP!E39+INWARD!E39</f>
        <v>27243</v>
      </c>
      <c r="F39" s="2">
        <f>GDP!F39+INWARD!F39</f>
        <v>206652</v>
      </c>
      <c r="G39" s="2">
        <f>GDP!G39+INWARD!G39</f>
        <v>14133</v>
      </c>
      <c r="H39" s="2">
        <f>GDP!H39+INWARD!H39</f>
        <v>45074</v>
      </c>
      <c r="I39" s="2">
        <f>GDP!I39+INWARD!I39</f>
        <v>81352</v>
      </c>
      <c r="J39" s="2">
        <f>GDP!J39+INWARD!J39</f>
        <v>64403</v>
      </c>
      <c r="K39" s="2">
        <f>GDP!K39+INWARD!K39</f>
        <v>0</v>
      </c>
      <c r="L39" s="2">
        <f>GDP!L39+INWARD!L39</f>
        <v>7962</v>
      </c>
      <c r="M39" s="2">
        <f>GDP!M39+INWARD!M39</f>
        <v>58802</v>
      </c>
      <c r="N39" s="2">
        <f>GDP!N39+INWARD!N39</f>
        <v>95616</v>
      </c>
      <c r="O39" s="2">
        <f>GDP!O39+INWARD!O39</f>
        <v>13142</v>
      </c>
      <c r="P39" s="2">
        <f>GDP!P39+INWARD!P39</f>
        <v>5139</v>
      </c>
      <c r="Q39" s="3">
        <f t="shared" si="1"/>
        <v>669781</v>
      </c>
      <c r="R39" s="108">
        <f t="shared" si="0"/>
        <v>1.3813809602231226</v>
      </c>
      <c r="S39" s="148"/>
    </row>
    <row r="40" spans="2:19" ht="32.25" customHeight="1" x14ac:dyDescent="0.35">
      <c r="B40" s="7" t="s">
        <v>40</v>
      </c>
      <c r="C40" s="2">
        <f>GDP!C40+INWARD!C40</f>
        <v>0</v>
      </c>
      <c r="D40" s="2">
        <f>GDP!D40+INWARD!D40</f>
        <v>17525</v>
      </c>
      <c r="E40" s="2">
        <f>GDP!E40+INWARD!E40</f>
        <v>3432</v>
      </c>
      <c r="F40" s="2">
        <f>GDP!F40+INWARD!F40</f>
        <v>11871</v>
      </c>
      <c r="G40" s="2">
        <f>GDP!G40+INWARD!G40</f>
        <v>5789</v>
      </c>
      <c r="H40" s="2">
        <f>GDP!H40+INWARD!H40</f>
        <v>3416</v>
      </c>
      <c r="I40" s="2">
        <f>GDP!I40+INWARD!I40</f>
        <v>105427</v>
      </c>
      <c r="J40" s="2">
        <f>GDP!J40+INWARD!J40</f>
        <v>143318</v>
      </c>
      <c r="K40" s="2">
        <f>GDP!K40+INWARD!K40</f>
        <v>0</v>
      </c>
      <c r="L40" s="2">
        <f>GDP!L40+INWARD!L40</f>
        <v>10050</v>
      </c>
      <c r="M40" s="2">
        <f>GDP!M40+INWARD!M40</f>
        <v>9576</v>
      </c>
      <c r="N40" s="2">
        <f>GDP!N40+INWARD!N40</f>
        <v>46859</v>
      </c>
      <c r="O40" s="2">
        <f>GDP!O40+INWARD!O40</f>
        <v>151758</v>
      </c>
      <c r="P40" s="2">
        <f>GDP!P40+INWARD!P40</f>
        <v>3318</v>
      </c>
      <c r="Q40" s="3">
        <f t="shared" si="1"/>
        <v>512339</v>
      </c>
      <c r="R40" s="108">
        <f t="shared" si="0"/>
        <v>1.0566667907566121</v>
      </c>
      <c r="S40" s="148"/>
    </row>
    <row r="41" spans="2:19" ht="32.25" customHeight="1" x14ac:dyDescent="0.35">
      <c r="B41" s="7" t="s">
        <v>41</v>
      </c>
      <c r="C41" s="2">
        <f>GDP!C41+INWARD!C41</f>
        <v>0</v>
      </c>
      <c r="D41" s="2">
        <f>GDP!D41+INWARD!D41</f>
        <v>10717</v>
      </c>
      <c r="E41" s="2">
        <f>GDP!E41+INWARD!E41</f>
        <v>495</v>
      </c>
      <c r="F41" s="2">
        <f>GDP!F41+INWARD!F41</f>
        <v>8022</v>
      </c>
      <c r="G41" s="2">
        <f>GDP!G41+INWARD!G41</f>
        <v>2558</v>
      </c>
      <c r="H41" s="2">
        <f>GDP!H41+INWARD!H41</f>
        <v>2803</v>
      </c>
      <c r="I41" s="2">
        <f>GDP!I41+INWARD!I41</f>
        <v>119809</v>
      </c>
      <c r="J41" s="2">
        <f>GDP!J41+INWARD!J41</f>
        <v>112042</v>
      </c>
      <c r="K41" s="2">
        <f>GDP!K41+INWARD!K41</f>
        <v>0</v>
      </c>
      <c r="L41" s="2">
        <f>GDP!L41+INWARD!L41</f>
        <v>3003</v>
      </c>
      <c r="M41" s="2">
        <f>GDP!M41+INWARD!M41</f>
        <v>2515</v>
      </c>
      <c r="N41" s="2">
        <f>GDP!N41+INWARD!N41</f>
        <v>7227</v>
      </c>
      <c r="O41" s="2">
        <f>GDP!O41+INWARD!O41</f>
        <v>0</v>
      </c>
      <c r="P41" s="2">
        <f>GDP!P41+INWARD!P41</f>
        <v>20914</v>
      </c>
      <c r="Q41" s="3">
        <f t="shared" si="1"/>
        <v>290105</v>
      </c>
      <c r="R41" s="108">
        <f t="shared" si="0"/>
        <v>0.59832321828407942</v>
      </c>
      <c r="S41" s="148"/>
    </row>
    <row r="42" spans="2:19" ht="32.25" customHeight="1" x14ac:dyDescent="0.35">
      <c r="B42" s="7" t="s">
        <v>42</v>
      </c>
      <c r="C42" s="2">
        <f>GDP!C42+INWARD!C42</f>
        <v>0</v>
      </c>
      <c r="D42" s="2">
        <f>GDP!D42+INWARD!D42</f>
        <v>281</v>
      </c>
      <c r="E42" s="2">
        <f>GDP!E42+INWARD!E42</f>
        <v>256</v>
      </c>
      <c r="F42" s="2">
        <f>GDP!F42+INWARD!F42</f>
        <v>1311</v>
      </c>
      <c r="G42" s="2">
        <f>GDP!G42+INWARD!G42</f>
        <v>334</v>
      </c>
      <c r="H42" s="2">
        <f>GDP!H42+INWARD!H42</f>
        <v>821</v>
      </c>
      <c r="I42" s="2">
        <f>GDP!I42+INWARD!I42</f>
        <v>121093</v>
      </c>
      <c r="J42" s="2">
        <f>GDP!J42+INWARD!J42</f>
        <v>48406</v>
      </c>
      <c r="K42" s="2">
        <f>GDP!K42+INWARD!K42</f>
        <v>12735</v>
      </c>
      <c r="L42" s="2">
        <f>GDP!L42+INWARD!L42</f>
        <v>-116</v>
      </c>
      <c r="M42" s="2">
        <f>GDP!M42+INWARD!M42</f>
        <v>250</v>
      </c>
      <c r="N42" s="2">
        <f>GDP!N42+INWARD!N42</f>
        <v>938</v>
      </c>
      <c r="O42" s="2">
        <f>GDP!O42+INWARD!O42</f>
        <v>51277</v>
      </c>
      <c r="P42" s="2">
        <f>GDP!P42+INWARD!P42</f>
        <v>778</v>
      </c>
      <c r="Q42" s="3">
        <f t="shared" si="1"/>
        <v>238364</v>
      </c>
      <c r="R42" s="108">
        <f t="shared" si="0"/>
        <v>0.49161067752388377</v>
      </c>
      <c r="S42" s="148"/>
    </row>
    <row r="43" spans="2:19" ht="32.25" customHeight="1" x14ac:dyDescent="0.35">
      <c r="B43" s="7" t="s">
        <v>43</v>
      </c>
      <c r="C43" s="2">
        <f>GDP!C43+INWARD!C43</f>
        <v>13587</v>
      </c>
      <c r="D43" s="2">
        <f>GDP!D43+INWARD!D43</f>
        <v>49026</v>
      </c>
      <c r="E43" s="2">
        <f>GDP!E43+INWARD!E43</f>
        <v>74161</v>
      </c>
      <c r="F43" s="2">
        <f>GDP!F43+INWARD!F43</f>
        <v>266656</v>
      </c>
      <c r="G43" s="2">
        <f>GDP!G43+INWARD!G43</f>
        <v>62789</v>
      </c>
      <c r="H43" s="2">
        <f>GDP!H43+INWARD!H43</f>
        <v>42045</v>
      </c>
      <c r="I43" s="2">
        <f>GDP!I43+INWARD!I43</f>
        <v>304262</v>
      </c>
      <c r="J43" s="2">
        <f>GDP!J43+INWARD!J43</f>
        <v>328620</v>
      </c>
      <c r="K43" s="2">
        <f>GDP!K43+INWARD!K43</f>
        <v>0</v>
      </c>
      <c r="L43" s="2">
        <f>GDP!L43+INWARD!L43</f>
        <v>37403</v>
      </c>
      <c r="M43" s="2">
        <f>GDP!M43+INWARD!M43</f>
        <v>82271</v>
      </c>
      <c r="N43" s="2">
        <f>GDP!N43+INWARD!N43</f>
        <v>116221</v>
      </c>
      <c r="O43" s="2">
        <f>GDP!O43+INWARD!O43</f>
        <v>2285027</v>
      </c>
      <c r="P43" s="2">
        <f>GDP!P43+INWARD!P43</f>
        <v>54793</v>
      </c>
      <c r="Q43" s="3">
        <f t="shared" si="1"/>
        <v>3716861</v>
      </c>
      <c r="R43" s="108">
        <f t="shared" si="0"/>
        <v>7.6657907841456776</v>
      </c>
      <c r="S43" s="148"/>
    </row>
    <row r="44" spans="2:19" ht="32.25" customHeight="1" x14ac:dyDescent="0.35">
      <c r="B44" s="7" t="s">
        <v>44</v>
      </c>
      <c r="C44" s="2">
        <f>GDP!C44+INWARD!C44</f>
        <v>0</v>
      </c>
      <c r="D44" s="2">
        <f>GDP!D44+INWARD!D44</f>
        <v>0</v>
      </c>
      <c r="E44" s="2">
        <f>GDP!E44+INWARD!E44</f>
        <v>0</v>
      </c>
      <c r="F44" s="2">
        <f>GDP!F44+INWARD!F44</f>
        <v>0</v>
      </c>
      <c r="G44" s="2">
        <f>GDP!G44+INWARD!G44</f>
        <v>0</v>
      </c>
      <c r="H44" s="2">
        <f>GDP!H44+INWARD!H44</f>
        <v>0</v>
      </c>
      <c r="I44" s="2">
        <f>GDP!I44+INWARD!I44</f>
        <v>0</v>
      </c>
      <c r="J44" s="2">
        <f>GDP!J44+INWARD!J44</f>
        <v>0</v>
      </c>
      <c r="K44" s="2">
        <f>GDP!K44+INWARD!K44</f>
        <v>0</v>
      </c>
      <c r="L44" s="2">
        <f>GDP!L44+INWARD!L44</f>
        <v>0</v>
      </c>
      <c r="M44" s="2">
        <f>GDP!M44+INWARD!M44</f>
        <v>0</v>
      </c>
      <c r="N44" s="2">
        <f>GDP!N44+INWARD!N44</f>
        <v>0</v>
      </c>
      <c r="O44" s="2">
        <f>GDP!O44+INWARD!O44</f>
        <v>0</v>
      </c>
      <c r="P44" s="2">
        <f>GDP!P44+INWARD!P44</f>
        <v>0</v>
      </c>
      <c r="Q44" s="3">
        <f t="shared" si="1"/>
        <v>0</v>
      </c>
      <c r="R44" s="108">
        <f t="shared" si="0"/>
        <v>0</v>
      </c>
      <c r="S44" s="148"/>
    </row>
    <row r="45" spans="2:19" ht="32.25" customHeight="1" x14ac:dyDescent="0.35">
      <c r="B45" s="109" t="s">
        <v>45</v>
      </c>
      <c r="C45" s="67">
        <f t="shared" ref="C45:R45" si="3">SUM(C7:C44)</f>
        <v>1180042</v>
      </c>
      <c r="D45" s="67">
        <f t="shared" si="3"/>
        <v>1442610</v>
      </c>
      <c r="E45" s="67">
        <f t="shared" si="3"/>
        <v>615521</v>
      </c>
      <c r="F45" s="67">
        <f t="shared" si="3"/>
        <v>4574206</v>
      </c>
      <c r="G45" s="67">
        <f t="shared" si="3"/>
        <v>1407270</v>
      </c>
      <c r="H45" s="67">
        <f t="shared" si="3"/>
        <v>1129699</v>
      </c>
      <c r="I45" s="67">
        <f t="shared" si="3"/>
        <v>6875137</v>
      </c>
      <c r="J45" s="67">
        <f t="shared" si="3"/>
        <v>5924541</v>
      </c>
      <c r="K45" s="67">
        <f t="shared" si="3"/>
        <v>910434</v>
      </c>
      <c r="L45" s="67">
        <f t="shared" si="3"/>
        <v>888882</v>
      </c>
      <c r="M45" s="67">
        <f t="shared" si="3"/>
        <v>2044807</v>
      </c>
      <c r="N45" s="67">
        <f t="shared" si="3"/>
        <v>2586167</v>
      </c>
      <c r="O45" s="67">
        <f t="shared" si="3"/>
        <v>17693672</v>
      </c>
      <c r="P45" s="67">
        <f t="shared" si="3"/>
        <v>1213347</v>
      </c>
      <c r="Q45" s="67">
        <f t="shared" si="3"/>
        <v>48486335</v>
      </c>
      <c r="R45" s="67">
        <f t="shared" si="3"/>
        <v>100</v>
      </c>
      <c r="S45" s="148"/>
    </row>
    <row r="46" spans="2:19" ht="32.25" customHeight="1" x14ac:dyDescent="0.35">
      <c r="B46" s="269" t="s">
        <v>46</v>
      </c>
      <c r="C46" s="270"/>
      <c r="D46" s="270"/>
      <c r="E46" s="270"/>
      <c r="F46" s="270"/>
      <c r="G46" s="270"/>
      <c r="H46" s="270"/>
      <c r="I46" s="270"/>
      <c r="J46" s="270"/>
      <c r="K46" s="270"/>
      <c r="L46" s="270"/>
      <c r="M46" s="270"/>
      <c r="N46" s="270"/>
      <c r="O46" s="270"/>
      <c r="P46" s="270"/>
      <c r="Q46" s="270"/>
      <c r="R46" s="271"/>
      <c r="S46" s="148"/>
    </row>
    <row r="47" spans="2:19" ht="32.25" customHeight="1" x14ac:dyDescent="0.35">
      <c r="B47" s="7" t="s">
        <v>47</v>
      </c>
      <c r="C47" s="2" t="e">
        <f>INWARD!C47+INWARD!#REF!</f>
        <v>#REF!</v>
      </c>
      <c r="D47" s="2" t="e">
        <f>INWARD!D47+INWARD!#REF!</f>
        <v>#REF!</v>
      </c>
      <c r="E47" s="2" t="e">
        <f>INWARD!E47+INWARD!#REF!</f>
        <v>#REF!</v>
      </c>
      <c r="F47" s="2" t="e">
        <f>INWARD!F47+INWARD!#REF!</f>
        <v>#REF!</v>
      </c>
      <c r="G47" s="2" t="e">
        <f>INWARD!G47+INWARD!#REF!</f>
        <v>#REF!</v>
      </c>
      <c r="H47" s="2" t="e">
        <f>INWARD!H47+INWARD!#REF!</f>
        <v>#REF!</v>
      </c>
      <c r="I47" s="2" t="e">
        <f>INWARD!I47+INWARD!#REF!</f>
        <v>#REF!</v>
      </c>
      <c r="J47" s="2" t="e">
        <f>INWARD!J47+INWARD!#REF!</f>
        <v>#REF!</v>
      </c>
      <c r="K47" s="2" t="e">
        <f>INWARD!K47+INWARD!#REF!</f>
        <v>#REF!</v>
      </c>
      <c r="L47" s="2" t="e">
        <f>INWARD!L47+INWARD!#REF!</f>
        <v>#REF!</v>
      </c>
      <c r="M47" s="2" t="e">
        <f>INWARD!M47+INWARD!#REF!</f>
        <v>#REF!</v>
      </c>
      <c r="N47" s="2" t="e">
        <f>INWARD!N47+INWARD!#REF!</f>
        <v>#REF!</v>
      </c>
      <c r="O47" s="2" t="e">
        <f>INWARD!O47+INWARD!#REF!</f>
        <v>#REF!</v>
      </c>
      <c r="P47" s="2" t="e">
        <f>INWARD!P47+INWARD!#REF!</f>
        <v>#REF!</v>
      </c>
      <c r="Q47" s="2" t="e">
        <f>INWARD!Q47+INWARD!#REF!</f>
        <v>#REF!</v>
      </c>
      <c r="R47" s="110" t="e">
        <f>Q47/$Q$52*100</f>
        <v>#REF!</v>
      </c>
      <c r="S47" s="148"/>
    </row>
    <row r="48" spans="2:19" ht="32.25" customHeight="1" x14ac:dyDescent="0.35">
      <c r="B48" s="7" t="s">
        <v>78</v>
      </c>
      <c r="C48" s="2">
        <f>GDP!C48+INWARD!C48</f>
        <v>10961</v>
      </c>
      <c r="D48" s="2">
        <f>GDP!D48+INWARD!D48</f>
        <v>95735</v>
      </c>
      <c r="E48" s="2">
        <f>GDP!E48+INWARD!E48</f>
        <v>0</v>
      </c>
      <c r="F48" s="2">
        <f>GDP!F48+INWARD!F48</f>
        <v>434063</v>
      </c>
      <c r="G48" s="2">
        <f>GDP!G48+INWARD!G48</f>
        <v>10003</v>
      </c>
      <c r="H48" s="2">
        <f>GDP!H48+INWARD!H48</f>
        <v>90760</v>
      </c>
      <c r="I48" s="2">
        <f>GDP!I48+INWARD!I48</f>
        <v>0</v>
      </c>
      <c r="J48" s="2">
        <f>GDP!J48+INWARD!J48</f>
        <v>117428</v>
      </c>
      <c r="K48" s="2">
        <f>GDP!K48+INWARD!K48</f>
        <v>0</v>
      </c>
      <c r="L48" s="2">
        <f>GDP!L48+INWARD!L48</f>
        <v>15503</v>
      </c>
      <c r="M48" s="2">
        <f>GDP!M48+INWARD!M48</f>
        <v>0</v>
      </c>
      <c r="N48" s="2">
        <f>GDP!N48+INWARD!N48</f>
        <v>0</v>
      </c>
      <c r="O48" s="2">
        <f>GDP!O48+INWARD!O48</f>
        <v>271029</v>
      </c>
      <c r="P48" s="2">
        <f>GDP!P48+INWARD!P48</f>
        <v>102185</v>
      </c>
      <c r="Q48" s="3">
        <f>SUM(C48:P48)</f>
        <v>1147667</v>
      </c>
      <c r="R48" s="110" t="e">
        <f>Q48/$Q$52*100</f>
        <v>#REF!</v>
      </c>
      <c r="S48" s="148"/>
    </row>
    <row r="49" spans="2:19" ht="32.25" customHeight="1" x14ac:dyDescent="0.35">
      <c r="B49" s="7" t="s">
        <v>250</v>
      </c>
      <c r="C49" s="2">
        <f>GDP!C49+INWARD!C49</f>
        <v>155</v>
      </c>
      <c r="D49" s="2">
        <f>GDP!D49+INWARD!D49</f>
        <v>15663</v>
      </c>
      <c r="E49" s="2">
        <f>GDP!E49+INWARD!E49</f>
        <v>15681</v>
      </c>
      <c r="F49" s="2">
        <f>GDP!F49+INWARD!F49</f>
        <v>114996</v>
      </c>
      <c r="G49" s="2">
        <f>GDP!G49+INWARD!G49</f>
        <v>12657</v>
      </c>
      <c r="H49" s="2">
        <f>GDP!H49+INWARD!H49</f>
        <v>16603</v>
      </c>
      <c r="I49" s="2">
        <f>GDP!I49+INWARD!I49</f>
        <v>11450</v>
      </c>
      <c r="J49" s="2">
        <f>GDP!J49+INWARD!J49</f>
        <v>12404</v>
      </c>
      <c r="K49" s="2">
        <f>GDP!K49+INWARD!K49</f>
        <v>0</v>
      </c>
      <c r="L49" s="2">
        <f>GDP!L49+INWARD!L49</f>
        <v>1254</v>
      </c>
      <c r="M49" s="2">
        <f>GDP!M49+INWARD!M49</f>
        <v>10944</v>
      </c>
      <c r="N49" s="2">
        <f>GDP!N49+INWARD!N49</f>
        <v>4647</v>
      </c>
      <c r="O49" s="2">
        <f>GDP!O49+INWARD!O49</f>
        <v>24973</v>
      </c>
      <c r="P49" s="2">
        <f>GDP!P49+INWARD!P49</f>
        <v>3584</v>
      </c>
      <c r="Q49" s="3">
        <f>SUM(C49:P49)</f>
        <v>245011</v>
      </c>
      <c r="R49" s="110" t="e">
        <f>Q49/$Q$52*100</f>
        <v>#REF!</v>
      </c>
      <c r="S49" s="148"/>
    </row>
    <row r="50" spans="2:19" ht="32.25" customHeight="1" x14ac:dyDescent="0.35">
      <c r="B50" s="7" t="s">
        <v>48</v>
      </c>
      <c r="C50" s="2">
        <f>GDP!C50+INWARD!C50</f>
        <v>14098</v>
      </c>
      <c r="D50" s="2">
        <f>GDP!D50+INWARD!D50</f>
        <v>225941</v>
      </c>
      <c r="E50" s="2">
        <f>GDP!E50+INWARD!E50</f>
        <v>840421</v>
      </c>
      <c r="F50" s="2">
        <f>GDP!F50+INWARD!F50</f>
        <v>92188</v>
      </c>
      <c r="G50" s="2">
        <f>GDP!G50+INWARD!G50</f>
        <v>24682</v>
      </c>
      <c r="H50" s="2">
        <f>GDP!H50+INWARD!H50</f>
        <v>169474</v>
      </c>
      <c r="I50" s="2">
        <f>GDP!I50+INWARD!I50</f>
        <v>14001</v>
      </c>
      <c r="J50" s="2">
        <f>GDP!J50+INWARD!J50</f>
        <v>146527</v>
      </c>
      <c r="K50" s="2">
        <f>GDP!K50+INWARD!K50</f>
        <v>0</v>
      </c>
      <c r="L50" s="2">
        <f>GDP!L50+INWARD!L50</f>
        <v>31750</v>
      </c>
      <c r="M50" s="2">
        <f>GDP!M50+INWARD!M50</f>
        <v>242</v>
      </c>
      <c r="N50" s="2">
        <f>GDP!N50+INWARD!N50</f>
        <v>455</v>
      </c>
      <c r="O50" s="2">
        <f>GDP!O50+INWARD!O50</f>
        <v>387320</v>
      </c>
      <c r="P50" s="2">
        <f>GDP!P50+INWARD!P50</f>
        <v>2396478</v>
      </c>
      <c r="Q50" s="3">
        <f>SUM(C50:P50)</f>
        <v>4343577</v>
      </c>
      <c r="R50" s="110" t="e">
        <f>Q50/$Q$52*100</f>
        <v>#REF!</v>
      </c>
      <c r="S50" s="148"/>
    </row>
    <row r="51" spans="2:19" ht="32.25" customHeight="1" x14ac:dyDescent="0.35">
      <c r="B51" s="7" t="s">
        <v>251</v>
      </c>
      <c r="C51" s="2">
        <f>GDP!C51+INWARD!C51</f>
        <v>1407</v>
      </c>
      <c r="D51" s="2">
        <f>GDP!D51+INWARD!D51</f>
        <v>56799</v>
      </c>
      <c r="E51" s="2">
        <f>GDP!E51+INWARD!E51</f>
        <v>161</v>
      </c>
      <c r="F51" s="2">
        <f>GDP!F51+INWARD!F51</f>
        <v>178999</v>
      </c>
      <c r="G51" s="2">
        <f>GDP!G51+INWARD!G51</f>
        <v>40624</v>
      </c>
      <c r="H51" s="2">
        <f>GDP!H51+INWARD!H51</f>
        <v>17350</v>
      </c>
      <c r="I51" s="2">
        <f>GDP!I51+INWARD!I51</f>
        <v>9040</v>
      </c>
      <c r="J51" s="2">
        <f>GDP!J51+INWARD!J51</f>
        <v>15530</v>
      </c>
      <c r="K51" s="2">
        <f>GDP!K51+INWARD!K51</f>
        <v>0</v>
      </c>
      <c r="L51" s="2">
        <f>GDP!L51+INWARD!L51</f>
        <v>11350</v>
      </c>
      <c r="M51" s="2">
        <f>GDP!M51+INWARD!M51</f>
        <v>4842</v>
      </c>
      <c r="N51" s="2">
        <f>GDP!N51+INWARD!N51</f>
        <v>6520</v>
      </c>
      <c r="O51" s="2">
        <f>GDP!O51+INWARD!O51</f>
        <v>1715</v>
      </c>
      <c r="P51" s="2">
        <f>GDP!P51+INWARD!P51</f>
        <v>17730</v>
      </c>
      <c r="Q51" s="3">
        <f>SUM(C51:P51)</f>
        <v>362067</v>
      </c>
      <c r="R51" s="110" t="e">
        <f>Q51/$Q$52*100</f>
        <v>#REF!</v>
      </c>
      <c r="S51" s="148"/>
    </row>
    <row r="52" spans="2:19" ht="32.25" customHeight="1" x14ac:dyDescent="0.35">
      <c r="B52" s="109" t="s">
        <v>209</v>
      </c>
      <c r="C52" s="67" t="e">
        <f>SUM(C47:C51)</f>
        <v>#REF!</v>
      </c>
      <c r="D52" s="67" t="e">
        <f t="shared" ref="D52:Q52" si="4">SUM(D47:D51)</f>
        <v>#REF!</v>
      </c>
      <c r="E52" s="67" t="e">
        <f t="shared" si="4"/>
        <v>#REF!</v>
      </c>
      <c r="F52" s="67" t="e">
        <f t="shared" si="4"/>
        <v>#REF!</v>
      </c>
      <c r="G52" s="67" t="e">
        <f t="shared" si="4"/>
        <v>#REF!</v>
      </c>
      <c r="H52" s="67" t="e">
        <f t="shared" si="4"/>
        <v>#REF!</v>
      </c>
      <c r="I52" s="67" t="e">
        <f t="shared" si="4"/>
        <v>#REF!</v>
      </c>
      <c r="J52" s="67" t="e">
        <f t="shared" si="4"/>
        <v>#REF!</v>
      </c>
      <c r="K52" s="67" t="e">
        <f t="shared" si="4"/>
        <v>#REF!</v>
      </c>
      <c r="L52" s="67" t="e">
        <f t="shared" si="4"/>
        <v>#REF!</v>
      </c>
      <c r="M52" s="67" t="e">
        <f t="shared" si="4"/>
        <v>#REF!</v>
      </c>
      <c r="N52" s="67" t="e">
        <f t="shared" si="4"/>
        <v>#REF!</v>
      </c>
      <c r="O52" s="67" t="e">
        <f t="shared" si="4"/>
        <v>#REF!</v>
      </c>
      <c r="P52" s="67" t="e">
        <f t="shared" si="4"/>
        <v>#REF!</v>
      </c>
      <c r="Q52" s="67" t="e">
        <f t="shared" si="4"/>
        <v>#REF!</v>
      </c>
      <c r="R52" s="67" t="e">
        <f>SUM(R47:R51)</f>
        <v>#REF!</v>
      </c>
      <c r="S52" s="148"/>
    </row>
    <row r="53" spans="2:19" ht="19.5" customHeight="1" x14ac:dyDescent="0.35">
      <c r="B53" s="272" t="s">
        <v>50</v>
      </c>
      <c r="C53" s="272"/>
      <c r="D53" s="272"/>
      <c r="E53" s="272"/>
      <c r="F53" s="272"/>
      <c r="G53" s="272"/>
      <c r="H53" s="272"/>
      <c r="I53" s="272"/>
      <c r="J53" s="272"/>
      <c r="K53" s="272"/>
      <c r="L53" s="272"/>
      <c r="M53" s="272"/>
      <c r="N53" s="272"/>
      <c r="O53" s="272"/>
      <c r="P53" s="272"/>
      <c r="Q53" s="272"/>
      <c r="R53" s="272"/>
      <c r="S53" s="148"/>
    </row>
    <row r="54" spans="2:19" ht="19.5" customHeight="1" x14ac:dyDescent="0.35">
      <c r="C54" s="105"/>
      <c r="D54" s="105"/>
      <c r="E54" s="105"/>
      <c r="F54" s="105"/>
      <c r="G54" s="105"/>
      <c r="H54" s="105"/>
      <c r="I54" s="105"/>
      <c r="J54" s="105"/>
      <c r="K54" s="105"/>
      <c r="L54" s="105"/>
      <c r="M54" s="105"/>
      <c r="N54" s="105"/>
      <c r="O54" s="105"/>
      <c r="P54" s="105"/>
      <c r="Q54" s="105"/>
      <c r="R54" s="105"/>
    </row>
  </sheetData>
  <sheetProtection algorithmName="SHA-512" hashValue="2wl0hZUaBfVyAnHkT7nJHO3nSMdXrFq9RlQlMUjK8CbHN6SZfwMdDgZqpM9MWI/7JAsSN/6WrWI1NFzLHOXyQA==" saltValue="82xcZjc/7LwgxgukGnxDXQ==" spinCount="100000" sheet="1" objects="1" scenarios="1"/>
  <mergeCells count="21">
    <mergeCell ref="B3:R3"/>
    <mergeCell ref="B4:B5"/>
    <mergeCell ref="C4:C5"/>
    <mergeCell ref="D4:D5"/>
    <mergeCell ref="E4:E5"/>
    <mergeCell ref="F4:F5"/>
    <mergeCell ref="G4:G5"/>
    <mergeCell ref="H4:H5"/>
    <mergeCell ref="I4:I5"/>
    <mergeCell ref="J4:J5"/>
    <mergeCell ref="Q4:Q5"/>
    <mergeCell ref="R4:R5"/>
    <mergeCell ref="B6:R6"/>
    <mergeCell ref="B46:R46"/>
    <mergeCell ref="B53:R53"/>
    <mergeCell ref="K4:K5"/>
    <mergeCell ref="L4:L5"/>
    <mergeCell ref="M4:M5"/>
    <mergeCell ref="N4:N5"/>
    <mergeCell ref="O4:O5"/>
    <mergeCell ref="P4:P5"/>
  </mergeCells>
  <pageMargins left="0.7" right="0.7" top="0.75" bottom="0.75" header="0.3" footer="0.3"/>
  <pageSetup scale="3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92D050"/>
    <pageSetUpPr fitToPage="1"/>
  </sheetPr>
  <dimension ref="B2:R53"/>
  <sheetViews>
    <sheetView showGridLines="0" zoomScale="80" zoomScaleNormal="80" workbookViewId="0">
      <selection activeCell="C11" sqref="C11"/>
    </sheetView>
  </sheetViews>
  <sheetFormatPr defaultColWidth="9.453125" defaultRowHeight="18" customHeight="1" x14ac:dyDescent="0.35"/>
  <cols>
    <col min="1" max="1" width="16.54296875" customWidth="1"/>
    <col min="2" max="2" width="43.453125" customWidth="1"/>
    <col min="3" max="17" width="17.453125" customWidth="1"/>
    <col min="18" max="18" width="2" customWidth="1"/>
    <col min="19" max="19" width="9.453125" customWidth="1"/>
  </cols>
  <sheetData>
    <row r="2" spans="2:18" ht="18" customHeight="1" x14ac:dyDescent="0.35">
      <c r="B2" s="4"/>
      <c r="C2" s="4"/>
      <c r="D2" s="4"/>
      <c r="E2" s="4"/>
      <c r="F2" s="4"/>
      <c r="G2" s="4"/>
      <c r="H2" s="4"/>
      <c r="I2" s="4"/>
      <c r="J2" s="4"/>
      <c r="K2" s="4"/>
      <c r="L2" s="4"/>
      <c r="M2" s="4"/>
      <c r="N2" s="4"/>
      <c r="O2" s="4"/>
      <c r="P2" s="4"/>
      <c r="Q2" s="4"/>
      <c r="R2" s="4"/>
    </row>
    <row r="3" spans="2:18" ht="21.75" customHeight="1" x14ac:dyDescent="0.35">
      <c r="B3" s="281" t="s">
        <v>301</v>
      </c>
      <c r="C3" s="282"/>
      <c r="D3" s="282"/>
      <c r="E3" s="282"/>
      <c r="F3" s="282"/>
      <c r="G3" s="282"/>
      <c r="H3" s="282"/>
      <c r="I3" s="282"/>
      <c r="J3" s="282"/>
      <c r="K3" s="282"/>
      <c r="L3" s="282"/>
      <c r="M3" s="282"/>
      <c r="N3" s="282"/>
      <c r="O3" s="282"/>
      <c r="P3" s="282"/>
      <c r="Q3" s="283"/>
      <c r="R3" s="4"/>
    </row>
    <row r="4" spans="2:18" ht="18" customHeight="1" x14ac:dyDescent="0.35">
      <c r="B4" s="277" t="s">
        <v>0</v>
      </c>
      <c r="C4" s="280" t="s">
        <v>194</v>
      </c>
      <c r="D4" s="280" t="s">
        <v>195</v>
      </c>
      <c r="E4" s="280" t="s">
        <v>196</v>
      </c>
      <c r="F4" s="280" t="s">
        <v>197</v>
      </c>
      <c r="G4" s="280" t="s">
        <v>198</v>
      </c>
      <c r="H4" s="280" t="s">
        <v>199</v>
      </c>
      <c r="I4" s="280" t="s">
        <v>200</v>
      </c>
      <c r="J4" s="280" t="s">
        <v>201</v>
      </c>
      <c r="K4" s="273" t="s">
        <v>202</v>
      </c>
      <c r="L4" s="273" t="s">
        <v>203</v>
      </c>
      <c r="M4" s="273" t="s">
        <v>204</v>
      </c>
      <c r="N4" s="273" t="s">
        <v>205</v>
      </c>
      <c r="O4" s="273" t="s">
        <v>206</v>
      </c>
      <c r="P4" s="280" t="s">
        <v>207</v>
      </c>
      <c r="Q4" s="273" t="s">
        <v>208</v>
      </c>
      <c r="R4" s="4"/>
    </row>
    <row r="5" spans="2:18" ht="18" customHeight="1" x14ac:dyDescent="0.35">
      <c r="B5" s="277"/>
      <c r="C5" s="280"/>
      <c r="D5" s="280"/>
      <c r="E5" s="280"/>
      <c r="F5" s="280"/>
      <c r="G5" s="280"/>
      <c r="H5" s="280"/>
      <c r="I5" s="280"/>
      <c r="J5" s="280"/>
      <c r="K5" s="273"/>
      <c r="L5" s="273"/>
      <c r="M5" s="273"/>
      <c r="N5" s="273"/>
      <c r="O5" s="273"/>
      <c r="P5" s="280"/>
      <c r="Q5" s="273"/>
      <c r="R5" s="4"/>
    </row>
    <row r="6" spans="2:18" ht="25.5" customHeight="1" x14ac:dyDescent="0.35">
      <c r="B6" s="269" t="s">
        <v>16</v>
      </c>
      <c r="C6" s="270"/>
      <c r="D6" s="270"/>
      <c r="E6" s="270"/>
      <c r="F6" s="270"/>
      <c r="G6" s="270"/>
      <c r="H6" s="270"/>
      <c r="I6" s="270"/>
      <c r="J6" s="270"/>
      <c r="K6" s="270"/>
      <c r="L6" s="270"/>
      <c r="M6" s="270"/>
      <c r="N6" s="270"/>
      <c r="O6" s="270"/>
      <c r="P6" s="270"/>
      <c r="Q6" s="271"/>
      <c r="R6" s="4"/>
    </row>
    <row r="7" spans="2:18" ht="25.5" customHeight="1" x14ac:dyDescent="0.35">
      <c r="B7" s="111" t="s">
        <v>17</v>
      </c>
      <c r="C7" s="112">
        <f>IFERROR('APPENDIX 13'!C7/'APPENDIX 13'!C$45*100,"")</f>
        <v>0</v>
      </c>
      <c r="D7" s="112">
        <f>IFERROR('APPENDIX 13'!D7/'APPENDIX 13'!D$45*100,"")</f>
        <v>2.1488829274717352E-3</v>
      </c>
      <c r="E7" s="112">
        <f>IFERROR('APPENDIX 13'!E7/'APPENDIX 13'!E$45*100,"")</f>
        <v>0.12737177123120089</v>
      </c>
      <c r="F7" s="112">
        <f>IFERROR('APPENDIX 13'!F7/'APPENDIX 13'!F$45*100,"")</f>
        <v>3.7208643423579962E-2</v>
      </c>
      <c r="G7" s="112">
        <f>IFERROR('APPENDIX 13'!G7/'APPENDIX 13'!G$45*100,"")</f>
        <v>0.23357280408166167</v>
      </c>
      <c r="H7" s="112">
        <f>IFERROR('APPENDIX 13'!H7/'APPENDIX 13'!H$45*100,"")</f>
        <v>1.256971989884031E-2</v>
      </c>
      <c r="I7" s="112">
        <f>IFERROR('APPENDIX 13'!I7/'APPENDIX 13'!I$45*100,"")</f>
        <v>0</v>
      </c>
      <c r="J7" s="112">
        <f>IFERROR('APPENDIX 13'!J7/'APPENDIX 13'!J$45*100,"")</f>
        <v>0</v>
      </c>
      <c r="K7" s="112">
        <f>IFERROR('APPENDIX 13'!K7/'APPENDIX 13'!K$45*100,"")</f>
        <v>0</v>
      </c>
      <c r="L7" s="112">
        <f>IFERROR('APPENDIX 13'!L7/'APPENDIX 13'!L$45*100,"")</f>
        <v>0.64204247582918761</v>
      </c>
      <c r="M7" s="112">
        <f>IFERROR('APPENDIX 13'!M7/'APPENDIX 13'!M$45*100,"")</f>
        <v>7.956741149653733E-2</v>
      </c>
      <c r="N7" s="112">
        <f>IFERROR('APPENDIX 13'!N7/'APPENDIX 13'!N$45*100,"")</f>
        <v>0.34688401793078327</v>
      </c>
      <c r="O7" s="112">
        <f>IFERROR('APPENDIX 13'!O7/'APPENDIX 13'!O$45*100,"")</f>
        <v>13.57745865301448</v>
      </c>
      <c r="P7" s="112">
        <f>IFERROR('APPENDIX 13'!P7/'APPENDIX 13'!P$45*100,"")</f>
        <v>0.23488746417966172</v>
      </c>
      <c r="Q7" s="113">
        <f>IFERROR('APPENDIX 13'!Q7/'APPENDIX 13'!Q$45*100,"")</f>
        <v>5.0064662548736667</v>
      </c>
      <c r="R7" s="4"/>
    </row>
    <row r="8" spans="2:18" ht="25.5" customHeight="1" x14ac:dyDescent="0.35">
      <c r="B8" s="111" t="s">
        <v>18</v>
      </c>
      <c r="C8" s="112">
        <f>IFERROR('APPENDIX 13'!C8/'APPENDIX 13'!C$45*100,"")</f>
        <v>0</v>
      </c>
      <c r="D8" s="112">
        <f>IFERROR('APPENDIX 13'!D8/'APPENDIX 13'!D$45*100,"")</f>
        <v>0.26098529748164784</v>
      </c>
      <c r="E8" s="112">
        <f>IFERROR('APPENDIX 13'!E8/'APPENDIX 13'!E$45*100,"")</f>
        <v>8.0257212995169941E-2</v>
      </c>
      <c r="F8" s="112">
        <f>IFERROR('APPENDIX 13'!F8/'APPENDIX 13'!F$45*100,"")</f>
        <v>2.2189643404778883E-2</v>
      </c>
      <c r="G8" s="112">
        <f>IFERROR('APPENDIX 13'!G8/'APPENDIX 13'!G$45*100,"")</f>
        <v>0.14211913847378257</v>
      </c>
      <c r="H8" s="112">
        <f>IFERROR('APPENDIX 13'!H8/'APPENDIX 13'!H$45*100,"")</f>
        <v>5.381964576404865E-2</v>
      </c>
      <c r="I8" s="112">
        <f>IFERROR('APPENDIX 13'!I8/'APPENDIX 13'!I$45*100,"")</f>
        <v>1.3640310004004284</v>
      </c>
      <c r="J8" s="112">
        <f>IFERROR('APPENDIX 13'!J8/'APPENDIX 13'!J$45*100,"")</f>
        <v>0.92159038143208061</v>
      </c>
      <c r="K8" s="112">
        <f>IFERROR('APPENDIX 13'!K8/'APPENDIX 13'!K$45*100,"")</f>
        <v>0</v>
      </c>
      <c r="L8" s="112">
        <f>IFERROR('APPENDIX 13'!L8/'APPENDIX 13'!L$45*100,"")</f>
        <v>0.31117741162494011</v>
      </c>
      <c r="M8" s="112">
        <f>IFERROR('APPENDIX 13'!M8/'APPENDIX 13'!M$45*100,"")</f>
        <v>9.4678862112659037E-2</v>
      </c>
      <c r="N8" s="112">
        <f>IFERROR('APPENDIX 13'!N8/'APPENDIX 13'!N$45*100,"")</f>
        <v>5.8812907287116412E-2</v>
      </c>
      <c r="O8" s="112">
        <f>IFERROR('APPENDIX 13'!O8/'APPENDIX 13'!O$45*100,"")</f>
        <v>0</v>
      </c>
      <c r="P8" s="112">
        <f>IFERROR('APPENDIX 13'!P8/'APPENDIX 13'!P$45*100,"")</f>
        <v>0.86760011769098211</v>
      </c>
      <c r="Q8" s="113">
        <f>IFERROR('APPENDIX 13'!Q8/'APPENDIX 13'!Q$45*100,"")</f>
        <v>0.35682424749158709</v>
      </c>
      <c r="R8" s="4"/>
    </row>
    <row r="9" spans="2:18" ht="25.5" customHeight="1" x14ac:dyDescent="0.35">
      <c r="B9" s="52" t="s">
        <v>19</v>
      </c>
      <c r="C9" s="112">
        <f>IFERROR('APPENDIX 13'!C9/'APPENDIX 13'!C$45*100,"")</f>
        <v>0</v>
      </c>
      <c r="D9" s="112">
        <f>IFERROR('APPENDIX 13'!D9/'APPENDIX 13'!D$45*100,"")</f>
        <v>0</v>
      </c>
      <c r="E9" s="112">
        <f>IFERROR('APPENDIX 13'!E9/'APPENDIX 13'!E$45*100,"")</f>
        <v>3.9854042347864653</v>
      </c>
      <c r="F9" s="112">
        <f>IFERROR('APPENDIX 13'!F9/'APPENDIX 13'!F$45*100,"")</f>
        <v>3.7652436291675544</v>
      </c>
      <c r="G9" s="112">
        <f>IFERROR('APPENDIX 13'!G9/'APPENDIX 13'!G$45*100,"")</f>
        <v>25.900502391154507</v>
      </c>
      <c r="H9" s="112">
        <f>IFERROR('APPENDIX 13'!H9/'APPENDIX 13'!H$45*100,"")</f>
        <v>1.0235469802133135</v>
      </c>
      <c r="I9" s="112">
        <f>IFERROR('APPENDIX 13'!I9/'APPENDIX 13'!I$45*100,"")</f>
        <v>3.9215800354232941</v>
      </c>
      <c r="J9" s="112">
        <f>IFERROR('APPENDIX 13'!J9/'APPENDIX 13'!J$45*100,"")</f>
        <v>0.8113539934992432</v>
      </c>
      <c r="K9" s="112">
        <f>IFERROR('APPENDIX 13'!K9/'APPENDIX 13'!K$45*100,"")</f>
        <v>0</v>
      </c>
      <c r="L9" s="112">
        <f>IFERROR('APPENDIX 13'!L9/'APPENDIX 13'!L$45*100,"")</f>
        <v>4.0612814749314312</v>
      </c>
      <c r="M9" s="112">
        <f>IFERROR('APPENDIX 13'!M9/'APPENDIX 13'!M$45*100,"")</f>
        <v>11.349237360787596</v>
      </c>
      <c r="N9" s="112">
        <f>IFERROR('APPENDIX 13'!N9/'APPENDIX 13'!N$45*100,"")</f>
        <v>2.4618286444765554</v>
      </c>
      <c r="O9" s="112">
        <f>IFERROR('APPENDIX 13'!O9/'APPENDIX 13'!O$45*100,"")</f>
        <v>0</v>
      </c>
      <c r="P9" s="112">
        <f>IFERROR('APPENDIX 13'!P9/'APPENDIX 13'!P$45*100,"")</f>
        <v>0</v>
      </c>
      <c r="Q9" s="113">
        <f>IFERROR('APPENDIX 13'!Q9/'APPENDIX 13'!Q$45*100,"")</f>
        <v>2.520986583126978</v>
      </c>
      <c r="R9" s="4"/>
    </row>
    <row r="10" spans="2:18" ht="25.5" customHeight="1" x14ac:dyDescent="0.35">
      <c r="B10" s="52" t="s">
        <v>142</v>
      </c>
      <c r="C10" s="112">
        <f>IFERROR('APPENDIX 13'!C10/'APPENDIX 13'!C$45*100,"")</f>
        <v>0.11143671157467278</v>
      </c>
      <c r="D10" s="112">
        <f>IFERROR('APPENDIX 13'!D10/'APPENDIX 13'!D$45*100,"")</f>
        <v>0.47185309959032584</v>
      </c>
      <c r="E10" s="112">
        <f>IFERROR('APPENDIX 13'!E10/'APPENDIX 13'!E$45*100,"")</f>
        <v>1.5050664396503126</v>
      </c>
      <c r="F10" s="112">
        <f>IFERROR('APPENDIX 13'!F10/'APPENDIX 13'!F$45*100,"")</f>
        <v>0.7898857200572077</v>
      </c>
      <c r="G10" s="112">
        <f>IFERROR('APPENDIX 13'!G10/'APPENDIX 13'!G$45*100,"")</f>
        <v>0.71578304092320588</v>
      </c>
      <c r="H10" s="112">
        <f>IFERROR('APPENDIX 13'!H10/'APPENDIX 13'!H$45*100,"")</f>
        <v>3.0038974983601827</v>
      </c>
      <c r="I10" s="112">
        <f>IFERROR('APPENDIX 13'!I10/'APPENDIX 13'!I$45*100,"")</f>
        <v>0.90252746963442321</v>
      </c>
      <c r="J10" s="112">
        <f>IFERROR('APPENDIX 13'!J10/'APPENDIX 13'!J$45*100,"")</f>
        <v>1.075762662457733</v>
      </c>
      <c r="K10" s="112">
        <f>IFERROR('APPENDIX 13'!K10/'APPENDIX 13'!K$45*100,"")</f>
        <v>0</v>
      </c>
      <c r="L10" s="112">
        <f>IFERROR('APPENDIX 13'!L10/'APPENDIX 13'!L$45*100,"")</f>
        <v>0.17190133223532481</v>
      </c>
      <c r="M10" s="112">
        <f>IFERROR('APPENDIX 13'!M10/'APPENDIX 13'!M$45*100,"")</f>
        <v>0.46503166313495603</v>
      </c>
      <c r="N10" s="112">
        <f>IFERROR('APPENDIX 13'!N10/'APPENDIX 13'!N$45*100,"")</f>
        <v>0.92561694585075127</v>
      </c>
      <c r="O10" s="112">
        <f>IFERROR('APPENDIX 13'!O10/'APPENDIX 13'!O$45*100,"")</f>
        <v>0.11345299042505139</v>
      </c>
      <c r="P10" s="112">
        <f>IFERROR('APPENDIX 13'!P10/'APPENDIX 13'!P$45*100,"")</f>
        <v>0.27799137427298209</v>
      </c>
      <c r="Q10" s="113">
        <f>IFERROR('APPENDIX 13'!Q10/'APPENDIX 13'!Q$45*100,"")</f>
        <v>0.58105237279740773</v>
      </c>
      <c r="R10" s="4"/>
    </row>
    <row r="11" spans="2:18" ht="25.5" customHeight="1" x14ac:dyDescent="0.35">
      <c r="B11" s="52" t="s">
        <v>20</v>
      </c>
      <c r="C11" s="112">
        <f>IFERROR('APPENDIX 13'!C11/'APPENDIX 13'!C$45*100,"")</f>
        <v>2.6235506871789309</v>
      </c>
      <c r="D11" s="112">
        <f>IFERROR('APPENDIX 13'!D11/'APPENDIX 13'!D$45*100,"")</f>
        <v>4.6341700112989654</v>
      </c>
      <c r="E11" s="112">
        <f>IFERROR('APPENDIX 13'!E11/'APPENDIX 13'!E$45*100,"")</f>
        <v>4.1002662784860302</v>
      </c>
      <c r="F11" s="112">
        <f>IFERROR('APPENDIX 13'!F11/'APPENDIX 13'!F$45*100,"")</f>
        <v>8.8835745482385367</v>
      </c>
      <c r="G11" s="112">
        <f>IFERROR('APPENDIX 13'!G11/'APPENDIX 13'!G$45*100,"")</f>
        <v>7.6628507677986457</v>
      </c>
      <c r="H11" s="112">
        <f>IFERROR('APPENDIX 13'!H11/'APPENDIX 13'!H$45*100,"")</f>
        <v>5.5186381505161997</v>
      </c>
      <c r="I11" s="112">
        <f>IFERROR('APPENDIX 13'!I11/'APPENDIX 13'!I$45*100,"")</f>
        <v>6.2208942163625247</v>
      </c>
      <c r="J11" s="112">
        <f>IFERROR('APPENDIX 13'!J11/'APPENDIX 13'!J$45*100,"")</f>
        <v>7.1053099303389073</v>
      </c>
      <c r="K11" s="112">
        <f>IFERROR('APPENDIX 13'!K11/'APPENDIX 13'!K$45*100,"")</f>
        <v>0</v>
      </c>
      <c r="L11" s="112">
        <f>IFERROR('APPENDIX 13'!L11/'APPENDIX 13'!L$45*100,"")</f>
        <v>6.4001746013531609</v>
      </c>
      <c r="M11" s="112">
        <f>IFERROR('APPENDIX 13'!M11/'APPENDIX 13'!M$45*100,"")</f>
        <v>4.6577990001012326</v>
      </c>
      <c r="N11" s="112">
        <f>IFERROR('APPENDIX 13'!N11/'APPENDIX 13'!N$45*100,"")</f>
        <v>6.705251439678876</v>
      </c>
      <c r="O11" s="112">
        <f>IFERROR('APPENDIX 13'!O11/'APPENDIX 13'!O$45*100,"")</f>
        <v>9.6553558809047662</v>
      </c>
      <c r="P11" s="112">
        <f>IFERROR('APPENDIX 13'!P11/'APPENDIX 13'!P$45*100,"")</f>
        <v>6.6801170646154802</v>
      </c>
      <c r="Q11" s="113">
        <f>IFERROR('APPENDIX 13'!Q11/'APPENDIX 13'!Q$45*100,"")</f>
        <v>7.5551554886546901</v>
      </c>
      <c r="R11" s="4"/>
    </row>
    <row r="12" spans="2:18" ht="25.5" customHeight="1" x14ac:dyDescent="0.35">
      <c r="B12" s="52" t="s">
        <v>137</v>
      </c>
      <c r="C12" s="112">
        <f>IFERROR('APPENDIX 13'!C12/'APPENDIX 13'!C$45*100,"")</f>
        <v>0</v>
      </c>
      <c r="D12" s="112">
        <f>IFERROR('APPENDIX 13'!D12/'APPENDIX 13'!D$45*100,"")</f>
        <v>13.712160597805367</v>
      </c>
      <c r="E12" s="112">
        <f>IFERROR('APPENDIX 13'!E12/'APPENDIX 13'!E$45*100,"")</f>
        <v>8.7587588400720691</v>
      </c>
      <c r="F12" s="112">
        <f>IFERROR('APPENDIX 13'!F12/'APPENDIX 13'!F$45*100,"")</f>
        <v>5.3688880649450414</v>
      </c>
      <c r="G12" s="112">
        <f>IFERROR('APPENDIX 13'!G12/'APPENDIX 13'!G$45*100,"")</f>
        <v>5.3610181415080262</v>
      </c>
      <c r="H12" s="112">
        <f>IFERROR('APPENDIX 13'!H12/'APPENDIX 13'!H$45*100,"")</f>
        <v>10.024528657633581</v>
      </c>
      <c r="I12" s="112">
        <f>IFERROR('APPENDIX 13'!I12/'APPENDIX 13'!I$45*100,"")</f>
        <v>5.8605668512496552</v>
      </c>
      <c r="J12" s="112">
        <f>IFERROR('APPENDIX 13'!J12/'APPENDIX 13'!J$45*100,"")</f>
        <v>5.3254589680449511</v>
      </c>
      <c r="K12" s="112">
        <f>IFERROR('APPENDIX 13'!K12/'APPENDIX 13'!K$45*100,"")</f>
        <v>0</v>
      </c>
      <c r="L12" s="112">
        <f>IFERROR('APPENDIX 13'!L12/'APPENDIX 13'!L$45*100,"")</f>
        <v>24.309413397953833</v>
      </c>
      <c r="M12" s="112">
        <f>IFERROR('APPENDIX 13'!M12/'APPENDIX 13'!M$45*100,"")</f>
        <v>6.1681126874076631</v>
      </c>
      <c r="N12" s="112">
        <f>IFERROR('APPENDIX 13'!N12/'APPENDIX 13'!N$45*100,"")</f>
        <v>5.8848481169236164</v>
      </c>
      <c r="O12" s="112">
        <f>IFERROR('APPENDIX 13'!O12/'APPENDIX 13'!O$45*100,"")</f>
        <v>5.8865338975425789</v>
      </c>
      <c r="P12" s="112">
        <f>IFERROR('APPENDIX 13'!P12/'APPENDIX 13'!P$45*100,"")</f>
        <v>21.733354102330164</v>
      </c>
      <c r="Q12" s="113">
        <f>IFERROR('APPENDIX 13'!Q12/'APPENDIX 13'!Q$45*100,"")</f>
        <v>6.6082041465909933</v>
      </c>
      <c r="R12" s="4"/>
    </row>
    <row r="13" spans="2:18" ht="25.5" customHeight="1" x14ac:dyDescent="0.35">
      <c r="B13" s="52" t="s">
        <v>21</v>
      </c>
      <c r="C13" s="112">
        <f>IFERROR('APPENDIX 13'!C13/'APPENDIX 13'!C$45*100,"")</f>
        <v>0</v>
      </c>
      <c r="D13" s="112">
        <f>IFERROR('APPENDIX 13'!D13/'APPENDIX 13'!D$45*100,"")</f>
        <v>12.352610892756879</v>
      </c>
      <c r="E13" s="112">
        <f>IFERROR('APPENDIX 13'!E13/'APPENDIX 13'!E$45*100,"")</f>
        <v>5.6539094523176301</v>
      </c>
      <c r="F13" s="112">
        <f>IFERROR('APPENDIX 13'!F13/'APPENDIX 13'!F$45*100,"")</f>
        <v>3.7277070599793709</v>
      </c>
      <c r="G13" s="112">
        <f>IFERROR('APPENDIX 13'!G13/'APPENDIX 13'!G$45*100,"")</f>
        <v>1.8770385213924834</v>
      </c>
      <c r="H13" s="112">
        <f>IFERROR('APPENDIX 13'!H13/'APPENDIX 13'!H$45*100,"")</f>
        <v>2.5620983996622106</v>
      </c>
      <c r="I13" s="112">
        <f>IFERROR('APPENDIX 13'!I13/'APPENDIX 13'!I$45*100,"")</f>
        <v>6.7200115430427063</v>
      </c>
      <c r="J13" s="112">
        <f>IFERROR('APPENDIX 13'!J13/'APPENDIX 13'!J$45*100,"")</f>
        <v>8.2522004658251156</v>
      </c>
      <c r="K13" s="112">
        <f>IFERROR('APPENDIX 13'!K13/'APPENDIX 13'!K$45*100,"")</f>
        <v>0</v>
      </c>
      <c r="L13" s="112">
        <f>IFERROR('APPENDIX 13'!L13/'APPENDIX 13'!L$45*100,"")</f>
        <v>14.397636581683507</v>
      </c>
      <c r="M13" s="112">
        <f>IFERROR('APPENDIX 13'!M13/'APPENDIX 13'!M$45*100,"")</f>
        <v>21.943929182558549</v>
      </c>
      <c r="N13" s="112">
        <f>IFERROR('APPENDIX 13'!N13/'APPENDIX 13'!N$45*100,"")</f>
        <v>3.884551925687707</v>
      </c>
      <c r="O13" s="112">
        <f>IFERROR('APPENDIX 13'!O13/'APPENDIX 13'!O$45*100,"")</f>
        <v>9.3169863214374047</v>
      </c>
      <c r="P13" s="112">
        <f>IFERROR('APPENDIX 13'!P13/'APPENDIX 13'!P$45*100,"")</f>
        <v>5.4526034184779792</v>
      </c>
      <c r="Q13" s="113">
        <f>IFERROR('APPENDIX 13'!Q13/'APPENDIX 13'!Q$45*100,"")</f>
        <v>7.7993397521177874</v>
      </c>
      <c r="R13" s="4"/>
    </row>
    <row r="14" spans="2:18" ht="25.5" customHeight="1" x14ac:dyDescent="0.35">
      <c r="B14" s="52" t="s">
        <v>22</v>
      </c>
      <c r="C14" s="112">
        <f>IFERROR('APPENDIX 13'!C14/'APPENDIX 13'!C$45*100,"")</f>
        <v>0</v>
      </c>
      <c r="D14" s="112">
        <f>IFERROR('APPENDIX 13'!D14/'APPENDIX 13'!D$45*100,"")</f>
        <v>0.43622323427676224</v>
      </c>
      <c r="E14" s="112">
        <f>IFERROR('APPENDIX 13'!E14/'APPENDIX 13'!E$45*100,"")</f>
        <v>0.5101369409004729</v>
      </c>
      <c r="F14" s="112">
        <f>IFERROR('APPENDIX 13'!F14/'APPENDIX 13'!F$45*100,"")</f>
        <v>0.42730913299488482</v>
      </c>
      <c r="G14" s="112">
        <f>IFERROR('APPENDIX 13'!G14/'APPENDIX 13'!G$45*100,"")</f>
        <v>1.3428837394387716</v>
      </c>
      <c r="H14" s="112">
        <f>IFERROR('APPENDIX 13'!H14/'APPENDIX 13'!H$45*100,"")</f>
        <v>0.17969388306088613</v>
      </c>
      <c r="I14" s="112">
        <f>IFERROR('APPENDIX 13'!I14/'APPENDIX 13'!I$45*100,"")</f>
        <v>1.3730490025144226</v>
      </c>
      <c r="J14" s="112">
        <f>IFERROR('APPENDIX 13'!J14/'APPENDIX 13'!J$45*100,"")</f>
        <v>1.2586629073880997</v>
      </c>
      <c r="K14" s="112">
        <f>IFERROR('APPENDIX 13'!K14/'APPENDIX 13'!K$45*100,"")</f>
        <v>0</v>
      </c>
      <c r="L14" s="112">
        <f>IFERROR('APPENDIX 13'!L14/'APPENDIX 13'!L$45*100,"")</f>
        <v>0.35595275863387943</v>
      </c>
      <c r="M14" s="112">
        <f>IFERROR('APPENDIX 13'!M14/'APPENDIX 13'!M$45*100,"")</f>
        <v>0.68363420117399831</v>
      </c>
      <c r="N14" s="112">
        <f>IFERROR('APPENDIX 13'!N14/'APPENDIX 13'!N$45*100,"")</f>
        <v>8.773602014100404E-2</v>
      </c>
      <c r="O14" s="112">
        <f>IFERROR('APPENDIX 13'!O14/'APPENDIX 13'!O$45*100,"")</f>
        <v>0</v>
      </c>
      <c r="P14" s="112">
        <f>IFERROR('APPENDIX 13'!P14/'APPENDIX 13'!P$45*100,"")</f>
        <v>9.906481822594855E-2</v>
      </c>
      <c r="Q14" s="113">
        <f>IFERROR('APPENDIX 13'!Q14/'APPENDIX 13'!Q$45*100,"")</f>
        <v>0.49393298132350072</v>
      </c>
      <c r="R14" s="4"/>
    </row>
    <row r="15" spans="2:18" ht="25.5" customHeight="1" x14ac:dyDescent="0.35">
      <c r="B15" s="52" t="s">
        <v>23</v>
      </c>
      <c r="C15" s="112">
        <f>IFERROR('APPENDIX 13'!C15/'APPENDIX 13'!C$45*100,"")</f>
        <v>0</v>
      </c>
      <c r="D15" s="112">
        <f>IFERROR('APPENDIX 13'!D15/'APPENDIX 13'!D$45*100,"")</f>
        <v>0</v>
      </c>
      <c r="E15" s="112">
        <f>IFERROR('APPENDIX 13'!E15/'APPENDIX 13'!E$45*100,"")</f>
        <v>0</v>
      </c>
      <c r="F15" s="112">
        <f>IFERROR('APPENDIX 13'!F15/'APPENDIX 13'!F$45*100,"")</f>
        <v>0</v>
      </c>
      <c r="G15" s="112">
        <f>IFERROR('APPENDIX 13'!G15/'APPENDIX 13'!G$45*100,"")</f>
        <v>0</v>
      </c>
      <c r="H15" s="112">
        <f>IFERROR('APPENDIX 13'!H15/'APPENDIX 13'!H$45*100,"")</f>
        <v>0</v>
      </c>
      <c r="I15" s="112">
        <f>IFERROR('APPENDIX 13'!I15/'APPENDIX 13'!I$45*100,"")</f>
        <v>0.83387429225046716</v>
      </c>
      <c r="J15" s="112">
        <f>IFERROR('APPENDIX 13'!J15/'APPENDIX 13'!J$45*100,"")</f>
        <v>0.47777540909920274</v>
      </c>
      <c r="K15" s="112">
        <f>IFERROR('APPENDIX 13'!K15/'APPENDIX 13'!K$45*100,"")</f>
        <v>76.820834898520928</v>
      </c>
      <c r="L15" s="112">
        <f>IFERROR('APPENDIX 13'!L15/'APPENDIX 13'!L$45*100,"")</f>
        <v>0</v>
      </c>
      <c r="M15" s="112">
        <f>IFERROR('APPENDIX 13'!M15/'APPENDIX 13'!M$45*100,"")</f>
        <v>0</v>
      </c>
      <c r="N15" s="112">
        <f>IFERROR('APPENDIX 13'!N15/'APPENDIX 13'!N$45*100,"")</f>
        <v>0</v>
      </c>
      <c r="O15" s="112">
        <f>IFERROR('APPENDIX 13'!O15/'APPENDIX 13'!O$45*100,"")</f>
        <v>0</v>
      </c>
      <c r="P15" s="112">
        <f>IFERROR('APPENDIX 13'!P15/'APPENDIX 13'!P$45*100,"")</f>
        <v>0</v>
      </c>
      <c r="Q15" s="113">
        <f>IFERROR('APPENDIX 13'!Q15/'APPENDIX 13'!Q$45*100,"")</f>
        <v>1.6190932971114438</v>
      </c>
      <c r="R15" s="4"/>
    </row>
    <row r="16" spans="2:18" ht="25.5" customHeight="1" x14ac:dyDescent="0.35">
      <c r="B16" s="52" t="s">
        <v>24</v>
      </c>
      <c r="C16" s="112">
        <f>IFERROR('APPENDIX 13'!C16/'APPENDIX 13'!C$45*100,"")</f>
        <v>12.87360958338771</v>
      </c>
      <c r="D16" s="112">
        <f>IFERROR('APPENDIX 13'!D16/'APPENDIX 13'!D$45*100,"")</f>
        <v>0.99458620139885345</v>
      </c>
      <c r="E16" s="112">
        <f>IFERROR('APPENDIX 13'!E16/'APPENDIX 13'!E$45*100,"")</f>
        <v>1.4725736408668428</v>
      </c>
      <c r="F16" s="112">
        <f>IFERROR('APPENDIX 13'!F16/'APPENDIX 13'!F$45*100,"")</f>
        <v>1.8111558596180406</v>
      </c>
      <c r="G16" s="112">
        <f>IFERROR('APPENDIX 13'!G16/'APPENDIX 13'!G$45*100,"")</f>
        <v>0.37917386144805193</v>
      </c>
      <c r="H16" s="112">
        <f>IFERROR('APPENDIX 13'!H16/'APPENDIX 13'!H$45*100,"")</f>
        <v>3.1033930277002986</v>
      </c>
      <c r="I16" s="112">
        <f>IFERROR('APPENDIX 13'!I16/'APPENDIX 13'!I$45*100,"")</f>
        <v>2.2980051161162316</v>
      </c>
      <c r="J16" s="112">
        <f>IFERROR('APPENDIX 13'!J16/'APPENDIX 13'!J$45*100,"")</f>
        <v>3.1688699597150225</v>
      </c>
      <c r="K16" s="112">
        <f>IFERROR('APPENDIX 13'!K16/'APPENDIX 13'!K$45*100,"")</f>
        <v>0.42595070043517708</v>
      </c>
      <c r="L16" s="112">
        <f>IFERROR('APPENDIX 13'!L16/'APPENDIX 13'!L$45*100,"")</f>
        <v>0.35527775340258888</v>
      </c>
      <c r="M16" s="112">
        <f>IFERROR('APPENDIX 13'!M16/'APPENDIX 13'!M$45*100,"")</f>
        <v>1.4987233513969778</v>
      </c>
      <c r="N16" s="112">
        <f>IFERROR('APPENDIX 13'!N16/'APPENDIX 13'!N$45*100,"")</f>
        <v>2.8125407214615294</v>
      </c>
      <c r="O16" s="112">
        <f>IFERROR('APPENDIX 13'!O16/'APPENDIX 13'!O$45*100,"")</f>
        <v>0</v>
      </c>
      <c r="P16" s="112">
        <f>IFERROR('APPENDIX 13'!P16/'APPENDIX 13'!P$45*100,"")</f>
        <v>0.48254950974453314</v>
      </c>
      <c r="Q16" s="113">
        <f>IFERROR('APPENDIX 13'!Q16/'APPENDIX 13'!Q$45*100,"")</f>
        <v>1.5686337191705664</v>
      </c>
      <c r="R16" s="4"/>
    </row>
    <row r="17" spans="2:18" ht="25.5" customHeight="1" x14ac:dyDescent="0.35">
      <c r="B17" s="52" t="s">
        <v>25</v>
      </c>
      <c r="C17" s="112">
        <f>IFERROR('APPENDIX 13'!C17/'APPENDIX 13'!C$45*100,"")</f>
        <v>0</v>
      </c>
      <c r="D17" s="112">
        <f>IFERROR('APPENDIX 13'!D17/'APPENDIX 13'!D$45*100,"")</f>
        <v>1.8654383374578021</v>
      </c>
      <c r="E17" s="112">
        <f>IFERROR('APPENDIX 13'!E17/'APPENDIX 13'!E$45*100,"")</f>
        <v>1.2407375215467873</v>
      </c>
      <c r="F17" s="112">
        <f>IFERROR('APPENDIX 13'!F17/'APPENDIX 13'!F$45*100,"")</f>
        <v>2.0269310127265805</v>
      </c>
      <c r="G17" s="112">
        <f>IFERROR('APPENDIX 13'!G17/'APPENDIX 13'!G$45*100,"")</f>
        <v>1.7518315603970811</v>
      </c>
      <c r="H17" s="112">
        <f>IFERROR('APPENDIX 13'!H17/'APPENDIX 13'!H$45*100,"")</f>
        <v>1.5291683891018757</v>
      </c>
      <c r="I17" s="112">
        <f>IFERROR('APPENDIX 13'!I17/'APPENDIX 13'!I$45*100,"")</f>
        <v>3.8663374998927296</v>
      </c>
      <c r="J17" s="112">
        <f>IFERROR('APPENDIX 13'!J17/'APPENDIX 13'!J$45*100,"")</f>
        <v>3.6056801699912282</v>
      </c>
      <c r="K17" s="112">
        <f>IFERROR('APPENDIX 13'!K17/'APPENDIX 13'!K$45*100,"")</f>
        <v>0</v>
      </c>
      <c r="L17" s="112">
        <f>IFERROR('APPENDIX 13'!L17/'APPENDIX 13'!L$45*100,"")</f>
        <v>4.5036349031704992</v>
      </c>
      <c r="M17" s="112">
        <f>IFERROR('APPENDIX 13'!M17/'APPENDIX 13'!M$45*100,"")</f>
        <v>1.2779690210371932</v>
      </c>
      <c r="N17" s="112">
        <f>IFERROR('APPENDIX 13'!N17/'APPENDIX 13'!N$45*100,"")</f>
        <v>1.3402073415985898</v>
      </c>
      <c r="O17" s="112">
        <f>IFERROR('APPENDIX 13'!O17/'APPENDIX 13'!O$45*100,"")</f>
        <v>4.4394346182070059</v>
      </c>
      <c r="P17" s="112">
        <f>IFERROR('APPENDIX 13'!P17/'APPENDIX 13'!P$45*100,"")</f>
        <v>2.8529348982607612</v>
      </c>
      <c r="Q17" s="113">
        <f>IFERROR('APPENDIX 13'!Q17/'APPENDIX 13'!Q$45*100,"")</f>
        <v>3.2371326890349619</v>
      </c>
      <c r="R17" s="4"/>
    </row>
    <row r="18" spans="2:18" ht="25.5" customHeight="1" x14ac:dyDescent="0.35">
      <c r="B18" s="52" t="s">
        <v>26</v>
      </c>
      <c r="C18" s="112">
        <f>IFERROR('APPENDIX 13'!C18/'APPENDIX 13'!C$45*100,"")</f>
        <v>35.230101979421072</v>
      </c>
      <c r="D18" s="112">
        <f>IFERROR('APPENDIX 13'!D18/'APPENDIX 13'!D$45*100,"")</f>
        <v>11.562792438704847</v>
      </c>
      <c r="E18" s="112">
        <f>IFERROR('APPENDIX 13'!E18/'APPENDIX 13'!E$45*100,"")</f>
        <v>7.9857551570133269</v>
      </c>
      <c r="F18" s="112">
        <f>IFERROR('APPENDIX 13'!F18/'APPENDIX 13'!F$45*100,"")</f>
        <v>12.271594239524848</v>
      </c>
      <c r="G18" s="112">
        <f>IFERROR('APPENDIX 13'!G18/'APPENDIX 13'!G$45*100,"")</f>
        <v>4.7679549766569318</v>
      </c>
      <c r="H18" s="112">
        <f>IFERROR('APPENDIX 13'!H18/'APPENDIX 13'!H$45*100,"")</f>
        <v>9.2390096831102806</v>
      </c>
      <c r="I18" s="112">
        <f>IFERROR('APPENDIX 13'!I18/'APPENDIX 13'!I$45*100,"")</f>
        <v>6.6799977949530316</v>
      </c>
      <c r="J18" s="112">
        <f>IFERROR('APPENDIX 13'!J18/'APPENDIX 13'!J$45*100,"")</f>
        <v>7.0364775937916537</v>
      </c>
      <c r="K18" s="112">
        <f>IFERROR('APPENDIX 13'!K18/'APPENDIX 13'!K$45*100,"")</f>
        <v>10.331006970302075</v>
      </c>
      <c r="L18" s="112">
        <f>IFERROR('APPENDIX 13'!L18/'APPENDIX 13'!L$45*100,"")</f>
        <v>3.7485290511001459</v>
      </c>
      <c r="M18" s="112">
        <f>IFERROR('APPENDIX 13'!M18/'APPENDIX 13'!M$45*100,"")</f>
        <v>10.202038627606418</v>
      </c>
      <c r="N18" s="112">
        <f>IFERROR('APPENDIX 13'!N18/'APPENDIX 13'!N$45*100,"")</f>
        <v>11.144330586539848</v>
      </c>
      <c r="O18" s="112">
        <f>IFERROR('APPENDIX 13'!O18/'APPENDIX 13'!O$45*100,"")</f>
        <v>5.4896405901499694</v>
      </c>
      <c r="P18" s="112">
        <f>IFERROR('APPENDIX 13'!P18/'APPENDIX 13'!P$45*100,"")</f>
        <v>5.7639735376607018</v>
      </c>
      <c r="Q18" s="113">
        <f>IFERROR('APPENDIX 13'!Q18/'APPENDIX 13'!Q$45*100,"")</f>
        <v>8.0560491940667411</v>
      </c>
      <c r="R18" s="4"/>
    </row>
    <row r="19" spans="2:18" ht="25.5" customHeight="1" x14ac:dyDescent="0.35">
      <c r="B19" s="52" t="s">
        <v>27</v>
      </c>
      <c r="C19" s="112">
        <f>IFERROR('APPENDIX 13'!C19/'APPENDIX 13'!C$45*100,"")</f>
        <v>2.2372085061379169E-2</v>
      </c>
      <c r="D19" s="112">
        <f>IFERROR('APPENDIX 13'!D19/'APPENDIX 13'!D$45*100,"")</f>
        <v>3.1291894552235182</v>
      </c>
      <c r="E19" s="112">
        <f>IFERROR('APPENDIX 13'!E19/'APPENDIX 13'!E$45*100,"")</f>
        <v>4.1670389799860601</v>
      </c>
      <c r="F19" s="112">
        <f>IFERROR('APPENDIX 13'!F19/'APPENDIX 13'!F$45*100,"")</f>
        <v>3.032766779633449</v>
      </c>
      <c r="G19" s="112">
        <f>IFERROR('APPENDIX 13'!G19/'APPENDIX 13'!G$45*100,"")</f>
        <v>2.000113695310779</v>
      </c>
      <c r="H19" s="112">
        <f>IFERROR('APPENDIX 13'!H19/'APPENDIX 13'!H$45*100,"")</f>
        <v>6.0595787019374185</v>
      </c>
      <c r="I19" s="112">
        <f>IFERROR('APPENDIX 13'!I19/'APPENDIX 13'!I$45*100,"")</f>
        <v>6.0018731263100653</v>
      </c>
      <c r="J19" s="112">
        <f>IFERROR('APPENDIX 13'!J19/'APPENDIX 13'!J$45*100,"")</f>
        <v>6.6402106087205741</v>
      </c>
      <c r="K19" s="112">
        <f>IFERROR('APPENDIX 13'!K19/'APPENDIX 13'!K$45*100,"")</f>
        <v>0</v>
      </c>
      <c r="L19" s="112">
        <f>IFERROR('APPENDIX 13'!L19/'APPENDIX 13'!L$45*100,"")</f>
        <v>2.0477408699917423</v>
      </c>
      <c r="M19" s="112">
        <f>IFERROR('APPENDIX 13'!M19/'APPENDIX 13'!M$45*100,"")</f>
        <v>5.3869142662363734</v>
      </c>
      <c r="N19" s="112">
        <f>IFERROR('APPENDIX 13'!N19/'APPENDIX 13'!N$45*100,"")</f>
        <v>5.75933418066196</v>
      </c>
      <c r="O19" s="112">
        <f>IFERROR('APPENDIX 13'!O19/'APPENDIX 13'!O$45*100,"")</f>
        <v>0</v>
      </c>
      <c r="P19" s="112">
        <f>IFERROR('APPENDIX 13'!P19/'APPENDIX 13'!P$45*100,"")</f>
        <v>4.3774781657679132</v>
      </c>
      <c r="Q19" s="113">
        <f>IFERROR('APPENDIX 13'!Q19/'APPENDIX 13'!Q$45*100,"")</f>
        <v>2.9757559526823383</v>
      </c>
      <c r="R19" s="4"/>
    </row>
    <row r="20" spans="2:18" ht="25.5" customHeight="1" x14ac:dyDescent="0.35">
      <c r="B20" s="52" t="s">
        <v>28</v>
      </c>
      <c r="C20" s="112">
        <f>IFERROR('APPENDIX 13'!C20/'APPENDIX 13'!C$45*100,"")</f>
        <v>6.9161097655846149</v>
      </c>
      <c r="D20" s="112">
        <f>IFERROR('APPENDIX 13'!D20/'APPENDIX 13'!D$45*100,"")</f>
        <v>2.8367334206750265</v>
      </c>
      <c r="E20" s="112">
        <f>IFERROR('APPENDIX 13'!E20/'APPENDIX 13'!E$45*100,"")</f>
        <v>10.291931550670084</v>
      </c>
      <c r="F20" s="112">
        <f>IFERROR('APPENDIX 13'!F20/'APPENDIX 13'!F$45*100,"")</f>
        <v>4.3636425644144579</v>
      </c>
      <c r="G20" s="112">
        <f>IFERROR('APPENDIX 13'!G20/'APPENDIX 13'!G$45*100,"")</f>
        <v>6.6079714624769945</v>
      </c>
      <c r="H20" s="112">
        <f>IFERROR('APPENDIX 13'!H20/'APPENDIX 13'!H$45*100,"")</f>
        <v>3.0509896884037251</v>
      </c>
      <c r="I20" s="112">
        <f>IFERROR('APPENDIX 13'!I20/'APPENDIX 13'!I$45*100,"")</f>
        <v>4.0964565506112827</v>
      </c>
      <c r="J20" s="112">
        <f>IFERROR('APPENDIX 13'!J20/'APPENDIX 13'!J$45*100,"")</f>
        <v>2.5734820638425826</v>
      </c>
      <c r="K20" s="112">
        <f>IFERROR('APPENDIX 13'!K20/'APPENDIX 13'!K$45*100,"")</f>
        <v>1.0124841559080615</v>
      </c>
      <c r="L20" s="112">
        <f>IFERROR('APPENDIX 13'!L20/'APPENDIX 13'!L$45*100,"")</f>
        <v>9.1797336429357319</v>
      </c>
      <c r="M20" s="112">
        <f>IFERROR('APPENDIX 13'!M20/'APPENDIX 13'!M$45*100,"")</f>
        <v>2.3619833069820282</v>
      </c>
      <c r="N20" s="112">
        <f>IFERROR('APPENDIX 13'!N20/'APPENDIX 13'!N$45*100,"")</f>
        <v>4.9698646684456182</v>
      </c>
      <c r="O20" s="112">
        <f>IFERROR('APPENDIX 13'!O20/'APPENDIX 13'!O$45*100,"")</f>
        <v>3.5229148590524337</v>
      </c>
      <c r="P20" s="112">
        <f>IFERROR('APPENDIX 13'!P20/'APPENDIX 13'!P$45*100,"")</f>
        <v>7.1263208299027392</v>
      </c>
      <c r="Q20" s="113">
        <f>IFERROR('APPENDIX 13'!Q20/'APPENDIX 13'!Q$45*100,"")</f>
        <v>3.9691430585545389</v>
      </c>
      <c r="R20" s="4"/>
    </row>
    <row r="21" spans="2:18" ht="25.5" customHeight="1" x14ac:dyDescent="0.35">
      <c r="B21" s="52" t="s">
        <v>29</v>
      </c>
      <c r="C21" s="112">
        <f>IFERROR('APPENDIX 13'!C21/'APPENDIX 13'!C$45*100,"")</f>
        <v>26.741844781795905</v>
      </c>
      <c r="D21" s="112">
        <f>IFERROR('APPENDIX 13'!D21/'APPENDIX 13'!D$45*100,"")</f>
        <v>4.1900444333534352</v>
      </c>
      <c r="E21" s="112">
        <f>IFERROR('APPENDIX 13'!E21/'APPENDIX 13'!E$45*100,"")</f>
        <v>7.8522097540132672</v>
      </c>
      <c r="F21" s="112">
        <f>IFERROR('APPENDIX 13'!F21/'APPENDIX 13'!F$45*100,"")</f>
        <v>7.9309939255031363</v>
      </c>
      <c r="G21" s="112">
        <f>IFERROR('APPENDIX 13'!G21/'APPENDIX 13'!G$45*100,"")</f>
        <v>5.8708705507827208</v>
      </c>
      <c r="H21" s="112">
        <f>IFERROR('APPENDIX 13'!H21/'APPENDIX 13'!H$45*100,"")</f>
        <v>4.6418559279949791</v>
      </c>
      <c r="I21" s="112">
        <f>IFERROR('APPENDIX 13'!I21/'APPENDIX 13'!I$45*100,"")</f>
        <v>6.3223031046508602</v>
      </c>
      <c r="J21" s="112">
        <f>IFERROR('APPENDIX 13'!J21/'APPENDIX 13'!J$45*100,"")</f>
        <v>3.8291573980161502</v>
      </c>
      <c r="K21" s="112">
        <f>IFERROR('APPENDIX 13'!K21/'APPENDIX 13'!K$45*100,"")</f>
        <v>0</v>
      </c>
      <c r="L21" s="112">
        <f>IFERROR('APPENDIX 13'!L21/'APPENDIX 13'!L$45*100,"")</f>
        <v>6.3519117273158869</v>
      </c>
      <c r="M21" s="112">
        <f>IFERROR('APPENDIX 13'!M21/'APPENDIX 13'!M$45*100,"")</f>
        <v>3.7600614630133795</v>
      </c>
      <c r="N21" s="112">
        <f>IFERROR('APPENDIX 13'!N21/'APPENDIX 13'!N$45*100,"")</f>
        <v>7.6807878222868053</v>
      </c>
      <c r="O21" s="112">
        <f>IFERROR('APPENDIX 13'!O21/'APPENDIX 13'!O$45*100,"")</f>
        <v>0.74890616260999987</v>
      </c>
      <c r="P21" s="112">
        <f>IFERROR('APPENDIX 13'!P21/'APPENDIX 13'!P$45*100,"")</f>
        <v>4.1734969468750487</v>
      </c>
      <c r="Q21" s="113">
        <f>IFERROR('APPENDIX 13'!Q21/'APPENDIX 13'!Q$45*100,"")</f>
        <v>4.3287268464403423</v>
      </c>
      <c r="R21" s="4"/>
    </row>
    <row r="22" spans="2:18" ht="25.5" customHeight="1" x14ac:dyDescent="0.35">
      <c r="B22" s="52" t="s">
        <v>30</v>
      </c>
      <c r="C22" s="112">
        <f>IFERROR('APPENDIX 13'!C22/'APPENDIX 13'!C$45*100,"")</f>
        <v>0</v>
      </c>
      <c r="D22" s="112">
        <f>IFERROR('APPENDIX 13'!D22/'APPENDIX 13'!D$45*100,"")</f>
        <v>1.7795523391630448</v>
      </c>
      <c r="E22" s="112">
        <f>IFERROR('APPENDIX 13'!E22/'APPENDIX 13'!E$45*100,"")</f>
        <v>2.9076180991387783</v>
      </c>
      <c r="F22" s="112">
        <f>IFERROR('APPENDIX 13'!F22/'APPENDIX 13'!F$45*100,"")</f>
        <v>1.6226859918420815</v>
      </c>
      <c r="G22" s="112">
        <f>IFERROR('APPENDIX 13'!G22/'APPENDIX 13'!G$45*100,"")</f>
        <v>0.78485294222146429</v>
      </c>
      <c r="H22" s="112">
        <f>IFERROR('APPENDIX 13'!H22/'APPENDIX 13'!H$45*100,"")</f>
        <v>3.3337198669734147</v>
      </c>
      <c r="I22" s="112">
        <f>IFERROR('APPENDIX 13'!I22/'APPENDIX 13'!I$45*100,"")</f>
        <v>1.5738450011977945</v>
      </c>
      <c r="J22" s="112">
        <f>IFERROR('APPENDIX 13'!J22/'APPENDIX 13'!J$45*100,"")</f>
        <v>1.3356308952879219</v>
      </c>
      <c r="K22" s="112">
        <f>IFERROR('APPENDIX 13'!K22/'APPENDIX 13'!K$45*100,"")</f>
        <v>0.35686277094220997</v>
      </c>
      <c r="L22" s="112">
        <f>IFERROR('APPENDIX 13'!L22/'APPENDIX 13'!L$45*100,"")</f>
        <v>0.46901613487504529</v>
      </c>
      <c r="M22" s="112">
        <f>IFERROR('APPENDIX 13'!M22/'APPENDIX 13'!M$45*100,"")</f>
        <v>1.0361858111792457</v>
      </c>
      <c r="N22" s="112">
        <f>IFERROR('APPENDIX 13'!N22/'APPENDIX 13'!N$45*100,"")</f>
        <v>2.8710829579064305</v>
      </c>
      <c r="O22" s="112">
        <f>IFERROR('APPENDIX 13'!O22/'APPENDIX 13'!O$45*100,"")</f>
        <v>0</v>
      </c>
      <c r="P22" s="112">
        <f>IFERROR('APPENDIX 13'!P22/'APPENDIX 13'!P$45*100,"")</f>
        <v>2.0620646855351357</v>
      </c>
      <c r="Q22" s="113">
        <f>IFERROR('APPENDIX 13'!Q22/'APPENDIX 13'!Q$45*100,"")</f>
        <v>0.99349847745761766</v>
      </c>
      <c r="R22" s="4"/>
    </row>
    <row r="23" spans="2:18" ht="25.5" customHeight="1" x14ac:dyDescent="0.35">
      <c r="B23" s="52" t="s">
        <v>31</v>
      </c>
      <c r="C23" s="112">
        <f>IFERROR('APPENDIX 13'!C23/'APPENDIX 13'!C$45*100,"")</f>
        <v>0</v>
      </c>
      <c r="D23" s="112">
        <f>IFERROR('APPENDIX 13'!D23/'APPENDIX 13'!D$45*100,"")</f>
        <v>0</v>
      </c>
      <c r="E23" s="112">
        <f>IFERROR('APPENDIX 13'!E23/'APPENDIX 13'!E$45*100,"")</f>
        <v>0</v>
      </c>
      <c r="F23" s="112">
        <f>IFERROR('APPENDIX 13'!F23/'APPENDIX 13'!F$45*100,"")</f>
        <v>0</v>
      </c>
      <c r="G23" s="112">
        <f>IFERROR('APPENDIX 13'!G23/'APPENDIX 13'!G$45*100,"")</f>
        <v>0</v>
      </c>
      <c r="H23" s="112">
        <f>IFERROR('APPENDIX 13'!H23/'APPENDIX 13'!H$45*100,"")</f>
        <v>0</v>
      </c>
      <c r="I23" s="112">
        <f>IFERROR('APPENDIX 13'!I23/'APPENDIX 13'!I$45*100,"")</f>
        <v>0</v>
      </c>
      <c r="J23" s="112">
        <f>IFERROR('APPENDIX 13'!J23/'APPENDIX 13'!J$45*100,"")</f>
        <v>0</v>
      </c>
      <c r="K23" s="112">
        <f>IFERROR('APPENDIX 13'!K23/'APPENDIX 13'!K$45*100,"")</f>
        <v>0</v>
      </c>
      <c r="L23" s="112">
        <f>IFERROR('APPENDIX 13'!L23/'APPENDIX 13'!L$45*100,"")</f>
        <v>0</v>
      </c>
      <c r="M23" s="112">
        <f>IFERROR('APPENDIX 13'!M23/'APPENDIX 13'!M$45*100,"")</f>
        <v>0</v>
      </c>
      <c r="N23" s="112">
        <f>IFERROR('APPENDIX 13'!N23/'APPENDIX 13'!N$45*100,"")</f>
        <v>0</v>
      </c>
      <c r="O23" s="112">
        <f>IFERROR('APPENDIX 13'!O23/'APPENDIX 13'!O$45*100,"")</f>
        <v>0</v>
      </c>
      <c r="P23" s="112">
        <f>IFERROR('APPENDIX 13'!P23/'APPENDIX 13'!P$45*100,"")</f>
        <v>0</v>
      </c>
      <c r="Q23" s="113">
        <f>IFERROR('APPENDIX 13'!Q23/'APPENDIX 13'!Q$45*100,"")</f>
        <v>0</v>
      </c>
      <c r="R23" s="4"/>
    </row>
    <row r="24" spans="2:18" ht="25.5" customHeight="1" x14ac:dyDescent="0.35">
      <c r="B24" s="52" t="s">
        <v>260</v>
      </c>
      <c r="C24" s="112">
        <f>IFERROR('APPENDIX 13'!C24/'APPENDIX 13'!C$45*100,"")</f>
        <v>2.6912601415881805</v>
      </c>
      <c r="D24" s="112">
        <f>IFERROR('APPENDIX 13'!D24/'APPENDIX 13'!D$45*100,"")</f>
        <v>3.6884535667990659</v>
      </c>
      <c r="E24" s="112">
        <f>IFERROR('APPENDIX 13'!E24/'APPENDIX 13'!E$45*100,"")</f>
        <v>1.9050527926748235</v>
      </c>
      <c r="F24" s="112">
        <f>IFERROR('APPENDIX 13'!F24/'APPENDIX 13'!F$45*100,"")</f>
        <v>5.9253562257580876</v>
      </c>
      <c r="G24" s="112">
        <f>IFERROR('APPENDIX 13'!G24/'APPENDIX 13'!G$45*100,"")</f>
        <v>12.602556723301142</v>
      </c>
      <c r="H24" s="112">
        <f>IFERROR('APPENDIX 13'!H24/'APPENDIX 13'!H$45*100,"")</f>
        <v>6.9321120050562142</v>
      </c>
      <c r="I24" s="112">
        <f>IFERROR('APPENDIX 13'!I24/'APPENDIX 13'!I$45*100,"")</f>
        <v>2.1615423809009187</v>
      </c>
      <c r="J24" s="112">
        <f>IFERROR('APPENDIX 13'!J24/'APPENDIX 13'!J$45*100,"")</f>
        <v>1.8241244342810694</v>
      </c>
      <c r="K24" s="112">
        <f>IFERROR('APPENDIX 13'!K24/'APPENDIX 13'!K$45*100,"")</f>
        <v>0</v>
      </c>
      <c r="L24" s="112">
        <f>IFERROR('APPENDIX 13'!L24/'APPENDIX 13'!L$45*100,"")</f>
        <v>0.80708125487972526</v>
      </c>
      <c r="M24" s="112">
        <f>IFERROR('APPENDIX 13'!M24/'APPENDIX 13'!M$45*100,"")</f>
        <v>0.81841464744594472</v>
      </c>
      <c r="N24" s="112">
        <f>IFERROR('APPENDIX 13'!N24/'APPENDIX 13'!N$45*100,"")</f>
        <v>3.98702017309787</v>
      </c>
      <c r="O24" s="112">
        <f>IFERROR('APPENDIX 13'!O24/'APPENDIX 13'!O$45*100,"")</f>
        <v>0</v>
      </c>
      <c r="P24" s="112">
        <f>IFERROR('APPENDIX 13'!P24/'APPENDIX 13'!P$45*100,"")</f>
        <v>5.1215357189658031</v>
      </c>
      <c r="Q24" s="113">
        <f>IFERROR('APPENDIX 13'!Q24/'APPENDIX 13'!Q$45*100,"")</f>
        <v>2.2052357638497528</v>
      </c>
      <c r="R24" s="4"/>
    </row>
    <row r="25" spans="2:18" ht="25.5" customHeight="1" x14ac:dyDescent="0.35">
      <c r="B25" s="52" t="s">
        <v>259</v>
      </c>
      <c r="C25" s="112">
        <f>IFERROR('APPENDIX 13'!C25/'APPENDIX 13'!C$45*100,"")</f>
        <v>0</v>
      </c>
      <c r="D25" s="112">
        <f>IFERROR('APPENDIX 13'!D25/'APPENDIX 13'!D$45*100,"")</f>
        <v>0</v>
      </c>
      <c r="E25" s="112">
        <f>IFERROR('APPENDIX 13'!E25/'APPENDIX 13'!E$45*100,"")</f>
        <v>0</v>
      </c>
      <c r="F25" s="112">
        <f>IFERROR('APPENDIX 13'!F25/'APPENDIX 13'!F$45*100,"")</f>
        <v>0</v>
      </c>
      <c r="G25" s="112">
        <f>IFERROR('APPENDIX 13'!G25/'APPENDIX 13'!G$45*100,"")</f>
        <v>0</v>
      </c>
      <c r="H25" s="112">
        <f>IFERROR('APPENDIX 13'!H25/'APPENDIX 13'!H$45*100,"")</f>
        <v>0</v>
      </c>
      <c r="I25" s="112">
        <f>IFERROR('APPENDIX 13'!I25/'APPENDIX 13'!I$45*100,"")</f>
        <v>0</v>
      </c>
      <c r="J25" s="112">
        <f>IFERROR('APPENDIX 13'!J25/'APPENDIX 13'!J$45*100,"")</f>
        <v>0</v>
      </c>
      <c r="K25" s="112">
        <f>IFERROR('APPENDIX 13'!K25/'APPENDIX 13'!K$45*100,"")</f>
        <v>0</v>
      </c>
      <c r="L25" s="112">
        <f>IFERROR('APPENDIX 13'!L25/'APPENDIX 13'!L$45*100,"")</f>
        <v>0</v>
      </c>
      <c r="M25" s="112">
        <f>IFERROR('APPENDIX 13'!M25/'APPENDIX 13'!M$45*100,"")</f>
        <v>0</v>
      </c>
      <c r="N25" s="112">
        <f>IFERROR('APPENDIX 13'!N25/'APPENDIX 13'!N$45*100,"")</f>
        <v>0</v>
      </c>
      <c r="O25" s="112">
        <f>IFERROR('APPENDIX 13'!O25/'APPENDIX 13'!O$45*100,"")</f>
        <v>17.551043107388903</v>
      </c>
      <c r="P25" s="112">
        <f>IFERROR('APPENDIX 13'!P25/'APPENDIX 13'!P$45*100,"")</f>
        <v>0</v>
      </c>
      <c r="Q25" s="113">
        <f>IFERROR('APPENDIX 13'!Q25/'APPENDIX 13'!Q$45*100,"")</f>
        <v>6.4047406346551039</v>
      </c>
      <c r="R25" s="4"/>
    </row>
    <row r="26" spans="2:18" ht="25.5" customHeight="1" x14ac:dyDescent="0.35">
      <c r="B26" s="52" t="s">
        <v>33</v>
      </c>
      <c r="C26" s="112">
        <f>IFERROR('APPENDIX 13'!C26/'APPENDIX 13'!C$45*100,"")</f>
        <v>0</v>
      </c>
      <c r="D26" s="112">
        <f>IFERROR('APPENDIX 13'!D26/'APPENDIX 13'!D$45*100,"")</f>
        <v>3.2531314769757591</v>
      </c>
      <c r="E26" s="112">
        <f>IFERROR('APPENDIX 13'!E26/'APPENDIX 13'!E$45*100,"")</f>
        <v>3.7610414591866079</v>
      </c>
      <c r="F26" s="112">
        <f>IFERROR('APPENDIX 13'!F26/'APPENDIX 13'!F$45*100,"")</f>
        <v>5.1840472422973516</v>
      </c>
      <c r="G26" s="112">
        <f>IFERROR('APPENDIX 13'!G26/'APPENDIX 13'!G$45*100,"")</f>
        <v>1.8475488001591736</v>
      </c>
      <c r="H26" s="112">
        <f>IFERROR('APPENDIX 13'!H26/'APPENDIX 13'!H$45*100,"")</f>
        <v>6.8288986712389752</v>
      </c>
      <c r="I26" s="112">
        <f>IFERROR('APPENDIX 13'!I26/'APPENDIX 13'!I$45*100,"")</f>
        <v>2.2666457410230518</v>
      </c>
      <c r="J26" s="112">
        <f>IFERROR('APPENDIX 13'!J26/'APPENDIX 13'!J$45*100,"")</f>
        <v>5.8025423404108434</v>
      </c>
      <c r="K26" s="112">
        <f>IFERROR('APPENDIX 13'!K26/'APPENDIX 13'!K$45*100,"")</f>
        <v>0</v>
      </c>
      <c r="L26" s="112">
        <f>IFERROR('APPENDIX 13'!L26/'APPENDIX 13'!L$45*100,"")</f>
        <v>1.4359611286987475</v>
      </c>
      <c r="M26" s="112">
        <f>IFERROR('APPENDIX 13'!M26/'APPENDIX 13'!M$45*100,"")</f>
        <v>5.1488477885687987</v>
      </c>
      <c r="N26" s="112">
        <f>IFERROR('APPENDIX 13'!N26/'APPENDIX 13'!N$45*100,"")</f>
        <v>5.6709408170470041</v>
      </c>
      <c r="O26" s="112">
        <f>IFERROR('APPENDIX 13'!O26/'APPENDIX 13'!O$45*100,"")</f>
        <v>0.20603976382064729</v>
      </c>
      <c r="P26" s="112">
        <f>IFERROR('APPENDIX 13'!P26/'APPENDIX 13'!P$45*100,"")</f>
        <v>0.69790422690293874</v>
      </c>
      <c r="Q26" s="113">
        <f>IFERROR('APPENDIX 13'!Q26/'APPENDIX 13'!Q$45*100,"")</f>
        <v>2.5153396312589926</v>
      </c>
      <c r="R26" s="4"/>
    </row>
    <row r="27" spans="2:18" ht="25.5" customHeight="1" x14ac:dyDescent="0.35">
      <c r="B27" s="52" t="s">
        <v>34</v>
      </c>
      <c r="C27" s="112">
        <f>IFERROR('APPENDIX 13'!C27/'APPENDIX 13'!C$45*100,"")</f>
        <v>0</v>
      </c>
      <c r="D27" s="112">
        <f>IFERROR('APPENDIX 13'!D27/'APPENDIX 13'!D$45*100,"")</f>
        <v>1.1746071356776953</v>
      </c>
      <c r="E27" s="112">
        <f>IFERROR('APPENDIX 13'!E27/'APPENDIX 13'!E$45*100,"")</f>
        <v>0.93010636517681777</v>
      </c>
      <c r="F27" s="112">
        <f>IFERROR('APPENDIX 13'!F27/'APPENDIX 13'!F$45*100,"")</f>
        <v>0.52459377649366901</v>
      </c>
      <c r="G27" s="112">
        <f>IFERROR('APPENDIX 13'!G27/'APPENDIX 13'!G$45*100,"")</f>
        <v>0.5132632685980657</v>
      </c>
      <c r="H27" s="112">
        <f>IFERROR('APPENDIX 13'!H27/'APPENDIX 13'!H$45*100,"")</f>
        <v>0.13977174450893556</v>
      </c>
      <c r="I27" s="112">
        <f>IFERROR('APPENDIX 13'!I27/'APPENDIX 13'!I$45*100,"")</f>
        <v>2.2596786071317561</v>
      </c>
      <c r="J27" s="112">
        <f>IFERROR('APPENDIX 13'!J27/'APPENDIX 13'!J$45*100,"")</f>
        <v>1.6863078506841287</v>
      </c>
      <c r="K27" s="112">
        <f>IFERROR('APPENDIX 13'!K27/'APPENDIX 13'!K$45*100,"")</f>
        <v>0</v>
      </c>
      <c r="L27" s="112">
        <f>IFERROR('APPENDIX 13'!L27/'APPENDIX 13'!L$45*100,"")</f>
        <v>0.37856543388211261</v>
      </c>
      <c r="M27" s="112">
        <f>IFERROR('APPENDIX 13'!M27/'APPENDIX 13'!M$45*100,"")</f>
        <v>3.3982669269031254</v>
      </c>
      <c r="N27" s="112">
        <f>IFERROR('APPENDIX 13'!N27/'APPENDIX 13'!N$45*100,"")</f>
        <v>1.6507441321461451</v>
      </c>
      <c r="O27" s="112">
        <f>IFERROR('APPENDIX 13'!O27/'APPENDIX 13'!O$45*100,"")</f>
        <v>0</v>
      </c>
      <c r="P27" s="112">
        <f>IFERROR('APPENDIX 13'!P27/'APPENDIX 13'!P$45*100,"")</f>
        <v>2.8103254880920296</v>
      </c>
      <c r="Q27" s="113">
        <f>IFERROR('APPENDIX 13'!Q27/'APPENDIX 13'!Q$45*100,"")</f>
        <v>0.94949020172384657</v>
      </c>
      <c r="R27" s="4"/>
    </row>
    <row r="28" spans="2:18" ht="25.5" customHeight="1" x14ac:dyDescent="0.35">
      <c r="B28" s="52" t="s">
        <v>35</v>
      </c>
      <c r="C28" s="112">
        <f>IFERROR('APPENDIX 13'!C28/'APPENDIX 13'!C$45*100,"")</f>
        <v>0</v>
      </c>
      <c r="D28" s="112">
        <f>IFERROR('APPENDIX 13'!D28/'APPENDIX 13'!D$45*100,"")</f>
        <v>1.0892756878158338</v>
      </c>
      <c r="E28" s="112">
        <f>IFERROR('APPENDIX 13'!E28/'APPENDIX 13'!E$45*100,"")</f>
        <v>0.70818054948572018</v>
      </c>
      <c r="F28" s="112">
        <f>IFERROR('APPENDIX 13'!F28/'APPENDIX 13'!F$45*100,"")</f>
        <v>1.1624749737987314</v>
      </c>
      <c r="G28" s="112">
        <f>IFERROR('APPENDIX 13'!G28/'APPENDIX 13'!G$45*100,"")</f>
        <v>3.479431807684382</v>
      </c>
      <c r="H28" s="112">
        <f>IFERROR('APPENDIX 13'!H28/'APPENDIX 13'!H$45*100,"")</f>
        <v>5.5923746059791144</v>
      </c>
      <c r="I28" s="112">
        <f>IFERROR('APPENDIX 13'!I28/'APPENDIX 13'!I$45*100,"")</f>
        <v>2.0028982695181203</v>
      </c>
      <c r="J28" s="112">
        <f>IFERROR('APPENDIX 13'!J28/'APPENDIX 13'!J$45*100,"")</f>
        <v>5.7814774174066814</v>
      </c>
      <c r="K28" s="112">
        <f>IFERROR('APPENDIX 13'!K28/'APPENDIX 13'!K$45*100,"")</f>
        <v>0</v>
      </c>
      <c r="L28" s="112">
        <f>IFERROR('APPENDIX 13'!L28/'APPENDIX 13'!L$45*100,"")</f>
        <v>0.91103206049846885</v>
      </c>
      <c r="M28" s="112">
        <f>IFERROR('APPENDIX 13'!M28/'APPENDIX 13'!M$45*100,"")</f>
        <v>2.2923923871543868</v>
      </c>
      <c r="N28" s="112">
        <f>IFERROR('APPENDIX 13'!N28/'APPENDIX 13'!N$45*100,"")</f>
        <v>1.2731583072554866</v>
      </c>
      <c r="O28" s="112">
        <f>IFERROR('APPENDIX 13'!O28/'APPENDIX 13'!O$45*100,"")</f>
        <v>6.3667225209103009</v>
      </c>
      <c r="P28" s="112">
        <f>IFERROR('APPENDIX 13'!P28/'APPENDIX 13'!P$45*100,"")</f>
        <v>2.6835686740891105</v>
      </c>
      <c r="Q28" s="113">
        <f>IFERROR('APPENDIX 13'!Q28/'APPENDIX 13'!Q$45*100,"")</f>
        <v>3.944583561533368</v>
      </c>
      <c r="R28" s="4"/>
    </row>
    <row r="29" spans="2:18" ht="25.5" customHeight="1" x14ac:dyDescent="0.35">
      <c r="B29" s="52" t="s">
        <v>36</v>
      </c>
      <c r="C29" s="112">
        <f>IFERROR('APPENDIX 13'!C29/'APPENDIX 13'!C$45*100,"")</f>
        <v>3.9557914040347719</v>
      </c>
      <c r="D29" s="112">
        <f>IFERROR('APPENDIX 13'!D29/'APPENDIX 13'!D$45*100,"")</f>
        <v>14.94513416654536</v>
      </c>
      <c r="E29" s="112">
        <f>IFERROR('APPENDIX 13'!E29/'APPENDIX 13'!E$45*100,"")</f>
        <v>5.9287985300257828</v>
      </c>
      <c r="F29" s="112">
        <f>IFERROR('APPENDIX 13'!F29/'APPENDIX 13'!F$45*100,"")</f>
        <v>8.2981833349875362</v>
      </c>
      <c r="G29" s="112">
        <f>IFERROR('APPENDIX 13'!G29/'APPENDIX 13'!G$45*100,"")</f>
        <v>1.6997448961464396</v>
      </c>
      <c r="H29" s="112">
        <f>IFERROR('APPENDIX 13'!H29/'APPENDIX 13'!H$45*100,"")</f>
        <v>9.2811448005176604</v>
      </c>
      <c r="I29" s="112">
        <f>IFERROR('APPENDIX 13'!I29/'APPENDIX 13'!I$45*100,"")</f>
        <v>2.8488886839636796</v>
      </c>
      <c r="J29" s="112">
        <f>IFERROR('APPENDIX 13'!J29/'APPENDIX 13'!J$45*100,"")</f>
        <v>3.6691956389532958</v>
      </c>
      <c r="K29" s="112">
        <f>IFERROR('APPENDIX 13'!K29/'APPENDIX 13'!K$45*100,"")</f>
        <v>0</v>
      </c>
      <c r="L29" s="112">
        <f>IFERROR('APPENDIX 13'!L29/'APPENDIX 13'!L$45*100,"")</f>
        <v>1.9686527570588672</v>
      </c>
      <c r="M29" s="112">
        <f>IFERROR('APPENDIX 13'!M29/'APPENDIX 13'!M$45*100,"")</f>
        <v>3.0676244750727086</v>
      </c>
      <c r="N29" s="112">
        <f>IFERROR('APPENDIX 13'!N29/'APPENDIX 13'!N$45*100,"")</f>
        <v>6.7462387386429414</v>
      </c>
      <c r="O29" s="112">
        <f>IFERROR('APPENDIX 13'!O29/'APPENDIX 13'!O$45*100,"")</f>
        <v>0</v>
      </c>
      <c r="P29" s="112">
        <f>IFERROR('APPENDIX 13'!P29/'APPENDIX 13'!P$45*100,"")</f>
        <v>8.4615530429464947</v>
      </c>
      <c r="Q29" s="113">
        <f>IFERROR('APPENDIX 13'!Q29/'APPENDIX 13'!Q$45*100,"")</f>
        <v>3.2539662979270343</v>
      </c>
      <c r="R29" s="4"/>
    </row>
    <row r="30" spans="2:18" ht="25.5" customHeight="1" x14ac:dyDescent="0.35">
      <c r="B30" s="52" t="s">
        <v>192</v>
      </c>
      <c r="C30" s="112">
        <f>IFERROR('APPENDIX 13'!C30/'APPENDIX 13'!C$45*100,"")</f>
        <v>0</v>
      </c>
      <c r="D30" s="112">
        <f>IFERROR('APPENDIX 13'!D30/'APPENDIX 13'!D$45*100,"")</f>
        <v>1.3698782068611752</v>
      </c>
      <c r="E30" s="112">
        <f>IFERROR('APPENDIX 13'!E30/'APPENDIX 13'!E$45*100,"")</f>
        <v>1.1367605654396846</v>
      </c>
      <c r="F30" s="112">
        <f>IFERROR('APPENDIX 13'!F30/'APPENDIX 13'!F$45*100,"")</f>
        <v>0.48939641109298526</v>
      </c>
      <c r="G30" s="112">
        <f>IFERROR('APPENDIX 13'!G30/'APPENDIX 13'!G$45*100,"")</f>
        <v>0.92221108955637499</v>
      </c>
      <c r="H30" s="112">
        <f>IFERROR('APPENDIX 13'!H30/'APPENDIX 13'!H$45*100,"")</f>
        <v>1.2557327217249903</v>
      </c>
      <c r="I30" s="112">
        <f>IFERROR('APPENDIX 13'!I30/'APPENDIX 13'!I$45*100,"")</f>
        <v>3.3470605749383613</v>
      </c>
      <c r="J30" s="112">
        <f>IFERROR('APPENDIX 13'!J30/'APPENDIX 13'!J$45*100,"")</f>
        <v>1.6338649694550178</v>
      </c>
      <c r="K30" s="112">
        <f>IFERROR('APPENDIX 13'!K30/'APPENDIX 13'!K$45*100,"")</f>
        <v>0</v>
      </c>
      <c r="L30" s="112">
        <f>IFERROR('APPENDIX 13'!L30/'APPENDIX 13'!L$45*100,"")</f>
        <v>1.318060214966666</v>
      </c>
      <c r="M30" s="112">
        <f>IFERROR('APPENDIX 13'!M30/'APPENDIX 13'!M$45*100,"")</f>
        <v>0.70598349868716215</v>
      </c>
      <c r="N30" s="112">
        <f>IFERROR('APPENDIX 13'!N30/'APPENDIX 13'!N$45*100,"")</f>
        <v>1.2307403195539963</v>
      </c>
      <c r="O30" s="112">
        <f>IFERROR('APPENDIX 13'!O30/'APPENDIX 13'!O$45*100,"")</f>
        <v>0</v>
      </c>
      <c r="P30" s="112">
        <f>IFERROR('APPENDIX 13'!P30/'APPENDIX 13'!P$45*100,"")</f>
        <v>1.8048423080948814</v>
      </c>
      <c r="Q30" s="113">
        <f>IFERROR('APPENDIX 13'!Q30/'APPENDIX 13'!Q$45*100,"")</f>
        <v>0.99636938943725073</v>
      </c>
      <c r="R30" s="4"/>
    </row>
    <row r="31" spans="2:18" ht="25.5" customHeight="1" x14ac:dyDescent="0.35">
      <c r="B31" s="52" t="s">
        <v>193</v>
      </c>
      <c r="C31" s="112">
        <f>IFERROR('APPENDIX 13'!C31/'APPENDIX 13'!C$45*100,"")</f>
        <v>7.6825231644297398</v>
      </c>
      <c r="D31" s="112">
        <f>IFERROR('APPENDIX 13'!D31/'APPENDIX 13'!D$45*100,"")</f>
        <v>0.61860100789541184</v>
      </c>
      <c r="E31" s="112">
        <f>IFERROR('APPENDIX 13'!E31/'APPENDIX 13'!E$45*100,"")</f>
        <v>0.53515639596374454</v>
      </c>
      <c r="F31" s="112">
        <f>IFERROR('APPENDIX 13'!F31/'APPENDIX 13'!F$45*100,"")</f>
        <v>0.58160913609924869</v>
      </c>
      <c r="G31" s="112">
        <f>IFERROR('APPENDIX 13'!G31/'APPENDIX 13'!G$45*100,"")</f>
        <v>0.31756521491966716</v>
      </c>
      <c r="H31" s="112">
        <f>IFERROR('APPENDIX 13'!H31/'APPENDIX 13'!H$45*100,"")</f>
        <v>1.4376395836413063</v>
      </c>
      <c r="I31" s="112">
        <f>IFERROR('APPENDIX 13'!I31/'APPENDIX 13'!I$45*100,"")</f>
        <v>0.76705380561870984</v>
      </c>
      <c r="J31" s="112">
        <f>IFERROR('APPENDIX 13'!J31/'APPENDIX 13'!J$45*100,"")</f>
        <v>0.63152571650698341</v>
      </c>
      <c r="K31" s="112">
        <f>IFERROR('APPENDIX 13'!K31/'APPENDIX 13'!K$45*100,"")</f>
        <v>0</v>
      </c>
      <c r="L31" s="112">
        <f>IFERROR('APPENDIX 13'!L31/'APPENDIX 13'!L$45*100,"")</f>
        <v>0.31241492121563941</v>
      </c>
      <c r="M31" s="112">
        <f>IFERROR('APPENDIX 13'!M31/'APPENDIX 13'!M$45*100,"")</f>
        <v>0.24325034098572626</v>
      </c>
      <c r="N31" s="112">
        <f>IFERROR('APPENDIX 13'!N31/'APPENDIX 13'!N$45*100,"")</f>
        <v>0.17245599375446366</v>
      </c>
      <c r="O31" s="112">
        <f>IFERROR('APPENDIX 13'!O31/'APPENDIX 13'!O$45*100,"")</f>
        <v>0</v>
      </c>
      <c r="P31" s="112">
        <f>IFERROR('APPENDIX 13'!P31/'APPENDIX 13'!P$45*100,"")</f>
        <v>1.6542670810576037</v>
      </c>
      <c r="Q31" s="113">
        <f>IFERROR('APPENDIX 13'!Q31/'APPENDIX 13'!Q$45*100,"")</f>
        <v>0.56226769872377447</v>
      </c>
      <c r="R31" s="4"/>
    </row>
    <row r="32" spans="2:18" ht="25.5" customHeight="1" x14ac:dyDescent="0.35">
      <c r="B32" s="52" t="s">
        <v>37</v>
      </c>
      <c r="C32" s="112">
        <f>IFERROR('APPENDIX 13'!C32/'APPENDIX 13'!C$45*100,"")</f>
        <v>0</v>
      </c>
      <c r="D32" s="112">
        <f>IFERROR('APPENDIX 13'!D32/'APPENDIX 13'!D$45*100,"")</f>
        <v>1.8992659138644539</v>
      </c>
      <c r="E32" s="112">
        <f>IFERROR('APPENDIX 13'!E32/'APPENDIX 13'!E$45*100,"")</f>
        <v>3.8024697776355318</v>
      </c>
      <c r="F32" s="112">
        <f>IFERROR('APPENDIX 13'!F32/'APPENDIX 13'!F$45*100,"")</f>
        <v>3.2412182573325294</v>
      </c>
      <c r="G32" s="112">
        <f>IFERROR('APPENDIX 13'!G32/'APPENDIX 13'!G$45*100,"")</f>
        <v>0.35259758255345452</v>
      </c>
      <c r="H32" s="112">
        <f>IFERROR('APPENDIX 13'!H32/'APPENDIX 13'!H$45*100,"")</f>
        <v>4.9886739742179111</v>
      </c>
      <c r="I32" s="112">
        <f>IFERROR('APPENDIX 13'!I32/'APPENDIX 13'!I$45*100,"")</f>
        <v>4.3438552569934243</v>
      </c>
      <c r="J32" s="112">
        <f>IFERROR('APPENDIX 13'!J32/'APPENDIX 13'!J$45*100,"")</f>
        <v>4.5812662955661878</v>
      </c>
      <c r="K32" s="112">
        <f>IFERROR('APPENDIX 13'!K32/'APPENDIX 13'!K$45*100,"")</f>
        <v>0</v>
      </c>
      <c r="L32" s="112">
        <f>IFERROR('APPENDIX 13'!L32/'APPENDIX 13'!L$45*100,"")</f>
        <v>2.3546432484851758</v>
      </c>
      <c r="M32" s="112">
        <f>IFERROR('APPENDIX 13'!M32/'APPENDIX 13'!M$45*100,"")</f>
        <v>2.6127160167194261</v>
      </c>
      <c r="N32" s="112">
        <f>IFERROR('APPENDIX 13'!N32/'APPENDIX 13'!N$45*100,"")</f>
        <v>4.4987814012010823</v>
      </c>
      <c r="O32" s="112">
        <f>IFERROR('APPENDIX 13'!O32/'APPENDIX 13'!O$45*100,"")</f>
        <v>0</v>
      </c>
      <c r="P32" s="112">
        <f>IFERROR('APPENDIX 13'!P32/'APPENDIX 13'!P$45*100,"")</f>
        <v>1.2499309760521928</v>
      </c>
      <c r="Q32" s="113">
        <f>IFERROR('APPENDIX 13'!Q32/'APPENDIX 13'!Q$45*100,"")</f>
        <v>2.1373341581705443</v>
      </c>
      <c r="R32" s="4"/>
    </row>
    <row r="33" spans="2:18" ht="25.5" customHeight="1" x14ac:dyDescent="0.35">
      <c r="B33" s="52" t="s">
        <v>139</v>
      </c>
      <c r="C33" s="112">
        <f>IFERROR('APPENDIX 13'!C33/'APPENDIX 13'!C$45*100,"")</f>
        <v>0</v>
      </c>
      <c r="D33" s="112">
        <f>IFERROR('APPENDIX 13'!D33/'APPENDIX 13'!D$45*100,"")</f>
        <v>0.30943914155592989</v>
      </c>
      <c r="E33" s="112">
        <f>IFERROR('APPENDIX 13'!E33/'APPENDIX 13'!E$45*100,"")</f>
        <v>0.56261281093577631</v>
      </c>
      <c r="F33" s="112">
        <f>IFERROR('APPENDIX 13'!F33/'APPENDIX 13'!F$45*100,"")</f>
        <v>1.0104923127642262</v>
      </c>
      <c r="G33" s="112">
        <f>IFERROR('APPENDIX 13'!G33/'APPENDIX 13'!G$45*100,"")</f>
        <v>0.6430180420246292</v>
      </c>
      <c r="H33" s="112">
        <f>IFERROR('APPENDIX 13'!H33/'APPENDIX 13'!H$45*100,"")</f>
        <v>6.0724139792989108E-2</v>
      </c>
      <c r="I33" s="112">
        <f>IFERROR('APPENDIX 13'!I33/'APPENDIX 13'!I$45*100,"")</f>
        <v>1.6641413836553365</v>
      </c>
      <c r="J33" s="112">
        <f>IFERROR('APPENDIX 13'!J33/'APPENDIX 13'!J$45*100,"")</f>
        <v>1.9896224872104014</v>
      </c>
      <c r="K33" s="112">
        <f>IFERROR('APPENDIX 13'!K33/'APPENDIX 13'!K$45*100,"")</f>
        <v>0</v>
      </c>
      <c r="L33" s="112">
        <f>IFERROR('APPENDIX 13'!L33/'APPENDIX 13'!L$45*100,"")</f>
        <v>2.2493424324038513</v>
      </c>
      <c r="M33" s="112">
        <f>IFERROR('APPENDIX 13'!M33/'APPENDIX 13'!M$45*100,"")</f>
        <v>0.9532439980888171</v>
      </c>
      <c r="N33" s="112">
        <f>IFERROR('APPENDIX 13'!N33/'APPENDIX 13'!N$45*100,"")</f>
        <v>1.1221239772992231</v>
      </c>
      <c r="O33" s="112">
        <f>IFERROR('APPENDIX 13'!O33/'APPENDIX 13'!O$45*100,"")</f>
        <v>1.1327213480616121</v>
      </c>
      <c r="P33" s="112">
        <f>IFERROR('APPENDIX 13'!P33/'APPENDIX 13'!P$45*100,"")</f>
        <v>4.7142326144128596E-2</v>
      </c>
      <c r="Q33" s="113">
        <f>IFERROR('APPENDIX 13'!Q33/'APPENDIX 13'!Q$45*100,"")</f>
        <v>1.1666586059763024</v>
      </c>
      <c r="R33" s="4"/>
    </row>
    <row r="34" spans="2:18" ht="25.5" customHeight="1" x14ac:dyDescent="0.35">
      <c r="B34" s="52" t="s">
        <v>151</v>
      </c>
      <c r="C34" s="112">
        <f>IFERROR('APPENDIX 13'!C34/'APPENDIX 13'!C$45*100,"")</f>
        <v>0</v>
      </c>
      <c r="D34" s="112">
        <f>IFERROR('APPENDIX 13'!D34/'APPENDIX 13'!D$45*100,"")</f>
        <v>0.34832699066275707</v>
      </c>
      <c r="E34" s="112">
        <f>IFERROR('APPENDIX 13'!E34/'APPENDIX 13'!E$45*100,"")</f>
        <v>0.43637828766199693</v>
      </c>
      <c r="F34" s="112">
        <f>IFERROR('APPENDIX 13'!F34/'APPENDIX 13'!F$45*100,"")</f>
        <v>0.41620338043367522</v>
      </c>
      <c r="G34" s="112">
        <f>IFERROR('APPENDIX 13'!G34/'APPENDIX 13'!G$45*100,"")</f>
        <v>1.805268356463223</v>
      </c>
      <c r="H34" s="112">
        <f>IFERROR('APPENDIX 13'!H34/'APPENDIX 13'!H$45*100,"")</f>
        <v>0.71098584667243225</v>
      </c>
      <c r="I34" s="112">
        <f>IFERROR('APPENDIX 13'!I34/'APPENDIX 13'!I$45*100,"")</f>
        <v>2.2514024084174613</v>
      </c>
      <c r="J34" s="112">
        <f>IFERROR('APPENDIX 13'!J34/'APPENDIX 13'!J$45*100,"")</f>
        <v>0.98201700351132692</v>
      </c>
      <c r="K34" s="112">
        <f>IFERROR('APPENDIX 13'!K34/'APPENDIX 13'!K$45*100,"")</f>
        <v>0</v>
      </c>
      <c r="L34" s="112">
        <f>IFERROR('APPENDIX 13'!L34/'APPENDIX 13'!L$45*100,"")</f>
        <v>0.38081545131974776</v>
      </c>
      <c r="M34" s="112">
        <f>IFERROR('APPENDIX 13'!M34/'APPENDIX 13'!M$45*100,"")</f>
        <v>0.43925905965697493</v>
      </c>
      <c r="N34" s="112">
        <f>IFERROR('APPENDIX 13'!N34/'APPENDIX 13'!N$45*100,"")</f>
        <v>0.71932709681934692</v>
      </c>
      <c r="O34" s="112">
        <f>IFERROR('APPENDIX 13'!O34/'APPENDIX 13'!O$45*100,"")</f>
        <v>0</v>
      </c>
      <c r="P34" s="112">
        <f>IFERROR('APPENDIX 13'!P34/'APPENDIX 13'!P$45*100,"")</f>
        <v>3.5688883724111902</v>
      </c>
      <c r="Q34" s="113">
        <f>IFERROR('APPENDIX 13'!Q34/'APPENDIX 13'!Q$45*100,"")</f>
        <v>0.71654415620401091</v>
      </c>
      <c r="R34" s="4"/>
    </row>
    <row r="35" spans="2:18" ht="25.5" customHeight="1" x14ac:dyDescent="0.35">
      <c r="B35" s="52" t="s">
        <v>140</v>
      </c>
      <c r="C35" s="112">
        <f>IFERROR('APPENDIX 13'!C35/'APPENDIX 13'!C$45*100,"")</f>
        <v>0</v>
      </c>
      <c r="D35" s="112">
        <f>IFERROR('APPENDIX 13'!D35/'APPENDIX 13'!D$45*100,"")</f>
        <v>2.1488829274717354E-2</v>
      </c>
      <c r="E35" s="112">
        <f>IFERROR('APPENDIX 13'!E35/'APPENDIX 13'!E$45*100,"")</f>
        <v>0.59867981758542765</v>
      </c>
      <c r="F35" s="112">
        <f>IFERROR('APPENDIX 13'!F35/'APPENDIX 13'!F$45*100,"")</f>
        <v>2.3173420698586814E-3</v>
      </c>
      <c r="G35" s="112">
        <f>IFERROR('APPENDIX 13'!G35/'APPENDIX 13'!G$45*100,"")</f>
        <v>0.19449004100137143</v>
      </c>
      <c r="H35" s="112">
        <f>IFERROR('APPENDIX 13'!H35/'APPENDIX 13'!H$45*100,"")</f>
        <v>5.4616318152003317E-2</v>
      </c>
      <c r="I35" s="112">
        <f>IFERROR('APPENDIX 13'!I35/'APPENDIX 13'!I$45*100,"")</f>
        <v>0.75429769617681797</v>
      </c>
      <c r="J35" s="112">
        <f>IFERROR('APPENDIX 13'!J35/'APPENDIX 13'!J$45*100,"")</f>
        <v>0.24346189856733208</v>
      </c>
      <c r="K35" s="112">
        <f>IFERROR('APPENDIX 13'!K35/'APPENDIX 13'!K$45*100,"")</f>
        <v>0.19067829189155941</v>
      </c>
      <c r="L35" s="112">
        <f>IFERROR('APPENDIX 13'!L35/'APPENDIX 13'!L$45*100,"")</f>
        <v>0.66780517549011009</v>
      </c>
      <c r="M35" s="112">
        <f>IFERROR('APPENDIX 13'!M35/'APPENDIX 13'!M$45*100,"")</f>
        <v>6.0739228690042626E-2</v>
      </c>
      <c r="N35" s="112">
        <f>IFERROR('APPENDIX 13'!N35/'APPENDIX 13'!N$45*100,"")</f>
        <v>0.62250426983253593</v>
      </c>
      <c r="O35" s="112">
        <f>IFERROR('APPENDIX 13'!O35/'APPENDIX 13'!O$45*100,"")</f>
        <v>5.5340745550160531</v>
      </c>
      <c r="P35" s="112">
        <f>IFERROR('APPENDIX 13'!P35/'APPENDIX 13'!P$45*100,"")</f>
        <v>0.2479917121812639</v>
      </c>
      <c r="Q35" s="113">
        <f>IFERROR('APPENDIX 13'!Q35/'APPENDIX 13'!Q$45*100,"")</f>
        <v>2.2293724613336936</v>
      </c>
      <c r="R35" s="4"/>
    </row>
    <row r="36" spans="2:18" ht="25.5" customHeight="1" x14ac:dyDescent="0.35">
      <c r="B36" s="52" t="s">
        <v>141</v>
      </c>
      <c r="C36" s="112">
        <f>IFERROR('APPENDIX 13'!C36/'APPENDIX 13'!C$45*100,"")</f>
        <v>0</v>
      </c>
      <c r="D36" s="112">
        <f>IFERROR('APPENDIX 13'!D36/'APPENDIX 13'!D$45*100,"")</f>
        <v>0.34146442905566993</v>
      </c>
      <c r="E36" s="112">
        <f>IFERROR('APPENDIX 13'!E36/'APPENDIX 13'!E$45*100,"")</f>
        <v>0.91483474974858692</v>
      </c>
      <c r="F36" s="112">
        <f>IFERROR('APPENDIX 13'!F36/'APPENDIX 13'!F$45*100,"")</f>
        <v>0.65064844040692527</v>
      </c>
      <c r="G36" s="112">
        <f>IFERROR('APPENDIX 13'!G36/'APPENDIX 13'!G$45*100,"")</f>
        <v>2.1678142787098427</v>
      </c>
      <c r="H36" s="112">
        <f>IFERROR('APPENDIX 13'!H36/'APPENDIX 13'!H$45*100,"")</f>
        <v>8.2322813421982319E-2</v>
      </c>
      <c r="I36" s="112">
        <f>IFERROR('APPENDIX 13'!I36/'APPENDIX 13'!I$45*100,"")</f>
        <v>2.7702429784308298</v>
      </c>
      <c r="J36" s="112">
        <f>IFERROR('APPENDIX 13'!J36/'APPENDIX 13'!J$45*100,"")</f>
        <v>1.3196127767535073</v>
      </c>
      <c r="K36" s="112">
        <f>IFERROR('APPENDIX 13'!K36/'APPENDIX 13'!K$45*100,"")</f>
        <v>0</v>
      </c>
      <c r="L36" s="112">
        <f>IFERROR('APPENDIX 13'!L36/'APPENDIX 13'!L$45*100,"")</f>
        <v>3.04832362450809</v>
      </c>
      <c r="M36" s="112">
        <f>IFERROR('APPENDIX 13'!M36/'APPENDIX 13'!M$45*100,"")</f>
        <v>1.157615364188405</v>
      </c>
      <c r="N36" s="112">
        <f>IFERROR('APPENDIX 13'!N36/'APPENDIX 13'!N$45*100,"")</f>
        <v>0.80269371622172891</v>
      </c>
      <c r="O36" s="112">
        <f>IFERROR('APPENDIX 13'!O36/'APPENDIX 13'!O$45*100,"")</f>
        <v>0.80199859023045073</v>
      </c>
      <c r="P36" s="112">
        <f>IFERROR('APPENDIX 13'!P36/'APPENDIX 13'!P$45*100,"")</f>
        <v>3.5686411224488956E-2</v>
      </c>
      <c r="Q36" s="113">
        <f>IFERROR('APPENDIX 13'!Q36/'APPENDIX 13'!Q$45*100,"")</f>
        <v>1.1431200151547853</v>
      </c>
      <c r="R36" s="4"/>
    </row>
    <row r="37" spans="2:18" ht="25.5" customHeight="1" x14ac:dyDescent="0.35">
      <c r="B37" s="52" t="s">
        <v>152</v>
      </c>
      <c r="C37" s="112">
        <f>IFERROR('APPENDIX 13'!C37/'APPENDIX 13'!C$45*100,"")</f>
        <v>0</v>
      </c>
      <c r="D37" s="112">
        <f>IFERROR('APPENDIX 13'!D37/'APPENDIX 13'!D$45*100,"")</f>
        <v>3.8526698137403734</v>
      </c>
      <c r="E37" s="112">
        <f>IFERROR('APPENDIX 13'!E37/'APPENDIX 13'!E$45*100,"")</f>
        <v>0.98680629905397221</v>
      </c>
      <c r="F37" s="112">
        <f>IFERROR('APPENDIX 13'!F37/'APPENDIX 13'!F$45*100,"")</f>
        <v>5.6208006373127928</v>
      </c>
      <c r="G37" s="112">
        <f>IFERROR('APPENDIX 13'!G37/'APPENDIX 13'!G$45*100,"")</f>
        <v>1.9730399994315233</v>
      </c>
      <c r="H37" s="112">
        <f>IFERROR('APPENDIX 13'!H37/'APPENDIX 13'!H$45*100,"")</f>
        <v>0.96361951280827896</v>
      </c>
      <c r="I37" s="112">
        <f>IFERROR('APPENDIX 13'!I37/'APPENDIX 13'!I$45*100,"")</f>
        <v>3.88070812261632</v>
      </c>
      <c r="J37" s="112">
        <f>IFERROR('APPENDIX 13'!J37/'APPENDIX 13'!J$45*100,"")</f>
        <v>4.6762947543109243</v>
      </c>
      <c r="K37" s="112">
        <f>IFERROR('APPENDIX 13'!K37/'APPENDIX 13'!K$45*100,"")</f>
        <v>9.4633987746503312</v>
      </c>
      <c r="L37" s="112">
        <f>IFERROR('APPENDIX 13'!L37/'APPENDIX 13'!L$45*100,"")</f>
        <v>0.30285234710569003</v>
      </c>
      <c r="M37" s="112">
        <f>IFERROR('APPENDIX 13'!M37/'APPENDIX 13'!M$45*100,"")</f>
        <v>0.63316489037840729</v>
      </c>
      <c r="N37" s="112">
        <f>IFERROR('APPENDIX 13'!N37/'APPENDIX 13'!N$45*100,"")</f>
        <v>4.2508082424684872</v>
      </c>
      <c r="O37" s="112">
        <f>IFERROR('APPENDIX 13'!O37/'APPENDIX 13'!O$45*100,"")</f>
        <v>1.5205662227716215</v>
      </c>
      <c r="P37" s="112">
        <f>IFERROR('APPENDIX 13'!P37/'APPENDIX 13'!P$45*100,"")</f>
        <v>2.4312912958947441</v>
      </c>
      <c r="Q37" s="113">
        <f>IFERROR('APPENDIX 13'!Q37/'APPENDIX 13'!Q$45*100,"")</f>
        <v>2.9112099316230027</v>
      </c>
      <c r="R37" s="4"/>
    </row>
    <row r="38" spans="2:18" ht="25.5" customHeight="1" x14ac:dyDescent="0.35">
      <c r="B38" s="52" t="s">
        <v>38</v>
      </c>
      <c r="C38" s="112">
        <f>IFERROR('APPENDIX 13'!C38/'APPENDIX 13'!C$45*100,"")</f>
        <v>0</v>
      </c>
      <c r="D38" s="112">
        <f>IFERROR('APPENDIX 13'!D38/'APPENDIX 13'!D$45*100,"")</f>
        <v>0</v>
      </c>
      <c r="E38" s="112">
        <f>IFERROR('APPENDIX 13'!E38/'APPENDIX 13'!E$45*100,"")</f>
        <v>0</v>
      </c>
      <c r="F38" s="112">
        <f>IFERROR('APPENDIX 13'!F38/'APPENDIX 13'!F$45*100,"")</f>
        <v>0</v>
      </c>
      <c r="G38" s="112">
        <f>IFERROR('APPENDIX 13'!G38/'APPENDIX 13'!G$45*100,"")</f>
        <v>0</v>
      </c>
      <c r="H38" s="112">
        <f>IFERROR('APPENDIX 13'!H38/'APPENDIX 13'!H$45*100,"")</f>
        <v>0</v>
      </c>
      <c r="I38" s="112">
        <f>IFERROR('APPENDIX 13'!I38/'APPENDIX 13'!I$45*100,"")</f>
        <v>0</v>
      </c>
      <c r="J38" s="112">
        <f>IFERROR('APPENDIX 13'!J38/'APPENDIX 13'!J$45*100,"")</f>
        <v>0</v>
      </c>
      <c r="K38" s="112">
        <f>IFERROR('APPENDIX 13'!K38/'APPENDIX 13'!K$45*100,"")</f>
        <v>0</v>
      </c>
      <c r="L38" s="112">
        <f>IFERROR('APPENDIX 13'!L38/'APPENDIX 13'!L$45*100,"")</f>
        <v>0</v>
      </c>
      <c r="M38" s="112">
        <f>IFERROR('APPENDIX 13'!M38/'APPENDIX 13'!M$45*100,"")</f>
        <v>0</v>
      </c>
      <c r="N38" s="112">
        <f>IFERROR('APPENDIX 13'!N38/'APPENDIX 13'!N$45*100,"")</f>
        <v>0</v>
      </c>
      <c r="O38" s="112">
        <f>IFERROR('APPENDIX 13'!O38/'APPENDIX 13'!O$45*100,"")</f>
        <v>0</v>
      </c>
      <c r="P38" s="112">
        <f>IFERROR('APPENDIX 13'!P38/'APPENDIX 13'!P$45*100,"")</f>
        <v>0</v>
      </c>
      <c r="Q38" s="113">
        <f>IFERROR('APPENDIX 13'!Q38/'APPENDIX 13'!Q$45*100,"")</f>
        <v>0</v>
      </c>
      <c r="R38" s="4"/>
    </row>
    <row r="39" spans="2:18" ht="25.5" customHeight="1" x14ac:dyDescent="0.35">
      <c r="B39" s="52" t="s">
        <v>39</v>
      </c>
      <c r="C39" s="112">
        <f>IFERROR('APPENDIX 13'!C39/'APPENDIX 13'!C$45*100,"")</f>
        <v>0</v>
      </c>
      <c r="D39" s="112">
        <f>IFERROR('APPENDIX 13'!D39/'APPENDIX 13'!D$45*100,"")</f>
        <v>3.4841710510810269</v>
      </c>
      <c r="E39" s="112">
        <f>IFERROR('APPENDIX 13'!E39/'APPENDIX 13'!E$45*100,"")</f>
        <v>4.4260065862903133</v>
      </c>
      <c r="F39" s="112">
        <f>IFERROR('APPENDIX 13'!F39/'APPENDIX 13'!F$45*100,"")</f>
        <v>4.5177676737777004</v>
      </c>
      <c r="G39" s="112">
        <f>IFERROR('APPENDIX 13'!G39/'APPENDIX 13'!G$45*100,"")</f>
        <v>1.0042848920249845</v>
      </c>
      <c r="H39" s="112">
        <f>IFERROR('APPENDIX 13'!H39/'APPENDIX 13'!H$45*100,"")</f>
        <v>3.9899123571854092</v>
      </c>
      <c r="I39" s="112">
        <f>IFERROR('APPENDIX 13'!I39/'APPENDIX 13'!I$45*100,"")</f>
        <v>1.1832782386736438</v>
      </c>
      <c r="J39" s="112">
        <f>IFERROR('APPENDIX 13'!J39/'APPENDIX 13'!J$45*100,"")</f>
        <v>1.0870546764719833</v>
      </c>
      <c r="K39" s="112">
        <f>IFERROR('APPENDIX 13'!K39/'APPENDIX 13'!K$45*100,"")</f>
        <v>0</v>
      </c>
      <c r="L39" s="112">
        <f>IFERROR('APPENDIX 13'!L39/'APPENDIX 13'!L$45*100,"")</f>
        <v>0.89573194192255001</v>
      </c>
      <c r="M39" s="112">
        <f>IFERROR('APPENDIX 13'!M39/'APPENDIX 13'!M$45*100,"")</f>
        <v>2.8756748191883146</v>
      </c>
      <c r="N39" s="112">
        <f>IFERROR('APPENDIX 13'!N39/'APPENDIX 13'!N$45*100,"")</f>
        <v>3.6972090356113894</v>
      </c>
      <c r="O39" s="112">
        <f>IFERROR('APPENDIX 13'!O39/'APPENDIX 13'!O$45*100,"")</f>
        <v>7.427514198296431E-2</v>
      </c>
      <c r="P39" s="112">
        <f>IFERROR('APPENDIX 13'!P39/'APPENDIX 13'!P$45*100,"")</f>
        <v>0.42353918541027424</v>
      </c>
      <c r="Q39" s="113">
        <f>IFERROR('APPENDIX 13'!Q39/'APPENDIX 13'!Q$45*100,"")</f>
        <v>1.3813809602231226</v>
      </c>
      <c r="R39" s="4"/>
    </row>
    <row r="40" spans="2:18" ht="25.5" customHeight="1" x14ac:dyDescent="0.35">
      <c r="B40" s="52" t="s">
        <v>40</v>
      </c>
      <c r="C40" s="112">
        <f>IFERROR('APPENDIX 13'!C40/'APPENDIX 13'!C$45*100,"")</f>
        <v>0</v>
      </c>
      <c r="D40" s="112">
        <f>IFERROR('APPENDIX 13'!D40/'APPENDIX 13'!D$45*100,"")</f>
        <v>1.2148120420626505</v>
      </c>
      <c r="E40" s="112">
        <f>IFERROR('APPENDIX 13'!E40/'APPENDIX 13'!E$45*100,"")</f>
        <v>0.55757642712433864</v>
      </c>
      <c r="F40" s="112">
        <f>IFERROR('APPENDIX 13'!F40/'APPENDIX 13'!F$45*100,"")</f>
        <v>0.25952045010653213</v>
      </c>
      <c r="G40" s="112">
        <f>IFERROR('APPENDIX 13'!G40/'APPENDIX 13'!G$45*100,"")</f>
        <v>0.41136384631236367</v>
      </c>
      <c r="H40" s="112">
        <f>IFERROR('APPENDIX 13'!H40/'APPENDIX 13'!H$45*100,"")</f>
        <v>0.3023814308059049</v>
      </c>
      <c r="I40" s="112">
        <f>IFERROR('APPENDIX 13'!I40/'APPENDIX 13'!I$45*100,"")</f>
        <v>1.5334530788259202</v>
      </c>
      <c r="J40" s="112">
        <f>IFERROR('APPENDIX 13'!J40/'APPENDIX 13'!J$45*100,"")</f>
        <v>2.4190565986462071</v>
      </c>
      <c r="K40" s="112">
        <f>IFERROR('APPENDIX 13'!K40/'APPENDIX 13'!K$45*100,"")</f>
        <v>0</v>
      </c>
      <c r="L40" s="112">
        <f>IFERROR('APPENDIX 13'!L40/'APPENDIX 13'!L$45*100,"")</f>
        <v>1.1306337624116587</v>
      </c>
      <c r="M40" s="112">
        <f>IFERROR('APPENDIX 13'!M40/'APPENDIX 13'!M$45*100,"")</f>
        <v>0.46830825598699533</v>
      </c>
      <c r="N40" s="112">
        <f>IFERROR('APPENDIX 13'!N40/'APPENDIX 13'!N$45*100,"")</f>
        <v>1.8119092850539043</v>
      </c>
      <c r="O40" s="112">
        <f>IFERROR('APPENDIX 13'!O40/'APPENDIX 13'!O$45*100,"")</f>
        <v>0.85769646911053854</v>
      </c>
      <c r="P40" s="112">
        <f>IFERROR('APPENDIX 13'!P40/'APPENDIX 13'!P$45*100,"")</f>
        <v>0.27345845829758514</v>
      </c>
      <c r="Q40" s="113">
        <f>IFERROR('APPENDIX 13'!Q40/'APPENDIX 13'!Q$45*100,"")</f>
        <v>1.0566667907566121</v>
      </c>
      <c r="R40" s="4"/>
    </row>
    <row r="41" spans="2:18" ht="25.5" customHeight="1" x14ac:dyDescent="0.35">
      <c r="B41" s="52" t="s">
        <v>41</v>
      </c>
      <c r="C41" s="112">
        <f>IFERROR('APPENDIX 13'!C41/'APPENDIX 13'!C$45*100,"")</f>
        <v>0</v>
      </c>
      <c r="D41" s="112">
        <f>IFERROR('APPENDIX 13'!D41/'APPENDIX 13'!D$45*100,"")</f>
        <v>0.74288962366821243</v>
      </c>
      <c r="E41" s="112">
        <f>IFERROR('APPENDIX 13'!E41/'APPENDIX 13'!E$45*100,"")</f>
        <v>8.0419676989087294E-2</v>
      </c>
      <c r="F41" s="112">
        <f>IFERROR('APPENDIX 13'!F41/'APPENDIX 13'!F$45*100,"")</f>
        <v>0.17537469890949378</v>
      </c>
      <c r="G41" s="112">
        <f>IFERROR('APPENDIX 13'!G41/'APPENDIX 13'!G$45*100,"")</f>
        <v>0.18177037810796792</v>
      </c>
      <c r="H41" s="112">
        <f>IFERROR('APPENDIX 13'!H41/'APPENDIX 13'!H$45*100,"")</f>
        <v>0.24811918927077037</v>
      </c>
      <c r="I41" s="112">
        <f>IFERROR('APPENDIX 13'!I41/'APPENDIX 13'!I$45*100,"")</f>
        <v>1.7426416375411864</v>
      </c>
      <c r="J41" s="112">
        <f>IFERROR('APPENDIX 13'!J41/'APPENDIX 13'!J$45*100,"")</f>
        <v>1.891150723743831</v>
      </c>
      <c r="K41" s="112">
        <f>IFERROR('APPENDIX 13'!K41/'APPENDIX 13'!K$45*100,"")</f>
        <v>0</v>
      </c>
      <c r="L41" s="112">
        <f>IFERROR('APPENDIX 13'!L41/'APPENDIX 13'!L$45*100,"")</f>
        <v>0.33784011826091653</v>
      </c>
      <c r="M41" s="112">
        <f>IFERROR('APPENDIX 13'!M41/'APPENDIX 13'!M$45*100,"")</f>
        <v>0.12299449287879002</v>
      </c>
      <c r="N41" s="112">
        <f>IFERROR('APPENDIX 13'!N41/'APPENDIX 13'!N$45*100,"")</f>
        <v>0.27944831095594369</v>
      </c>
      <c r="O41" s="112">
        <f>IFERROR('APPENDIX 13'!O41/'APPENDIX 13'!O$45*100,"")</f>
        <v>0</v>
      </c>
      <c r="P41" s="112">
        <f>IFERROR('APPENDIX 13'!P41/'APPENDIX 13'!P$45*100,"")</f>
        <v>1.7236619038082264</v>
      </c>
      <c r="Q41" s="113">
        <f>IFERROR('APPENDIX 13'!Q41/'APPENDIX 13'!Q$45*100,"")</f>
        <v>0.59832321828407942</v>
      </c>
      <c r="R41" s="4"/>
    </row>
    <row r="42" spans="2:18" ht="25.5" customHeight="1" x14ac:dyDescent="0.35">
      <c r="B42" s="52" t="s">
        <v>42</v>
      </c>
      <c r="C42" s="112">
        <f>IFERROR('APPENDIX 13'!C42/'APPENDIX 13'!C$45*100,"")</f>
        <v>0</v>
      </c>
      <c r="D42" s="112">
        <f>IFERROR('APPENDIX 13'!D42/'APPENDIX 13'!D$45*100,"")</f>
        <v>1.94785839554696E-2</v>
      </c>
      <c r="E42" s="112">
        <f>IFERROR('APPENDIX 13'!E42/'APPENDIX 13'!E$45*100,"")</f>
        <v>4.1590782442841104E-2</v>
      </c>
      <c r="F42" s="112">
        <f>IFERROR('APPENDIX 13'!F42/'APPENDIX 13'!F$45*100,"")</f>
        <v>2.8660711826271053E-2</v>
      </c>
      <c r="G42" s="112">
        <f>IFERROR('APPENDIX 13'!G42/'APPENDIX 13'!G$45*100,"")</f>
        <v>2.3733896125121688E-2</v>
      </c>
      <c r="H42" s="112">
        <f>IFERROR('APPENDIX 13'!H42/'APPENDIX 13'!H$45*100,"")</f>
        <v>7.2674225612309115E-2</v>
      </c>
      <c r="I42" s="112">
        <f>IFERROR('APPENDIX 13'!I42/'APPENDIX 13'!I$45*100,"")</f>
        <v>1.7613176290159744</v>
      </c>
      <c r="J42" s="112">
        <f>IFERROR('APPENDIX 13'!J42/'APPENDIX 13'!J$45*100,"")</f>
        <v>0.81704219786815546</v>
      </c>
      <c r="K42" s="112">
        <f>IFERROR('APPENDIX 13'!K42/'APPENDIX 13'!K$45*100,"")</f>
        <v>1.3987834373496595</v>
      </c>
      <c r="L42" s="112">
        <f>IFERROR('APPENDIX 13'!L42/'APPENDIX 13'!L$45*100,"")</f>
        <v>-1.3050101138283822E-2</v>
      </c>
      <c r="M42" s="112">
        <f>IFERROR('APPENDIX 13'!M42/'APPENDIX 13'!M$45*100,"")</f>
        <v>1.2226092731490064E-2</v>
      </c>
      <c r="N42" s="112">
        <f>IFERROR('APPENDIX 13'!N42/'APPENDIX 13'!N$45*100,"")</f>
        <v>3.6269892856880467E-2</v>
      </c>
      <c r="O42" s="112">
        <f>IFERROR('APPENDIX 13'!O42/'APPENDIX 13'!O$45*100,"")</f>
        <v>0.28980417405725617</v>
      </c>
      <c r="P42" s="112">
        <f>IFERROR('APPENDIX 13'!P42/'APPENDIX 13'!P$45*100,"")</f>
        <v>6.4120156888342744E-2</v>
      </c>
      <c r="Q42" s="113">
        <f>IFERROR('APPENDIX 13'!Q42/'APPENDIX 13'!Q$45*100,"")</f>
        <v>0.49161067752388377</v>
      </c>
      <c r="R42" s="4"/>
    </row>
    <row r="43" spans="2:18" ht="25.5" customHeight="1" x14ac:dyDescent="0.35">
      <c r="B43" s="52" t="s">
        <v>43</v>
      </c>
      <c r="C43" s="112">
        <f>IFERROR('APPENDIX 13'!C43/'APPENDIX 13'!C$45*100,"")</f>
        <v>1.1513996959430257</v>
      </c>
      <c r="D43" s="112">
        <f>IFERROR('APPENDIX 13'!D43/'APPENDIX 13'!D$45*100,"")</f>
        <v>3.3984236903944933</v>
      </c>
      <c r="E43" s="112">
        <f>IFERROR('APPENDIX 13'!E43/'APPENDIX 13'!E$45*100,"")</f>
        <v>12.048492252904449</v>
      </c>
      <c r="F43" s="112">
        <f>IFERROR('APPENDIX 13'!F43/'APPENDIX 13'!F$45*100,"")</f>
        <v>5.8295581790588358</v>
      </c>
      <c r="G43" s="112">
        <f>IFERROR('APPENDIX 13'!G43/'APPENDIX 13'!G$45*100,"")</f>
        <v>4.4617592928151675</v>
      </c>
      <c r="H43" s="112">
        <f>IFERROR('APPENDIX 13'!H43/'APPENDIX 13'!H$45*100,"")</f>
        <v>3.7217878390615557</v>
      </c>
      <c r="I43" s="112">
        <f>IFERROR('APPENDIX 13'!I43/'APPENDIX 13'!I$45*100,"")</f>
        <v>4.4255409019485725</v>
      </c>
      <c r="J43" s="112">
        <f>IFERROR('APPENDIX 13'!J43/'APPENDIX 13'!J$45*100,"")</f>
        <v>5.546758812201654</v>
      </c>
      <c r="K43" s="112">
        <f>IFERROR('APPENDIX 13'!K43/'APPENDIX 13'!K$45*100,"")</f>
        <v>0</v>
      </c>
      <c r="L43" s="112">
        <f>IFERROR('APPENDIX 13'!L43/'APPENDIX 13'!L$45*100,"")</f>
        <v>4.2078701109933601</v>
      </c>
      <c r="M43" s="112">
        <f>IFERROR('APPENDIX 13'!M43/'APPENDIX 13'!M$45*100,"")</f>
        <v>4.0234115004496758</v>
      </c>
      <c r="N43" s="112">
        <f>IFERROR('APPENDIX 13'!N43/'APPENDIX 13'!N$45*100,"")</f>
        <v>4.4939479933043769</v>
      </c>
      <c r="O43" s="112">
        <f>IFERROR('APPENDIX 13'!O43/'APPENDIX 13'!O$45*100,"")</f>
        <v>12.914374133305964</v>
      </c>
      <c r="P43" s="112">
        <f>IFERROR('APPENDIX 13'!P43/'APPENDIX 13'!P$45*100,"")</f>
        <v>4.5158557279986677</v>
      </c>
      <c r="Q43" s="113">
        <f>IFERROR('APPENDIX 13'!Q43/'APPENDIX 13'!Q$45*100,"")</f>
        <v>7.6657907841456776</v>
      </c>
      <c r="R43" s="4"/>
    </row>
    <row r="44" spans="2:18" ht="25.5" customHeight="1" x14ac:dyDescent="0.35">
      <c r="B44" s="52" t="s">
        <v>44</v>
      </c>
      <c r="C44" s="112">
        <f>IFERROR('APPENDIX 13'!C44/'APPENDIX 13'!C$45*100,"")</f>
        <v>0</v>
      </c>
      <c r="D44" s="112">
        <f>IFERROR('APPENDIX 13'!D44/'APPENDIX 13'!D$45*100,"")</f>
        <v>0</v>
      </c>
      <c r="E44" s="112">
        <f>IFERROR('APPENDIX 13'!E44/'APPENDIX 13'!E$45*100,"")</f>
        <v>0</v>
      </c>
      <c r="F44" s="112">
        <f>IFERROR('APPENDIX 13'!F44/'APPENDIX 13'!F$45*100,"")</f>
        <v>0</v>
      </c>
      <c r="G44" s="112">
        <f>IFERROR('APPENDIX 13'!G44/'APPENDIX 13'!G$45*100,"")</f>
        <v>0</v>
      </c>
      <c r="H44" s="112">
        <f>IFERROR('APPENDIX 13'!H44/'APPENDIX 13'!H$45*100,"")</f>
        <v>0</v>
      </c>
      <c r="I44" s="112">
        <f>IFERROR('APPENDIX 13'!I44/'APPENDIX 13'!I$45*100,"")</f>
        <v>0</v>
      </c>
      <c r="J44" s="112">
        <f>IFERROR('APPENDIX 13'!J44/'APPENDIX 13'!J$45*100,"")</f>
        <v>0</v>
      </c>
      <c r="K44" s="112">
        <f>IFERROR('APPENDIX 13'!K44/'APPENDIX 13'!K$45*100,"")</f>
        <v>0</v>
      </c>
      <c r="L44" s="112">
        <f>IFERROR('APPENDIX 13'!L44/'APPENDIX 13'!L$45*100,"")</f>
        <v>0</v>
      </c>
      <c r="M44" s="112">
        <f>IFERROR('APPENDIX 13'!M44/'APPENDIX 13'!M$45*100,"")</f>
        <v>0</v>
      </c>
      <c r="N44" s="112">
        <f>IFERROR('APPENDIX 13'!N44/'APPENDIX 13'!N$45*100,"")</f>
        <v>0</v>
      </c>
      <c r="O44" s="112">
        <f>IFERROR('APPENDIX 13'!O44/'APPENDIX 13'!O$45*100,"")</f>
        <v>0</v>
      </c>
      <c r="P44" s="112">
        <f>IFERROR('APPENDIX 13'!P44/'APPENDIX 13'!P$45*100,"")</f>
        <v>0</v>
      </c>
      <c r="Q44" s="113">
        <f>IFERROR('APPENDIX 13'!Q44/'APPENDIX 13'!Q$45*100,"")</f>
        <v>0</v>
      </c>
      <c r="R44" s="4"/>
    </row>
    <row r="45" spans="2:18" ht="25.5" customHeight="1" x14ac:dyDescent="0.35">
      <c r="B45" s="114" t="s">
        <v>45</v>
      </c>
      <c r="C45" s="115">
        <f t="shared" ref="C45:Q45" si="0">SUM(C7:C44)</f>
        <v>100</v>
      </c>
      <c r="D45" s="115">
        <f t="shared" si="0"/>
        <v>100</v>
      </c>
      <c r="E45" s="115">
        <f t="shared" si="0"/>
        <v>100</v>
      </c>
      <c r="F45" s="115">
        <f t="shared" si="0"/>
        <v>100.00000000000003</v>
      </c>
      <c r="G45" s="115">
        <f t="shared" si="0"/>
        <v>100</v>
      </c>
      <c r="H45" s="115">
        <f t="shared" si="0"/>
        <v>100.00000000000001</v>
      </c>
      <c r="I45" s="115">
        <f t="shared" si="0"/>
        <v>100</v>
      </c>
      <c r="J45" s="115">
        <f t="shared" si="0"/>
        <v>100</v>
      </c>
      <c r="K45" s="115">
        <f t="shared" si="0"/>
        <v>100</v>
      </c>
      <c r="L45" s="115">
        <f t="shared" si="0"/>
        <v>99.999999999999972</v>
      </c>
      <c r="M45" s="115">
        <f t="shared" si="0"/>
        <v>100.00000000000003</v>
      </c>
      <c r="N45" s="115">
        <f t="shared" si="0"/>
        <v>99.999999999999972</v>
      </c>
      <c r="O45" s="115">
        <f t="shared" si="0"/>
        <v>99.999999999999986</v>
      </c>
      <c r="P45" s="115">
        <f t="shared" si="0"/>
        <v>99.999999999999972</v>
      </c>
      <c r="Q45" s="115">
        <f t="shared" si="0"/>
        <v>100</v>
      </c>
      <c r="R45" s="4"/>
    </row>
    <row r="46" spans="2:18" ht="25.5" customHeight="1" x14ac:dyDescent="0.35">
      <c r="B46" s="269" t="s">
        <v>46</v>
      </c>
      <c r="C46" s="270"/>
      <c r="D46" s="270"/>
      <c r="E46" s="270"/>
      <c r="F46" s="270"/>
      <c r="G46" s="270"/>
      <c r="H46" s="270"/>
      <c r="I46" s="270"/>
      <c r="J46" s="270"/>
      <c r="K46" s="270"/>
      <c r="L46" s="270"/>
      <c r="M46" s="270"/>
      <c r="N46" s="270"/>
      <c r="O46" s="270"/>
      <c r="P46" s="270"/>
      <c r="Q46" s="271"/>
      <c r="R46" s="4"/>
    </row>
    <row r="47" spans="2:18" ht="25.5" customHeight="1" x14ac:dyDescent="0.35">
      <c r="B47" s="52" t="s">
        <v>47</v>
      </c>
      <c r="C47" s="116" t="str">
        <f>IFERROR('APPENDIX 13'!C47/'APPENDIX 13'!C$52*100,"")</f>
        <v/>
      </c>
      <c r="D47" s="116" t="str">
        <f>IFERROR('APPENDIX 13'!D47/'APPENDIX 13'!D$52*100,"")</f>
        <v/>
      </c>
      <c r="E47" s="116" t="str">
        <f>IFERROR('APPENDIX 13'!E47/'APPENDIX 13'!E$52*100,"")</f>
        <v/>
      </c>
      <c r="F47" s="116" t="str">
        <f>IFERROR('APPENDIX 13'!F47/'APPENDIX 13'!F$52*100,"")</f>
        <v/>
      </c>
      <c r="G47" s="116" t="str">
        <f>IFERROR('APPENDIX 13'!G47/'APPENDIX 13'!G$52*100,"")</f>
        <v/>
      </c>
      <c r="H47" s="116" t="str">
        <f>IFERROR('APPENDIX 13'!H47/'APPENDIX 13'!H$52*100,"")</f>
        <v/>
      </c>
      <c r="I47" s="116" t="str">
        <f>IFERROR('APPENDIX 13'!I47/'APPENDIX 13'!I$52*100,"")</f>
        <v/>
      </c>
      <c r="J47" s="116" t="str">
        <f>IFERROR('APPENDIX 13'!J47/'APPENDIX 13'!J$52*100,"")</f>
        <v/>
      </c>
      <c r="K47" s="116" t="str">
        <f>IFERROR('APPENDIX 13'!K47/'APPENDIX 13'!K$52*100,"")</f>
        <v/>
      </c>
      <c r="L47" s="116" t="str">
        <f>IFERROR('APPENDIX 13'!L47/'APPENDIX 13'!L$52*100,"")</f>
        <v/>
      </c>
      <c r="M47" s="116" t="str">
        <f>IFERROR('APPENDIX 13'!M47/'APPENDIX 13'!M$52*100,"")</f>
        <v/>
      </c>
      <c r="N47" s="116" t="str">
        <f>IFERROR('APPENDIX 13'!N47/'APPENDIX 13'!N$52*100,"")</f>
        <v/>
      </c>
      <c r="O47" s="116" t="str">
        <f>IFERROR('APPENDIX 13'!O47/'APPENDIX 13'!O$52*100,"")</f>
        <v/>
      </c>
      <c r="P47" s="116" t="str">
        <f>IFERROR('APPENDIX 13'!P47/'APPENDIX 13'!P$52*100,"")</f>
        <v/>
      </c>
      <c r="Q47" s="117" t="str">
        <f>IFERROR('APPENDIX 13'!Q47/'APPENDIX 13'!Q$52*100,"")</f>
        <v/>
      </c>
      <c r="R47" s="4"/>
    </row>
    <row r="48" spans="2:18" ht="25.5" customHeight="1" x14ac:dyDescent="0.35">
      <c r="B48" s="52" t="s">
        <v>78</v>
      </c>
      <c r="C48" s="116" t="str">
        <f>IFERROR('APPENDIX 13'!C48/'APPENDIX 13'!C$52*100,"")</f>
        <v/>
      </c>
      <c r="D48" s="116" t="str">
        <f>IFERROR('APPENDIX 13'!D48/'APPENDIX 13'!D$52*100,"")</f>
        <v/>
      </c>
      <c r="E48" s="116" t="str">
        <f>IFERROR('APPENDIX 13'!E48/'APPENDIX 13'!E$52*100,"")</f>
        <v/>
      </c>
      <c r="F48" s="116" t="str">
        <f>IFERROR('APPENDIX 13'!F48/'APPENDIX 13'!F$52*100,"")</f>
        <v/>
      </c>
      <c r="G48" s="116" t="str">
        <f>IFERROR('APPENDIX 13'!G48/'APPENDIX 13'!G$52*100,"")</f>
        <v/>
      </c>
      <c r="H48" s="116" t="str">
        <f>IFERROR('APPENDIX 13'!H48/'APPENDIX 13'!H$52*100,"")</f>
        <v/>
      </c>
      <c r="I48" s="116" t="str">
        <f>IFERROR('APPENDIX 13'!I48/'APPENDIX 13'!I$52*100,"")</f>
        <v/>
      </c>
      <c r="J48" s="116" t="str">
        <f>IFERROR('APPENDIX 13'!J48/'APPENDIX 13'!J$52*100,"")</f>
        <v/>
      </c>
      <c r="K48" s="116" t="str">
        <f>IFERROR('APPENDIX 13'!K48/'APPENDIX 13'!K$52*100,"")</f>
        <v/>
      </c>
      <c r="L48" s="116" t="str">
        <f>IFERROR('APPENDIX 13'!L48/'APPENDIX 13'!L$52*100,"")</f>
        <v/>
      </c>
      <c r="M48" s="116" t="str">
        <f>IFERROR('APPENDIX 13'!M48/'APPENDIX 13'!M$52*100,"")</f>
        <v/>
      </c>
      <c r="N48" s="116" t="str">
        <f>IFERROR('APPENDIX 13'!N48/'APPENDIX 13'!N$52*100,"")</f>
        <v/>
      </c>
      <c r="O48" s="116" t="str">
        <f>IFERROR('APPENDIX 13'!O48/'APPENDIX 13'!O$52*100,"")</f>
        <v/>
      </c>
      <c r="P48" s="116" t="str">
        <f>IFERROR('APPENDIX 13'!P48/'APPENDIX 13'!P$52*100,"")</f>
        <v/>
      </c>
      <c r="Q48" s="117" t="str">
        <f>IFERROR('APPENDIX 13'!Q48/'APPENDIX 13'!Q$52*100,"")</f>
        <v/>
      </c>
      <c r="R48" s="4"/>
    </row>
    <row r="49" spans="2:18" ht="25.5" customHeight="1" x14ac:dyDescent="0.35">
      <c r="B49" s="7" t="s">
        <v>250</v>
      </c>
      <c r="C49" s="116" t="str">
        <f>IFERROR('APPENDIX 13'!C49/'APPENDIX 13'!C$52*100,"")</f>
        <v/>
      </c>
      <c r="D49" s="116" t="str">
        <f>IFERROR('APPENDIX 13'!D49/'APPENDIX 13'!D$52*100,"")</f>
        <v/>
      </c>
      <c r="E49" s="116" t="str">
        <f>IFERROR('APPENDIX 13'!E49/'APPENDIX 13'!E$52*100,"")</f>
        <v/>
      </c>
      <c r="F49" s="116" t="str">
        <f>IFERROR('APPENDIX 13'!F49/'APPENDIX 13'!F$52*100,"")</f>
        <v/>
      </c>
      <c r="G49" s="116" t="str">
        <f>IFERROR('APPENDIX 13'!G49/'APPENDIX 13'!G$52*100,"")</f>
        <v/>
      </c>
      <c r="H49" s="116" t="str">
        <f>IFERROR('APPENDIX 13'!H49/'APPENDIX 13'!H$52*100,"")</f>
        <v/>
      </c>
      <c r="I49" s="116" t="str">
        <f>IFERROR('APPENDIX 13'!I49/'APPENDIX 13'!I$52*100,"")</f>
        <v/>
      </c>
      <c r="J49" s="116" t="str">
        <f>IFERROR('APPENDIX 13'!J49/'APPENDIX 13'!J$52*100,"")</f>
        <v/>
      </c>
      <c r="K49" s="116" t="str">
        <f>IFERROR('APPENDIX 13'!K49/'APPENDIX 13'!K$52*100,"")</f>
        <v/>
      </c>
      <c r="L49" s="116" t="str">
        <f>IFERROR('APPENDIX 13'!L49/'APPENDIX 13'!L$52*100,"")</f>
        <v/>
      </c>
      <c r="M49" s="116" t="str">
        <f>IFERROR('APPENDIX 13'!M49/'APPENDIX 13'!M$52*100,"")</f>
        <v/>
      </c>
      <c r="N49" s="116" t="str">
        <f>IFERROR('APPENDIX 13'!N49/'APPENDIX 13'!N$52*100,"")</f>
        <v/>
      </c>
      <c r="O49" s="116" t="str">
        <f>IFERROR('APPENDIX 13'!O49/'APPENDIX 13'!O$52*100,"")</f>
        <v/>
      </c>
      <c r="P49" s="116" t="str">
        <f>IFERROR('APPENDIX 13'!P49/'APPENDIX 13'!P$52*100,"")</f>
        <v/>
      </c>
      <c r="Q49" s="117" t="str">
        <f>IFERROR('APPENDIX 13'!Q49/'APPENDIX 13'!Q$52*100,"")</f>
        <v/>
      </c>
      <c r="R49" s="4"/>
    </row>
    <row r="50" spans="2:18" ht="25.5" customHeight="1" x14ac:dyDescent="0.35">
      <c r="B50" s="52" t="s">
        <v>48</v>
      </c>
      <c r="C50" s="116" t="str">
        <f>IFERROR('APPENDIX 13'!C50/'APPENDIX 13'!C$52*100,"")</f>
        <v/>
      </c>
      <c r="D50" s="116" t="str">
        <f>IFERROR('APPENDIX 13'!D50/'APPENDIX 13'!D$52*100,"")</f>
        <v/>
      </c>
      <c r="E50" s="116" t="str">
        <f>IFERROR('APPENDIX 13'!E50/'APPENDIX 13'!E$52*100,"")</f>
        <v/>
      </c>
      <c r="F50" s="116" t="str">
        <f>IFERROR('APPENDIX 13'!F50/'APPENDIX 13'!F$52*100,"")</f>
        <v/>
      </c>
      <c r="G50" s="116" t="str">
        <f>IFERROR('APPENDIX 13'!G50/'APPENDIX 13'!G$52*100,"")</f>
        <v/>
      </c>
      <c r="H50" s="116" t="str">
        <f>IFERROR('APPENDIX 13'!H50/'APPENDIX 13'!H$52*100,"")</f>
        <v/>
      </c>
      <c r="I50" s="116" t="str">
        <f>IFERROR('APPENDIX 13'!I50/'APPENDIX 13'!I$52*100,"")</f>
        <v/>
      </c>
      <c r="J50" s="116" t="str">
        <f>IFERROR('APPENDIX 13'!J50/'APPENDIX 13'!J$52*100,"")</f>
        <v/>
      </c>
      <c r="K50" s="116" t="str">
        <f>IFERROR('APPENDIX 13'!K50/'APPENDIX 13'!K$52*100,"")</f>
        <v/>
      </c>
      <c r="L50" s="116" t="str">
        <f>IFERROR('APPENDIX 13'!L50/'APPENDIX 13'!L$52*100,"")</f>
        <v/>
      </c>
      <c r="M50" s="116" t="str">
        <f>IFERROR('APPENDIX 13'!M50/'APPENDIX 13'!M$52*100,"")</f>
        <v/>
      </c>
      <c r="N50" s="116" t="str">
        <f>IFERROR('APPENDIX 13'!N50/'APPENDIX 13'!N$52*100,"")</f>
        <v/>
      </c>
      <c r="O50" s="116" t="str">
        <f>IFERROR('APPENDIX 13'!O50/'APPENDIX 13'!O$52*100,"")</f>
        <v/>
      </c>
      <c r="P50" s="116" t="str">
        <f>IFERROR('APPENDIX 13'!P50/'APPENDIX 13'!P$52*100,"")</f>
        <v/>
      </c>
      <c r="Q50" s="117" t="str">
        <f>IFERROR('APPENDIX 13'!Q50/'APPENDIX 13'!Q$52*100,"")</f>
        <v/>
      </c>
      <c r="R50" s="4"/>
    </row>
    <row r="51" spans="2:18" ht="25.5" customHeight="1" x14ac:dyDescent="0.35">
      <c r="B51" s="52" t="s">
        <v>251</v>
      </c>
      <c r="C51" s="116" t="str">
        <f>IFERROR('APPENDIX 13'!C51/'APPENDIX 13'!C$52*100,"")</f>
        <v/>
      </c>
      <c r="D51" s="116" t="str">
        <f>IFERROR('APPENDIX 13'!D51/'APPENDIX 13'!D$52*100,"")</f>
        <v/>
      </c>
      <c r="E51" s="116" t="str">
        <f>IFERROR('APPENDIX 13'!E51/'APPENDIX 13'!E$52*100,"")</f>
        <v/>
      </c>
      <c r="F51" s="116" t="str">
        <f>IFERROR('APPENDIX 13'!F51/'APPENDIX 13'!F$52*100,"")</f>
        <v/>
      </c>
      <c r="G51" s="116" t="str">
        <f>IFERROR('APPENDIX 13'!G51/'APPENDIX 13'!G$52*100,"")</f>
        <v/>
      </c>
      <c r="H51" s="116" t="str">
        <f>IFERROR('APPENDIX 13'!H51/'APPENDIX 13'!H$52*100,"")</f>
        <v/>
      </c>
      <c r="I51" s="116" t="str">
        <f>IFERROR('APPENDIX 13'!I51/'APPENDIX 13'!I$52*100,"")</f>
        <v/>
      </c>
      <c r="J51" s="116" t="str">
        <f>IFERROR('APPENDIX 13'!J51/'APPENDIX 13'!J$52*100,"")</f>
        <v/>
      </c>
      <c r="K51" s="116" t="str">
        <f>IFERROR('APPENDIX 13'!K51/'APPENDIX 13'!K$52*100,"")</f>
        <v/>
      </c>
      <c r="L51" s="116" t="str">
        <f>IFERROR('APPENDIX 13'!L51/'APPENDIX 13'!L$52*100,"")</f>
        <v/>
      </c>
      <c r="M51" s="116" t="str">
        <f>IFERROR('APPENDIX 13'!M51/'APPENDIX 13'!M$52*100,"")</f>
        <v/>
      </c>
      <c r="N51" s="116" t="str">
        <f>IFERROR('APPENDIX 13'!N51/'APPENDIX 13'!N$52*100,"")</f>
        <v/>
      </c>
      <c r="O51" s="116" t="str">
        <f>IFERROR('APPENDIX 13'!O51/'APPENDIX 13'!O$52*100,"")</f>
        <v/>
      </c>
      <c r="P51" s="116" t="str">
        <f>IFERROR('APPENDIX 13'!P51/'APPENDIX 13'!P$52*100,"")</f>
        <v/>
      </c>
      <c r="Q51" s="117" t="str">
        <f>IFERROR('APPENDIX 13'!Q51/'APPENDIX 13'!Q$52*100,"")</f>
        <v/>
      </c>
      <c r="R51" s="4"/>
    </row>
    <row r="52" spans="2:18" ht="25.5" customHeight="1" x14ac:dyDescent="0.35">
      <c r="B52" s="114" t="s">
        <v>209</v>
      </c>
      <c r="C52" s="115">
        <f>SUM(C47:C51)</f>
        <v>0</v>
      </c>
      <c r="D52" s="115">
        <f t="shared" ref="D52:Q52" si="1">SUM(D47:D51)</f>
        <v>0</v>
      </c>
      <c r="E52" s="115">
        <f t="shared" si="1"/>
        <v>0</v>
      </c>
      <c r="F52" s="115">
        <f t="shared" si="1"/>
        <v>0</v>
      </c>
      <c r="G52" s="115">
        <f t="shared" si="1"/>
        <v>0</v>
      </c>
      <c r="H52" s="115">
        <f t="shared" si="1"/>
        <v>0</v>
      </c>
      <c r="I52" s="115">
        <f t="shared" si="1"/>
        <v>0</v>
      </c>
      <c r="J52" s="115">
        <f t="shared" si="1"/>
        <v>0</v>
      </c>
      <c r="K52" s="115">
        <f t="shared" si="1"/>
        <v>0</v>
      </c>
      <c r="L52" s="115">
        <f t="shared" si="1"/>
        <v>0</v>
      </c>
      <c r="M52" s="115">
        <f t="shared" si="1"/>
        <v>0</v>
      </c>
      <c r="N52" s="115">
        <f t="shared" si="1"/>
        <v>0</v>
      </c>
      <c r="O52" s="115">
        <f t="shared" si="1"/>
        <v>0</v>
      </c>
      <c r="P52" s="115">
        <f t="shared" si="1"/>
        <v>0</v>
      </c>
      <c r="Q52" s="115">
        <f t="shared" si="1"/>
        <v>0</v>
      </c>
    </row>
    <row r="53" spans="2:18" ht="18" customHeight="1" x14ac:dyDescent="0.35">
      <c r="B53" s="279" t="s">
        <v>210</v>
      </c>
      <c r="C53" s="279"/>
      <c r="D53" s="279"/>
      <c r="E53" s="279"/>
      <c r="F53" s="279"/>
      <c r="G53" s="279"/>
      <c r="H53" s="279"/>
      <c r="I53" s="279"/>
      <c r="J53" s="279"/>
      <c r="K53" s="279"/>
      <c r="L53" s="279"/>
      <c r="M53" s="279"/>
      <c r="N53" s="279"/>
      <c r="O53" s="279"/>
      <c r="P53" s="279"/>
      <c r="Q53" s="279"/>
    </row>
  </sheetData>
  <sheetProtection algorithmName="SHA-512" hashValue="92Vk2zCf5W6CyAW1Rn7QAeXLFtbynFrNLzu30dISoPwhd7QQEWlJLafrP7lc8NiCWP11YeZizwlL8xFrjcyiRA==" saltValue="mQVITH9ou4Xig4ahZd1qug==" spinCount="100000" sheet="1" objects="1" scenarios="1"/>
  <sortState xmlns:xlrd2="http://schemas.microsoft.com/office/spreadsheetml/2017/richdata2" ref="B3:Q44">
    <sortCondition descending="1" ref="Q8:Q44"/>
  </sortState>
  <mergeCells count="20">
    <mergeCell ref="B3:Q3"/>
    <mergeCell ref="B4:B5"/>
    <mergeCell ref="C4:C5"/>
    <mergeCell ref="D4:D5"/>
    <mergeCell ref="E4:E5"/>
    <mergeCell ref="F4:F5"/>
    <mergeCell ref="G4:G5"/>
    <mergeCell ref="H4:H5"/>
    <mergeCell ref="I4:I5"/>
    <mergeCell ref="J4:J5"/>
    <mergeCell ref="Q4:Q5"/>
    <mergeCell ref="B6:Q6"/>
    <mergeCell ref="B46:Q46"/>
    <mergeCell ref="B53:Q53"/>
    <mergeCell ref="K4:K5"/>
    <mergeCell ref="L4:L5"/>
    <mergeCell ref="M4:M5"/>
    <mergeCell ref="N4:N5"/>
    <mergeCell ref="O4:O5"/>
    <mergeCell ref="P4:P5"/>
  </mergeCells>
  <pageMargins left="0.7" right="0.7" top="0.75" bottom="0.75" header="0.3" footer="0.3"/>
  <pageSetup paperSize="9"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92D050"/>
    <pageSetUpPr fitToPage="1"/>
  </sheetPr>
  <dimension ref="B1:Q55"/>
  <sheetViews>
    <sheetView showGridLines="0" zoomScale="80" zoomScaleNormal="80" workbookViewId="0">
      <selection activeCell="C48" sqref="C48"/>
    </sheetView>
  </sheetViews>
  <sheetFormatPr defaultColWidth="9.453125" defaultRowHeight="19.5" customHeight="1" x14ac:dyDescent="0.3"/>
  <cols>
    <col min="1" max="1" width="17" style="4" customWidth="1"/>
    <col min="2" max="2" width="45.453125" style="4" bestFit="1" customWidth="1"/>
    <col min="3" max="17" width="19.54296875" style="4" customWidth="1"/>
    <col min="18" max="18" width="11.54296875" style="4" customWidth="1"/>
    <col min="19" max="19" width="16.453125" style="4" customWidth="1"/>
    <col min="20" max="16384" width="9.453125" style="4"/>
  </cols>
  <sheetData>
    <row r="1" spans="2:17" ht="24.75" customHeight="1" x14ac:dyDescent="0.3"/>
    <row r="3" spans="2:17" ht="24.75" customHeight="1" x14ac:dyDescent="0.3">
      <c r="B3" s="284" t="s">
        <v>302</v>
      </c>
      <c r="C3" s="284"/>
      <c r="D3" s="284"/>
      <c r="E3" s="284"/>
      <c r="F3" s="284"/>
      <c r="G3" s="284"/>
      <c r="H3" s="284"/>
      <c r="I3" s="284"/>
      <c r="J3" s="284"/>
      <c r="K3" s="284"/>
      <c r="L3" s="284"/>
      <c r="M3" s="284"/>
      <c r="N3" s="284"/>
      <c r="O3" s="284"/>
      <c r="P3" s="284"/>
      <c r="Q3" s="284"/>
    </row>
    <row r="4" spans="2:17" ht="28" x14ac:dyDescent="0.3">
      <c r="B4" s="64" t="s">
        <v>0</v>
      </c>
      <c r="C4" s="66" t="s">
        <v>194</v>
      </c>
      <c r="D4" s="66" t="s">
        <v>195</v>
      </c>
      <c r="E4" s="66" t="s">
        <v>196</v>
      </c>
      <c r="F4" s="66" t="s">
        <v>197</v>
      </c>
      <c r="G4" s="66" t="s">
        <v>198</v>
      </c>
      <c r="H4" s="66" t="s">
        <v>199</v>
      </c>
      <c r="I4" s="66" t="s">
        <v>200</v>
      </c>
      <c r="J4" s="66" t="s">
        <v>201</v>
      </c>
      <c r="K4" s="66" t="s">
        <v>202</v>
      </c>
      <c r="L4" s="66" t="s">
        <v>203</v>
      </c>
      <c r="M4" s="66" t="s">
        <v>204</v>
      </c>
      <c r="N4" s="66" t="s">
        <v>205</v>
      </c>
      <c r="O4" s="66" t="s">
        <v>206</v>
      </c>
      <c r="P4" s="66" t="s">
        <v>207</v>
      </c>
      <c r="Q4" s="66" t="s">
        <v>208</v>
      </c>
    </row>
    <row r="5" spans="2:17" ht="28.5" customHeight="1" x14ac:dyDescent="0.3">
      <c r="B5" s="285" t="s">
        <v>16</v>
      </c>
      <c r="C5" s="285"/>
      <c r="D5" s="285"/>
      <c r="E5" s="285"/>
      <c r="F5" s="285"/>
      <c r="G5" s="285"/>
      <c r="H5" s="285"/>
      <c r="I5" s="285"/>
      <c r="J5" s="285"/>
      <c r="K5" s="285"/>
      <c r="L5" s="285"/>
      <c r="M5" s="285"/>
      <c r="N5" s="285"/>
      <c r="O5" s="285"/>
      <c r="P5" s="285"/>
      <c r="Q5" s="285"/>
    </row>
    <row r="6" spans="2:17" ht="28.5" customHeight="1" x14ac:dyDescent="0.3">
      <c r="B6" s="118" t="s">
        <v>17</v>
      </c>
      <c r="C6" s="68">
        <v>0</v>
      </c>
      <c r="D6" s="68">
        <v>0</v>
      </c>
      <c r="E6" s="68">
        <v>0</v>
      </c>
      <c r="F6" s="68">
        <v>0</v>
      </c>
      <c r="G6" s="68">
        <v>0</v>
      </c>
      <c r="H6" s="68">
        <v>0</v>
      </c>
      <c r="I6" s="68">
        <v>0</v>
      </c>
      <c r="J6" s="68">
        <v>0</v>
      </c>
      <c r="K6" s="68">
        <v>0</v>
      </c>
      <c r="L6" s="68">
        <v>254</v>
      </c>
      <c r="M6" s="68">
        <v>152</v>
      </c>
      <c r="N6" s="68">
        <v>734</v>
      </c>
      <c r="O6" s="68">
        <v>591264</v>
      </c>
      <c r="P6" s="68">
        <v>7</v>
      </c>
      <c r="Q6" s="119">
        <v>592411</v>
      </c>
    </row>
    <row r="7" spans="2:17" ht="28.5" customHeight="1" x14ac:dyDescent="0.3">
      <c r="B7" s="118" t="s">
        <v>18</v>
      </c>
      <c r="C7" s="68">
        <v>0</v>
      </c>
      <c r="D7" s="68">
        <v>-2598</v>
      </c>
      <c r="E7" s="68">
        <v>575</v>
      </c>
      <c r="F7" s="68">
        <v>0</v>
      </c>
      <c r="G7" s="68">
        <v>0</v>
      </c>
      <c r="H7" s="68">
        <v>0</v>
      </c>
      <c r="I7" s="68">
        <v>6698</v>
      </c>
      <c r="J7" s="68">
        <v>82398</v>
      </c>
      <c r="K7" s="68">
        <v>0</v>
      </c>
      <c r="L7" s="68">
        <v>-1877</v>
      </c>
      <c r="M7" s="68">
        <v>0</v>
      </c>
      <c r="N7" s="68">
        <v>971</v>
      </c>
      <c r="O7" s="68">
        <v>0</v>
      </c>
      <c r="P7" s="68">
        <v>935</v>
      </c>
      <c r="Q7" s="119">
        <v>87102</v>
      </c>
    </row>
    <row r="8" spans="2:17" ht="28.5" customHeight="1" x14ac:dyDescent="0.3">
      <c r="B8" s="118" t="s">
        <v>19</v>
      </c>
      <c r="C8" s="69">
        <v>0</v>
      </c>
      <c r="D8" s="69">
        <v>0</v>
      </c>
      <c r="E8" s="69">
        <v>1499</v>
      </c>
      <c r="F8" s="69">
        <v>8221</v>
      </c>
      <c r="G8" s="69">
        <v>14688</v>
      </c>
      <c r="H8" s="69">
        <v>15</v>
      </c>
      <c r="I8" s="69">
        <v>23896</v>
      </c>
      <c r="J8" s="69">
        <v>14880</v>
      </c>
      <c r="K8" s="69">
        <v>0</v>
      </c>
      <c r="L8" s="69">
        <v>829</v>
      </c>
      <c r="M8" s="69">
        <v>0</v>
      </c>
      <c r="N8" s="69">
        <v>17523</v>
      </c>
      <c r="O8" s="69">
        <v>0</v>
      </c>
      <c r="P8" s="69">
        <v>0</v>
      </c>
      <c r="Q8" s="119">
        <v>81551</v>
      </c>
    </row>
    <row r="9" spans="2:17" ht="28.5" customHeight="1" x14ac:dyDescent="0.3">
      <c r="B9" s="118" t="s">
        <v>142</v>
      </c>
      <c r="C9" s="69">
        <v>115</v>
      </c>
      <c r="D9" s="69">
        <v>5001</v>
      </c>
      <c r="E9" s="69">
        <v>10116</v>
      </c>
      <c r="F9" s="69">
        <v>10583</v>
      </c>
      <c r="G9" s="69">
        <v>0</v>
      </c>
      <c r="H9" s="69">
        <v>7178</v>
      </c>
      <c r="I9" s="69">
        <v>49232</v>
      </c>
      <c r="J9" s="69">
        <v>14160</v>
      </c>
      <c r="K9" s="69">
        <v>0</v>
      </c>
      <c r="L9" s="69">
        <v>0</v>
      </c>
      <c r="M9" s="69">
        <v>77</v>
      </c>
      <c r="N9" s="69">
        <v>3538</v>
      </c>
      <c r="O9" s="69">
        <v>-1006</v>
      </c>
      <c r="P9" s="69">
        <v>0</v>
      </c>
      <c r="Q9" s="119">
        <v>98995</v>
      </c>
    </row>
    <row r="10" spans="2:17" ht="28.5" customHeight="1" x14ac:dyDescent="0.3">
      <c r="B10" s="118" t="s">
        <v>20</v>
      </c>
      <c r="C10" s="69">
        <v>0</v>
      </c>
      <c r="D10" s="69">
        <v>10234</v>
      </c>
      <c r="E10" s="69">
        <v>4559</v>
      </c>
      <c r="F10" s="69">
        <v>19311</v>
      </c>
      <c r="G10" s="69">
        <v>16371</v>
      </c>
      <c r="H10" s="69">
        <v>20812</v>
      </c>
      <c r="I10" s="69">
        <v>293529</v>
      </c>
      <c r="J10" s="69">
        <v>291401</v>
      </c>
      <c r="K10" s="69">
        <v>0</v>
      </c>
      <c r="L10" s="69">
        <v>20722</v>
      </c>
      <c r="M10" s="69">
        <v>11785</v>
      </c>
      <c r="N10" s="69">
        <v>56566</v>
      </c>
      <c r="O10" s="69">
        <v>435092</v>
      </c>
      <c r="P10" s="69">
        <v>7760</v>
      </c>
      <c r="Q10" s="119">
        <v>1188141</v>
      </c>
    </row>
    <row r="11" spans="2:17" ht="28.5" customHeight="1" x14ac:dyDescent="0.3">
      <c r="B11" s="118" t="s">
        <v>137</v>
      </c>
      <c r="C11" s="69">
        <v>0</v>
      </c>
      <c r="D11" s="69">
        <v>23545</v>
      </c>
      <c r="E11" s="69">
        <v>3213</v>
      </c>
      <c r="F11" s="69">
        <v>23699</v>
      </c>
      <c r="G11" s="69">
        <v>4905</v>
      </c>
      <c r="H11" s="69">
        <v>2136</v>
      </c>
      <c r="I11" s="69">
        <v>211951</v>
      </c>
      <c r="J11" s="69">
        <v>154458</v>
      </c>
      <c r="K11" s="69">
        <v>0</v>
      </c>
      <c r="L11" s="69">
        <v>2933</v>
      </c>
      <c r="M11" s="69">
        <v>8493</v>
      </c>
      <c r="N11" s="69">
        <v>25845</v>
      </c>
      <c r="O11" s="69">
        <v>290107</v>
      </c>
      <c r="P11" s="69">
        <v>127034</v>
      </c>
      <c r="Q11" s="119">
        <v>878319</v>
      </c>
    </row>
    <row r="12" spans="2:17" ht="28.5" customHeight="1" x14ac:dyDescent="0.3">
      <c r="B12" s="118" t="s">
        <v>21</v>
      </c>
      <c r="C12" s="69">
        <v>0</v>
      </c>
      <c r="D12" s="69">
        <v>7019</v>
      </c>
      <c r="E12" s="69">
        <v>45186</v>
      </c>
      <c r="F12" s="69">
        <v>34434</v>
      </c>
      <c r="G12" s="69">
        <v>47275</v>
      </c>
      <c r="H12" s="69">
        <v>5938</v>
      </c>
      <c r="I12" s="69">
        <v>451239</v>
      </c>
      <c r="J12" s="69">
        <v>358919</v>
      </c>
      <c r="K12" s="69">
        <v>0</v>
      </c>
      <c r="L12" s="69">
        <v>4712</v>
      </c>
      <c r="M12" s="69">
        <v>14497</v>
      </c>
      <c r="N12" s="69">
        <v>39469</v>
      </c>
      <c r="O12" s="69">
        <v>646260</v>
      </c>
      <c r="P12" s="69">
        <v>6599</v>
      </c>
      <c r="Q12" s="119">
        <v>1661545</v>
      </c>
    </row>
    <row r="13" spans="2:17" ht="28.5" customHeight="1" x14ac:dyDescent="0.3">
      <c r="B13" s="118" t="s">
        <v>22</v>
      </c>
      <c r="C13" s="69">
        <v>0</v>
      </c>
      <c r="D13" s="69">
        <v>1029</v>
      </c>
      <c r="E13" s="69">
        <v>61</v>
      </c>
      <c r="F13" s="69">
        <v>597</v>
      </c>
      <c r="G13" s="69">
        <v>1546</v>
      </c>
      <c r="H13" s="69">
        <v>71</v>
      </c>
      <c r="I13" s="69">
        <v>42505</v>
      </c>
      <c r="J13" s="69">
        <v>21415</v>
      </c>
      <c r="K13" s="69">
        <v>0</v>
      </c>
      <c r="L13" s="69">
        <v>0</v>
      </c>
      <c r="M13" s="69">
        <v>0</v>
      </c>
      <c r="N13" s="69">
        <v>0</v>
      </c>
      <c r="O13" s="69">
        <v>0</v>
      </c>
      <c r="P13" s="69">
        <v>4051</v>
      </c>
      <c r="Q13" s="119">
        <v>71274</v>
      </c>
    </row>
    <row r="14" spans="2:17" ht="28.5" customHeight="1" x14ac:dyDescent="0.3">
      <c r="B14" s="118" t="s">
        <v>23</v>
      </c>
      <c r="C14" s="69">
        <v>0</v>
      </c>
      <c r="D14" s="69">
        <v>0</v>
      </c>
      <c r="E14" s="69">
        <v>0</v>
      </c>
      <c r="F14" s="69">
        <v>0</v>
      </c>
      <c r="G14" s="69">
        <v>0</v>
      </c>
      <c r="H14" s="69">
        <v>0</v>
      </c>
      <c r="I14" s="69">
        <v>36637</v>
      </c>
      <c r="J14" s="69">
        <v>16569</v>
      </c>
      <c r="K14" s="69">
        <v>408652</v>
      </c>
      <c r="L14" s="69">
        <v>0</v>
      </c>
      <c r="M14" s="69">
        <v>0</v>
      </c>
      <c r="N14" s="69">
        <v>0</v>
      </c>
      <c r="O14" s="69">
        <v>0</v>
      </c>
      <c r="P14" s="69">
        <v>0</v>
      </c>
      <c r="Q14" s="119">
        <v>461858</v>
      </c>
    </row>
    <row r="15" spans="2:17" ht="28.5" customHeight="1" x14ac:dyDescent="0.3">
      <c r="B15" s="118" t="s">
        <v>24</v>
      </c>
      <c r="C15" s="69">
        <v>0</v>
      </c>
      <c r="D15" s="69">
        <v>2675</v>
      </c>
      <c r="E15" s="69">
        <v>204</v>
      </c>
      <c r="F15" s="69">
        <v>5434</v>
      </c>
      <c r="G15" s="69">
        <v>-115</v>
      </c>
      <c r="H15" s="69">
        <v>3436</v>
      </c>
      <c r="I15" s="69">
        <v>111672</v>
      </c>
      <c r="J15" s="69">
        <v>53556</v>
      </c>
      <c r="K15" s="69">
        <v>1344</v>
      </c>
      <c r="L15" s="69">
        <v>5215</v>
      </c>
      <c r="M15" s="69">
        <v>3278</v>
      </c>
      <c r="N15" s="69">
        <v>7726</v>
      </c>
      <c r="O15" s="69">
        <v>0</v>
      </c>
      <c r="P15" s="69">
        <v>65</v>
      </c>
      <c r="Q15" s="119">
        <v>194489</v>
      </c>
    </row>
    <row r="16" spans="2:17" ht="28.5" customHeight="1" x14ac:dyDescent="0.3">
      <c r="B16" s="118" t="s">
        <v>25</v>
      </c>
      <c r="C16" s="69">
        <v>0</v>
      </c>
      <c r="D16" s="69">
        <v>6192</v>
      </c>
      <c r="E16" s="69">
        <v>3866</v>
      </c>
      <c r="F16" s="69">
        <v>8335</v>
      </c>
      <c r="G16" s="69">
        <v>8062</v>
      </c>
      <c r="H16" s="69">
        <v>7206</v>
      </c>
      <c r="I16" s="69">
        <v>137942</v>
      </c>
      <c r="J16" s="69">
        <v>71588</v>
      </c>
      <c r="K16" s="69">
        <v>0</v>
      </c>
      <c r="L16" s="69">
        <v>1612</v>
      </c>
      <c r="M16" s="69">
        <v>11281</v>
      </c>
      <c r="N16" s="69">
        <v>7747</v>
      </c>
      <c r="O16" s="69">
        <v>143591</v>
      </c>
      <c r="P16" s="69">
        <v>91</v>
      </c>
      <c r="Q16" s="119">
        <v>407513</v>
      </c>
    </row>
    <row r="17" spans="2:17" ht="28.5" customHeight="1" x14ac:dyDescent="0.3">
      <c r="B17" s="118" t="s">
        <v>26</v>
      </c>
      <c r="C17" s="69">
        <v>498</v>
      </c>
      <c r="D17" s="69">
        <v>22248</v>
      </c>
      <c r="E17" s="69">
        <v>13665</v>
      </c>
      <c r="F17" s="69">
        <v>10293</v>
      </c>
      <c r="G17" s="69">
        <v>1734</v>
      </c>
      <c r="H17" s="69">
        <v>12421</v>
      </c>
      <c r="I17" s="69">
        <v>218468</v>
      </c>
      <c r="J17" s="69">
        <v>113171</v>
      </c>
      <c r="K17" s="69">
        <v>19784</v>
      </c>
      <c r="L17" s="69">
        <v>1455</v>
      </c>
      <c r="M17" s="69">
        <v>26805</v>
      </c>
      <c r="N17" s="69">
        <v>81020</v>
      </c>
      <c r="O17" s="69">
        <v>115985</v>
      </c>
      <c r="P17" s="69">
        <v>1325</v>
      </c>
      <c r="Q17" s="119">
        <v>638872</v>
      </c>
    </row>
    <row r="18" spans="2:17" ht="28.5" customHeight="1" x14ac:dyDescent="0.3">
      <c r="B18" s="118" t="s">
        <v>27</v>
      </c>
      <c r="C18" s="69">
        <v>0</v>
      </c>
      <c r="D18" s="69">
        <v>8462</v>
      </c>
      <c r="E18" s="69">
        <v>4047</v>
      </c>
      <c r="F18" s="69">
        <v>28373</v>
      </c>
      <c r="G18" s="69">
        <v>11590</v>
      </c>
      <c r="H18" s="69">
        <v>6151</v>
      </c>
      <c r="I18" s="69">
        <v>238319</v>
      </c>
      <c r="J18" s="69">
        <v>270884</v>
      </c>
      <c r="K18" s="69">
        <v>0</v>
      </c>
      <c r="L18" s="69">
        <v>5338</v>
      </c>
      <c r="M18" s="69">
        <v>12255</v>
      </c>
      <c r="N18" s="69">
        <v>30505</v>
      </c>
      <c r="O18" s="69">
        <v>0</v>
      </c>
      <c r="P18" s="69">
        <v>215</v>
      </c>
      <c r="Q18" s="119">
        <v>616139</v>
      </c>
    </row>
    <row r="19" spans="2:17" ht="28.5" customHeight="1" x14ac:dyDescent="0.3">
      <c r="B19" s="118" t="s">
        <v>28</v>
      </c>
      <c r="C19" s="69">
        <v>0</v>
      </c>
      <c r="D19" s="69">
        <v>4805</v>
      </c>
      <c r="E19" s="69">
        <v>8241</v>
      </c>
      <c r="F19" s="69">
        <v>7930</v>
      </c>
      <c r="G19" s="69">
        <v>1398</v>
      </c>
      <c r="H19" s="69">
        <v>248</v>
      </c>
      <c r="I19" s="69">
        <v>115023</v>
      </c>
      <c r="J19" s="69">
        <v>83472</v>
      </c>
      <c r="K19" s="69">
        <v>0</v>
      </c>
      <c r="L19" s="69">
        <v>8578</v>
      </c>
      <c r="M19" s="69">
        <v>2198</v>
      </c>
      <c r="N19" s="69">
        <v>22370</v>
      </c>
      <c r="O19" s="69">
        <v>136923</v>
      </c>
      <c r="P19" s="69">
        <v>3094</v>
      </c>
      <c r="Q19" s="119">
        <v>394281</v>
      </c>
    </row>
    <row r="20" spans="2:17" ht="28.5" customHeight="1" x14ac:dyDescent="0.3">
      <c r="B20" s="118" t="s">
        <v>29</v>
      </c>
      <c r="C20" s="69">
        <v>451</v>
      </c>
      <c r="D20" s="69">
        <v>6031</v>
      </c>
      <c r="E20" s="69">
        <v>4189</v>
      </c>
      <c r="F20" s="69">
        <v>28317</v>
      </c>
      <c r="G20" s="69">
        <v>2088</v>
      </c>
      <c r="H20" s="69">
        <v>8624</v>
      </c>
      <c r="I20" s="69">
        <v>182180</v>
      </c>
      <c r="J20" s="69">
        <v>52570</v>
      </c>
      <c r="K20" s="69">
        <v>0</v>
      </c>
      <c r="L20" s="69">
        <v>3663</v>
      </c>
      <c r="M20" s="69">
        <v>18624</v>
      </c>
      <c r="N20" s="69">
        <v>17819</v>
      </c>
      <c r="O20" s="69">
        <v>14931</v>
      </c>
      <c r="P20" s="69">
        <v>317</v>
      </c>
      <c r="Q20" s="119">
        <v>339803</v>
      </c>
    </row>
    <row r="21" spans="2:17" ht="28.5" customHeight="1" x14ac:dyDescent="0.3">
      <c r="B21" s="118" t="s">
        <v>30</v>
      </c>
      <c r="C21" s="69">
        <v>0</v>
      </c>
      <c r="D21" s="69">
        <v>2618</v>
      </c>
      <c r="E21" s="69">
        <v>8268</v>
      </c>
      <c r="F21" s="69">
        <v>3713</v>
      </c>
      <c r="G21" s="69">
        <v>884</v>
      </c>
      <c r="H21" s="69">
        <v>5094</v>
      </c>
      <c r="I21" s="69">
        <v>60540</v>
      </c>
      <c r="J21" s="69">
        <v>46243</v>
      </c>
      <c r="K21" s="69">
        <v>0</v>
      </c>
      <c r="L21" s="69">
        <v>4053</v>
      </c>
      <c r="M21" s="69">
        <v>3200</v>
      </c>
      <c r="N21" s="69">
        <v>12206</v>
      </c>
      <c r="O21" s="69">
        <v>0</v>
      </c>
      <c r="P21" s="69">
        <v>0</v>
      </c>
      <c r="Q21" s="119">
        <v>146821</v>
      </c>
    </row>
    <row r="22" spans="2:17" ht="28.5" customHeight="1" x14ac:dyDescent="0.3">
      <c r="B22" s="118" t="s">
        <v>31</v>
      </c>
      <c r="C22" s="69">
        <v>0</v>
      </c>
      <c r="D22" s="69">
        <v>0</v>
      </c>
      <c r="E22" s="69">
        <v>0</v>
      </c>
      <c r="F22" s="69">
        <v>0</v>
      </c>
      <c r="G22" s="69">
        <v>0</v>
      </c>
      <c r="H22" s="69">
        <v>0</v>
      </c>
      <c r="I22" s="69">
        <v>0</v>
      </c>
      <c r="J22" s="69">
        <v>0</v>
      </c>
      <c r="K22" s="69">
        <v>0</v>
      </c>
      <c r="L22" s="69">
        <v>0</v>
      </c>
      <c r="M22" s="69">
        <v>0</v>
      </c>
      <c r="N22" s="69">
        <v>0</v>
      </c>
      <c r="O22" s="69">
        <v>0</v>
      </c>
      <c r="P22" s="69">
        <v>0</v>
      </c>
      <c r="Q22" s="119">
        <v>0</v>
      </c>
    </row>
    <row r="23" spans="2:17" ht="28.5" customHeight="1" x14ac:dyDescent="0.3">
      <c r="B23" s="118" t="s">
        <v>258</v>
      </c>
      <c r="C23" s="69">
        <v>0</v>
      </c>
      <c r="D23" s="69">
        <v>1159</v>
      </c>
      <c r="E23" s="69">
        <v>1099</v>
      </c>
      <c r="F23" s="69">
        <v>9701</v>
      </c>
      <c r="G23" s="69">
        <v>22862</v>
      </c>
      <c r="H23" s="69">
        <v>18016</v>
      </c>
      <c r="I23" s="69">
        <v>207656</v>
      </c>
      <c r="J23" s="69">
        <v>75041</v>
      </c>
      <c r="K23" s="69">
        <v>0</v>
      </c>
      <c r="L23" s="69">
        <v>12218</v>
      </c>
      <c r="M23" s="69">
        <v>3581</v>
      </c>
      <c r="N23" s="69">
        <v>13137</v>
      </c>
      <c r="O23" s="69">
        <v>0</v>
      </c>
      <c r="P23" s="69">
        <v>1585</v>
      </c>
      <c r="Q23" s="119">
        <v>366053</v>
      </c>
    </row>
    <row r="24" spans="2:17" ht="28.5" customHeight="1" x14ac:dyDescent="0.3">
      <c r="B24" s="118" t="s">
        <v>259</v>
      </c>
      <c r="C24" s="69">
        <v>0</v>
      </c>
      <c r="D24" s="69">
        <v>0</v>
      </c>
      <c r="E24" s="69">
        <v>0</v>
      </c>
      <c r="F24" s="69">
        <v>0</v>
      </c>
      <c r="G24" s="69">
        <v>0</v>
      </c>
      <c r="H24" s="69">
        <v>0</v>
      </c>
      <c r="I24" s="69">
        <v>0</v>
      </c>
      <c r="J24" s="69">
        <v>0</v>
      </c>
      <c r="K24" s="69">
        <v>0</v>
      </c>
      <c r="L24" s="69">
        <v>0</v>
      </c>
      <c r="M24" s="69">
        <v>0</v>
      </c>
      <c r="N24" s="69">
        <v>0</v>
      </c>
      <c r="O24" s="69">
        <v>1169599</v>
      </c>
      <c r="P24" s="69">
        <v>0</v>
      </c>
      <c r="Q24" s="119">
        <v>1169599</v>
      </c>
    </row>
    <row r="25" spans="2:17" ht="28.5" customHeight="1" x14ac:dyDescent="0.3">
      <c r="B25" s="118" t="s">
        <v>33</v>
      </c>
      <c r="C25" s="69">
        <v>0</v>
      </c>
      <c r="D25" s="69">
        <v>3915</v>
      </c>
      <c r="E25" s="69">
        <v>2409</v>
      </c>
      <c r="F25" s="69">
        <v>6710</v>
      </c>
      <c r="G25" s="69">
        <v>1026</v>
      </c>
      <c r="H25" s="69">
        <v>14871</v>
      </c>
      <c r="I25" s="69">
        <v>43541</v>
      </c>
      <c r="J25" s="69">
        <v>73184</v>
      </c>
      <c r="K25" s="69">
        <v>0</v>
      </c>
      <c r="L25" s="69">
        <v>30</v>
      </c>
      <c r="M25" s="69">
        <v>10989</v>
      </c>
      <c r="N25" s="69">
        <v>34036</v>
      </c>
      <c r="O25" s="69">
        <v>8492</v>
      </c>
      <c r="P25" s="69">
        <v>118</v>
      </c>
      <c r="Q25" s="119">
        <v>199320</v>
      </c>
    </row>
    <row r="26" spans="2:17" ht="28.5" customHeight="1" x14ac:dyDescent="0.3">
      <c r="B26" s="118" t="s">
        <v>34</v>
      </c>
      <c r="C26" s="69">
        <v>0</v>
      </c>
      <c r="D26" s="69">
        <v>10</v>
      </c>
      <c r="E26" s="69">
        <v>402</v>
      </c>
      <c r="F26" s="69">
        <v>2113</v>
      </c>
      <c r="G26" s="69">
        <v>1521</v>
      </c>
      <c r="H26" s="69">
        <v>0</v>
      </c>
      <c r="I26" s="69">
        <v>59830</v>
      </c>
      <c r="J26" s="69">
        <v>58814</v>
      </c>
      <c r="K26" s="69">
        <v>0</v>
      </c>
      <c r="L26" s="69">
        <v>-1564</v>
      </c>
      <c r="M26" s="69">
        <v>-14302</v>
      </c>
      <c r="N26" s="69">
        <v>2743</v>
      </c>
      <c r="O26" s="69">
        <v>0</v>
      </c>
      <c r="P26" s="69">
        <v>-2200</v>
      </c>
      <c r="Q26" s="119">
        <v>107367</v>
      </c>
    </row>
    <row r="27" spans="2:17" ht="28.5" customHeight="1" x14ac:dyDescent="0.3">
      <c r="B27" s="118" t="s">
        <v>35</v>
      </c>
      <c r="C27" s="69">
        <v>0</v>
      </c>
      <c r="D27" s="69">
        <v>484</v>
      </c>
      <c r="E27" s="69">
        <v>210</v>
      </c>
      <c r="F27" s="69">
        <v>1096</v>
      </c>
      <c r="G27" s="69">
        <v>8079</v>
      </c>
      <c r="H27" s="69">
        <v>472</v>
      </c>
      <c r="I27" s="69">
        <v>141782</v>
      </c>
      <c r="J27" s="69">
        <v>210295</v>
      </c>
      <c r="K27" s="69">
        <v>0</v>
      </c>
      <c r="L27" s="69">
        <v>190</v>
      </c>
      <c r="M27" s="69">
        <v>631</v>
      </c>
      <c r="N27" s="69">
        <v>6337</v>
      </c>
      <c r="O27" s="69">
        <v>494895</v>
      </c>
      <c r="P27" s="69">
        <v>6574</v>
      </c>
      <c r="Q27" s="119">
        <v>871044</v>
      </c>
    </row>
    <row r="28" spans="2:17" ht="28.5" customHeight="1" x14ac:dyDescent="0.3">
      <c r="B28" s="118" t="s">
        <v>36</v>
      </c>
      <c r="C28" s="69">
        <v>0</v>
      </c>
      <c r="D28" s="69">
        <v>11144</v>
      </c>
      <c r="E28" s="69">
        <v>212</v>
      </c>
      <c r="F28" s="69">
        <v>-17874</v>
      </c>
      <c r="G28" s="69">
        <v>283</v>
      </c>
      <c r="H28" s="69">
        <v>10255</v>
      </c>
      <c r="I28" s="69">
        <v>84774</v>
      </c>
      <c r="J28" s="69">
        <v>73776</v>
      </c>
      <c r="K28" s="69">
        <v>0</v>
      </c>
      <c r="L28" s="69">
        <v>83</v>
      </c>
      <c r="M28" s="69">
        <v>3951</v>
      </c>
      <c r="N28" s="69">
        <v>44910</v>
      </c>
      <c r="O28" s="69">
        <v>0</v>
      </c>
      <c r="P28" s="69">
        <v>557</v>
      </c>
      <c r="Q28" s="119">
        <v>212072</v>
      </c>
    </row>
    <row r="29" spans="2:17" ht="28.5" customHeight="1" x14ac:dyDescent="0.3">
      <c r="B29" s="118" t="s">
        <v>192</v>
      </c>
      <c r="C29" s="69">
        <v>0</v>
      </c>
      <c r="D29" s="69">
        <v>41318</v>
      </c>
      <c r="E29" s="69">
        <v>304</v>
      </c>
      <c r="F29" s="69">
        <v>132397</v>
      </c>
      <c r="G29" s="69">
        <v>0</v>
      </c>
      <c r="H29" s="69">
        <v>6327</v>
      </c>
      <c r="I29" s="69">
        <v>92924</v>
      </c>
      <c r="J29" s="69">
        <v>33163</v>
      </c>
      <c r="K29" s="69">
        <v>0</v>
      </c>
      <c r="L29" s="69">
        <v>-101</v>
      </c>
      <c r="M29" s="69">
        <v>7619</v>
      </c>
      <c r="N29" s="69">
        <v>17244</v>
      </c>
      <c r="O29" s="69">
        <v>0</v>
      </c>
      <c r="P29" s="69">
        <v>-3657</v>
      </c>
      <c r="Q29" s="119">
        <v>327537</v>
      </c>
    </row>
    <row r="30" spans="2:17" ht="28.5" customHeight="1" x14ac:dyDescent="0.3">
      <c r="B30" s="118" t="s">
        <v>193</v>
      </c>
      <c r="C30" s="69">
        <v>0</v>
      </c>
      <c r="D30" s="69">
        <v>237</v>
      </c>
      <c r="E30" s="69">
        <v>1380</v>
      </c>
      <c r="F30" s="69">
        <v>279</v>
      </c>
      <c r="G30" s="69">
        <v>198</v>
      </c>
      <c r="H30" s="69">
        <v>1330</v>
      </c>
      <c r="I30" s="69">
        <v>40804</v>
      </c>
      <c r="J30" s="69">
        <v>18809</v>
      </c>
      <c r="K30" s="69">
        <v>0</v>
      </c>
      <c r="L30" s="69">
        <v>0</v>
      </c>
      <c r="M30" s="69">
        <v>192</v>
      </c>
      <c r="N30" s="69">
        <v>211</v>
      </c>
      <c r="O30" s="69">
        <v>0</v>
      </c>
      <c r="P30" s="69">
        <v>2141</v>
      </c>
      <c r="Q30" s="119">
        <v>65581</v>
      </c>
    </row>
    <row r="31" spans="2:17" ht="28.5" customHeight="1" x14ac:dyDescent="0.3">
      <c r="B31" s="118" t="s">
        <v>37</v>
      </c>
      <c r="C31" s="69">
        <v>0</v>
      </c>
      <c r="D31" s="69">
        <v>6170</v>
      </c>
      <c r="E31" s="69">
        <v>2918</v>
      </c>
      <c r="F31" s="69">
        <v>41726</v>
      </c>
      <c r="G31" s="69">
        <v>-22</v>
      </c>
      <c r="H31" s="69">
        <v>21362</v>
      </c>
      <c r="I31" s="69">
        <v>145799</v>
      </c>
      <c r="J31" s="69">
        <v>133567</v>
      </c>
      <c r="K31" s="69">
        <v>0</v>
      </c>
      <c r="L31" s="69">
        <v>2224</v>
      </c>
      <c r="M31" s="69">
        <v>5649</v>
      </c>
      <c r="N31" s="69">
        <v>23975</v>
      </c>
      <c r="O31" s="69">
        <v>0</v>
      </c>
      <c r="P31" s="69">
        <v>1061</v>
      </c>
      <c r="Q31" s="119">
        <v>384429</v>
      </c>
    </row>
    <row r="32" spans="2:17" ht="28.5" customHeight="1" x14ac:dyDescent="0.3">
      <c r="B32" s="118" t="s">
        <v>139</v>
      </c>
      <c r="C32" s="69">
        <v>0</v>
      </c>
      <c r="D32" s="69">
        <v>2474</v>
      </c>
      <c r="E32" s="69">
        <v>1213</v>
      </c>
      <c r="F32" s="69">
        <v>1029</v>
      </c>
      <c r="G32" s="69">
        <v>8658</v>
      </c>
      <c r="H32" s="69">
        <v>0</v>
      </c>
      <c r="I32" s="69">
        <v>97552</v>
      </c>
      <c r="J32" s="69">
        <v>42233</v>
      </c>
      <c r="K32" s="69">
        <v>0</v>
      </c>
      <c r="L32" s="69">
        <v>1635</v>
      </c>
      <c r="M32" s="69">
        <v>473</v>
      </c>
      <c r="N32" s="69">
        <v>2785</v>
      </c>
      <c r="O32" s="69">
        <v>99264</v>
      </c>
      <c r="P32" s="69">
        <v>0</v>
      </c>
      <c r="Q32" s="119">
        <v>257314</v>
      </c>
    </row>
    <row r="33" spans="2:17" ht="28.5" customHeight="1" x14ac:dyDescent="0.3">
      <c r="B33" s="118" t="s">
        <v>211</v>
      </c>
      <c r="C33" s="69">
        <v>0</v>
      </c>
      <c r="D33" s="69">
        <v>2409</v>
      </c>
      <c r="E33" s="69">
        <v>252</v>
      </c>
      <c r="F33" s="69">
        <v>61</v>
      </c>
      <c r="G33" s="69">
        <v>0</v>
      </c>
      <c r="H33" s="69">
        <v>120</v>
      </c>
      <c r="I33" s="69">
        <v>98864</v>
      </c>
      <c r="J33" s="69">
        <v>26814</v>
      </c>
      <c r="K33" s="69">
        <v>0</v>
      </c>
      <c r="L33" s="69">
        <v>391</v>
      </c>
      <c r="M33" s="69">
        <v>24</v>
      </c>
      <c r="N33" s="69">
        <v>1330</v>
      </c>
      <c r="O33" s="69">
        <v>0</v>
      </c>
      <c r="P33" s="69">
        <v>-83</v>
      </c>
      <c r="Q33" s="119">
        <v>130182</v>
      </c>
    </row>
    <row r="34" spans="2:17" ht="28.5" customHeight="1" x14ac:dyDescent="0.3">
      <c r="B34" s="118" t="s">
        <v>140</v>
      </c>
      <c r="C34" s="69">
        <v>0</v>
      </c>
      <c r="D34" s="69">
        <v>0</v>
      </c>
      <c r="E34" s="69">
        <v>79</v>
      </c>
      <c r="F34" s="69">
        <v>445</v>
      </c>
      <c r="G34" s="69">
        <v>57</v>
      </c>
      <c r="H34" s="69">
        <v>0</v>
      </c>
      <c r="I34" s="69">
        <v>114074</v>
      </c>
      <c r="J34" s="69">
        <v>45226</v>
      </c>
      <c r="K34" s="69">
        <v>14726</v>
      </c>
      <c r="L34" s="69">
        <v>0</v>
      </c>
      <c r="M34" s="69">
        <v>344</v>
      </c>
      <c r="N34" s="69">
        <v>2364</v>
      </c>
      <c r="O34" s="69">
        <v>293859</v>
      </c>
      <c r="P34" s="69">
        <v>0</v>
      </c>
      <c r="Q34" s="119">
        <v>471174</v>
      </c>
    </row>
    <row r="35" spans="2:17" ht="28.5" customHeight="1" x14ac:dyDescent="0.3">
      <c r="B35" s="118" t="s">
        <v>141</v>
      </c>
      <c r="C35" s="69">
        <v>0</v>
      </c>
      <c r="D35" s="69">
        <v>267</v>
      </c>
      <c r="E35" s="69">
        <v>4235</v>
      </c>
      <c r="F35" s="69">
        <v>530</v>
      </c>
      <c r="G35" s="69">
        <v>1113</v>
      </c>
      <c r="H35" s="69">
        <v>494</v>
      </c>
      <c r="I35" s="69">
        <v>116151</v>
      </c>
      <c r="J35" s="69">
        <v>17170</v>
      </c>
      <c r="K35" s="69">
        <v>0</v>
      </c>
      <c r="L35" s="69">
        <v>103</v>
      </c>
      <c r="M35" s="69">
        <v>1199</v>
      </c>
      <c r="N35" s="69">
        <v>3282</v>
      </c>
      <c r="O35" s="69">
        <v>45003</v>
      </c>
      <c r="P35" s="69">
        <v>-1242</v>
      </c>
      <c r="Q35" s="119">
        <v>188305</v>
      </c>
    </row>
    <row r="36" spans="2:17" ht="28.5" customHeight="1" x14ac:dyDescent="0.3">
      <c r="B36" s="118" t="s">
        <v>212</v>
      </c>
      <c r="C36" s="69">
        <v>0</v>
      </c>
      <c r="D36" s="69">
        <v>559</v>
      </c>
      <c r="E36" s="69">
        <v>2909</v>
      </c>
      <c r="F36" s="69">
        <v>6295</v>
      </c>
      <c r="G36" s="69">
        <v>453</v>
      </c>
      <c r="H36" s="69">
        <v>2299</v>
      </c>
      <c r="I36" s="69">
        <v>147730</v>
      </c>
      <c r="J36" s="69">
        <v>130762</v>
      </c>
      <c r="K36" s="69">
        <v>32289</v>
      </c>
      <c r="L36" s="69">
        <v>0</v>
      </c>
      <c r="M36" s="69">
        <v>738</v>
      </c>
      <c r="N36" s="69">
        <v>2251</v>
      </c>
      <c r="O36" s="69">
        <v>40473</v>
      </c>
      <c r="P36" s="69">
        <v>21</v>
      </c>
      <c r="Q36" s="119">
        <v>366779</v>
      </c>
    </row>
    <row r="37" spans="2:17" ht="28.5" customHeight="1" x14ac:dyDescent="0.3">
      <c r="B37" s="118" t="s">
        <v>38</v>
      </c>
      <c r="C37" s="69">
        <v>0</v>
      </c>
      <c r="D37" s="69">
        <v>0</v>
      </c>
      <c r="E37" s="69">
        <v>0</v>
      </c>
      <c r="F37" s="69">
        <v>0</v>
      </c>
      <c r="G37" s="69">
        <v>0</v>
      </c>
      <c r="H37" s="69">
        <v>0</v>
      </c>
      <c r="I37" s="69">
        <v>0</v>
      </c>
      <c r="J37" s="69">
        <v>0</v>
      </c>
      <c r="K37" s="69">
        <v>0</v>
      </c>
      <c r="L37" s="69">
        <v>0</v>
      </c>
      <c r="M37" s="69">
        <v>0</v>
      </c>
      <c r="N37" s="69">
        <v>0</v>
      </c>
      <c r="O37" s="69">
        <v>0</v>
      </c>
      <c r="P37" s="69">
        <v>0</v>
      </c>
      <c r="Q37" s="119">
        <v>0</v>
      </c>
    </row>
    <row r="38" spans="2:17" ht="28.5" customHeight="1" x14ac:dyDescent="0.3">
      <c r="B38" s="118" t="s">
        <v>39</v>
      </c>
      <c r="C38" s="69">
        <v>0</v>
      </c>
      <c r="D38" s="69">
        <v>2336</v>
      </c>
      <c r="E38" s="69">
        <v>1580</v>
      </c>
      <c r="F38" s="69">
        <v>5473</v>
      </c>
      <c r="G38" s="69">
        <v>363</v>
      </c>
      <c r="H38" s="69">
        <v>8720</v>
      </c>
      <c r="I38" s="69">
        <v>16912</v>
      </c>
      <c r="J38" s="69">
        <v>19144</v>
      </c>
      <c r="K38" s="69">
        <v>0</v>
      </c>
      <c r="L38" s="69">
        <v>282</v>
      </c>
      <c r="M38" s="69">
        <v>6075</v>
      </c>
      <c r="N38" s="69">
        <v>5624</v>
      </c>
      <c r="O38" s="69">
        <v>3485</v>
      </c>
      <c r="P38" s="69">
        <v>0</v>
      </c>
      <c r="Q38" s="119">
        <v>69996</v>
      </c>
    </row>
    <row r="39" spans="2:17" ht="28.5" customHeight="1" x14ac:dyDescent="0.3">
      <c r="B39" s="118" t="s">
        <v>40</v>
      </c>
      <c r="C39" s="69">
        <v>0</v>
      </c>
      <c r="D39" s="69">
        <v>3</v>
      </c>
      <c r="E39" s="69">
        <v>1033</v>
      </c>
      <c r="F39" s="69">
        <v>274</v>
      </c>
      <c r="G39" s="69">
        <v>0</v>
      </c>
      <c r="H39" s="69">
        <v>1983</v>
      </c>
      <c r="I39" s="69">
        <v>89900</v>
      </c>
      <c r="J39" s="69">
        <v>56880</v>
      </c>
      <c r="K39" s="69">
        <v>0</v>
      </c>
      <c r="L39" s="69">
        <v>5899</v>
      </c>
      <c r="M39" s="69">
        <v>1902</v>
      </c>
      <c r="N39" s="69">
        <v>5153</v>
      </c>
      <c r="O39" s="69">
        <v>36579</v>
      </c>
      <c r="P39" s="69">
        <v>0</v>
      </c>
      <c r="Q39" s="119">
        <v>199608</v>
      </c>
    </row>
    <row r="40" spans="2:17" ht="28.5" customHeight="1" x14ac:dyDescent="0.3">
      <c r="B40" s="118" t="s">
        <v>41</v>
      </c>
      <c r="C40" s="69">
        <v>0</v>
      </c>
      <c r="D40" s="69">
        <v>0</v>
      </c>
      <c r="E40" s="69">
        <v>85</v>
      </c>
      <c r="F40" s="69">
        <v>0</v>
      </c>
      <c r="G40" s="69">
        <v>2601</v>
      </c>
      <c r="H40" s="69">
        <v>69</v>
      </c>
      <c r="I40" s="69">
        <v>97014</v>
      </c>
      <c r="J40" s="69">
        <v>51884</v>
      </c>
      <c r="K40" s="69">
        <v>0</v>
      </c>
      <c r="L40" s="69">
        <v>182</v>
      </c>
      <c r="M40" s="69">
        <v>586</v>
      </c>
      <c r="N40" s="69">
        <v>397</v>
      </c>
      <c r="O40" s="69">
        <v>0</v>
      </c>
      <c r="P40" s="69">
        <v>10330</v>
      </c>
      <c r="Q40" s="119">
        <v>163148</v>
      </c>
    </row>
    <row r="41" spans="2:17" ht="28.5" customHeight="1" x14ac:dyDescent="0.3">
      <c r="B41" s="118" t="s">
        <v>42</v>
      </c>
      <c r="C41" s="69">
        <v>0</v>
      </c>
      <c r="D41" s="69">
        <v>0</v>
      </c>
      <c r="E41" s="69">
        <v>23</v>
      </c>
      <c r="F41" s="69">
        <v>2820</v>
      </c>
      <c r="G41" s="69">
        <v>0</v>
      </c>
      <c r="H41" s="69">
        <v>234</v>
      </c>
      <c r="I41" s="69">
        <v>21542</v>
      </c>
      <c r="J41" s="69">
        <v>8539</v>
      </c>
      <c r="K41" s="69">
        <v>3441</v>
      </c>
      <c r="L41" s="69">
        <v>303</v>
      </c>
      <c r="M41" s="69">
        <v>0</v>
      </c>
      <c r="N41" s="69">
        <v>2144</v>
      </c>
      <c r="O41" s="69">
        <v>16367</v>
      </c>
      <c r="P41" s="69">
        <v>0</v>
      </c>
      <c r="Q41" s="119">
        <v>55415</v>
      </c>
    </row>
    <row r="42" spans="2:17" ht="28.5" customHeight="1" x14ac:dyDescent="0.3">
      <c r="B42" s="118" t="s">
        <v>43</v>
      </c>
      <c r="C42" s="69">
        <v>0</v>
      </c>
      <c r="D42" s="69">
        <v>4397</v>
      </c>
      <c r="E42" s="69">
        <v>1694</v>
      </c>
      <c r="F42" s="69">
        <v>6053</v>
      </c>
      <c r="G42" s="69">
        <v>1834</v>
      </c>
      <c r="H42" s="69">
        <v>2252</v>
      </c>
      <c r="I42" s="69">
        <v>184497</v>
      </c>
      <c r="J42" s="69">
        <v>122077</v>
      </c>
      <c r="K42" s="69">
        <v>0</v>
      </c>
      <c r="L42" s="69">
        <v>2506</v>
      </c>
      <c r="M42" s="69">
        <v>2785</v>
      </c>
      <c r="N42" s="69">
        <v>6469</v>
      </c>
      <c r="O42" s="69">
        <v>1076107</v>
      </c>
      <c r="P42" s="69">
        <v>1263</v>
      </c>
      <c r="Q42" s="119">
        <v>1411935</v>
      </c>
    </row>
    <row r="43" spans="2:17" ht="28.5" customHeight="1" x14ac:dyDescent="0.3">
      <c r="B43" s="118" t="s">
        <v>44</v>
      </c>
      <c r="C43" s="69">
        <v>0</v>
      </c>
      <c r="D43" s="69">
        <v>0</v>
      </c>
      <c r="E43" s="69">
        <v>0</v>
      </c>
      <c r="F43" s="69">
        <v>0</v>
      </c>
      <c r="G43" s="69">
        <v>0</v>
      </c>
      <c r="H43" s="69">
        <v>0</v>
      </c>
      <c r="I43" s="69">
        <v>0</v>
      </c>
      <c r="J43" s="69">
        <v>0</v>
      </c>
      <c r="K43" s="69">
        <v>0</v>
      </c>
      <c r="L43" s="69">
        <v>0</v>
      </c>
      <c r="M43" s="69">
        <v>0</v>
      </c>
      <c r="N43" s="69">
        <v>0</v>
      </c>
      <c r="O43" s="69">
        <v>0</v>
      </c>
      <c r="P43" s="69">
        <v>0</v>
      </c>
      <c r="Q43" s="119">
        <v>0</v>
      </c>
    </row>
    <row r="44" spans="2:17" ht="28.5" customHeight="1" x14ac:dyDescent="0.3">
      <c r="B44" s="120" t="s">
        <v>45</v>
      </c>
      <c r="C44" s="121">
        <f>SUM(C6:C43)</f>
        <v>1064</v>
      </c>
      <c r="D44" s="121">
        <f t="shared" ref="D44:Q44" si="0">SUM(D6:D43)</f>
        <v>174143</v>
      </c>
      <c r="E44" s="121">
        <f t="shared" si="0"/>
        <v>129726</v>
      </c>
      <c r="F44" s="121">
        <f t="shared" si="0"/>
        <v>388368</v>
      </c>
      <c r="G44" s="121">
        <f t="shared" si="0"/>
        <v>159452</v>
      </c>
      <c r="H44" s="121">
        <f t="shared" si="0"/>
        <v>168134</v>
      </c>
      <c r="I44" s="121">
        <f t="shared" si="0"/>
        <v>3981177</v>
      </c>
      <c r="J44" s="121">
        <f t="shared" si="0"/>
        <v>2843062</v>
      </c>
      <c r="K44" s="121">
        <f t="shared" si="0"/>
        <v>480236</v>
      </c>
      <c r="L44" s="121">
        <f t="shared" si="0"/>
        <v>81868</v>
      </c>
      <c r="M44" s="121">
        <f t="shared" si="0"/>
        <v>145081</v>
      </c>
      <c r="N44" s="121">
        <f t="shared" si="0"/>
        <v>498431</v>
      </c>
      <c r="O44" s="121">
        <f t="shared" si="0"/>
        <v>5657270</v>
      </c>
      <c r="P44" s="121">
        <f t="shared" si="0"/>
        <v>167961</v>
      </c>
      <c r="Q44" s="121">
        <f t="shared" si="0"/>
        <v>14875972</v>
      </c>
    </row>
    <row r="45" spans="2:17" ht="28.5" customHeight="1" x14ac:dyDescent="0.3">
      <c r="B45" s="286" t="s">
        <v>46</v>
      </c>
      <c r="C45" s="286"/>
      <c r="D45" s="286"/>
      <c r="E45" s="286"/>
      <c r="F45" s="286"/>
      <c r="G45" s="286"/>
      <c r="H45" s="286"/>
      <c r="I45" s="286"/>
      <c r="J45" s="286"/>
      <c r="K45" s="286"/>
      <c r="L45" s="286"/>
      <c r="M45" s="286"/>
      <c r="N45" s="286"/>
      <c r="O45" s="286"/>
      <c r="P45" s="286"/>
      <c r="Q45" s="286"/>
    </row>
    <row r="46" spans="2:17" ht="28.5" customHeight="1" x14ac:dyDescent="0.3">
      <c r="B46" s="118" t="s">
        <v>47</v>
      </c>
      <c r="C46" s="69">
        <v>17</v>
      </c>
      <c r="D46" s="69">
        <v>11071</v>
      </c>
      <c r="E46" s="69">
        <v>3042</v>
      </c>
      <c r="F46" s="69">
        <v>146113</v>
      </c>
      <c r="G46" s="69">
        <v>152</v>
      </c>
      <c r="H46" s="69">
        <v>7948</v>
      </c>
      <c r="I46" s="69">
        <v>0</v>
      </c>
      <c r="J46" s="69">
        <v>3495</v>
      </c>
      <c r="K46" s="69">
        <v>0</v>
      </c>
      <c r="L46" s="69">
        <v>0</v>
      </c>
      <c r="M46" s="69">
        <v>0</v>
      </c>
      <c r="N46" s="69">
        <v>23121</v>
      </c>
      <c r="O46" s="69">
        <v>66473</v>
      </c>
      <c r="P46" s="69">
        <v>7084</v>
      </c>
      <c r="Q46" s="122">
        <v>268518</v>
      </c>
    </row>
    <row r="47" spans="2:17" ht="28.5" customHeight="1" x14ac:dyDescent="0.3">
      <c r="B47" s="118" t="s">
        <v>64</v>
      </c>
      <c r="C47" s="69">
        <v>3</v>
      </c>
      <c r="D47" s="69">
        <v>45000</v>
      </c>
      <c r="E47" s="69">
        <v>0</v>
      </c>
      <c r="F47" s="69">
        <v>242014</v>
      </c>
      <c r="G47" s="69">
        <v>450</v>
      </c>
      <c r="H47" s="69">
        <v>29382</v>
      </c>
      <c r="I47" s="69">
        <v>0</v>
      </c>
      <c r="J47" s="69">
        <v>39796</v>
      </c>
      <c r="K47" s="69">
        <v>0</v>
      </c>
      <c r="L47" s="69">
        <v>5966</v>
      </c>
      <c r="M47" s="69">
        <v>0</v>
      </c>
      <c r="N47" s="69">
        <v>0</v>
      </c>
      <c r="O47" s="69">
        <v>116506</v>
      </c>
      <c r="P47" s="69">
        <v>33004</v>
      </c>
      <c r="Q47" s="122">
        <v>512122</v>
      </c>
    </row>
    <row r="48" spans="2:17" ht="28.5" customHeight="1" x14ac:dyDescent="0.3">
      <c r="B48" s="7" t="s">
        <v>250</v>
      </c>
      <c r="C48" s="69">
        <v>25</v>
      </c>
      <c r="D48" s="69">
        <v>-192</v>
      </c>
      <c r="E48" s="69">
        <v>1164</v>
      </c>
      <c r="F48" s="69">
        <v>8535</v>
      </c>
      <c r="G48" s="69">
        <v>0</v>
      </c>
      <c r="H48" s="69">
        <v>97</v>
      </c>
      <c r="I48" s="69">
        <v>1476</v>
      </c>
      <c r="J48" s="69">
        <v>1599</v>
      </c>
      <c r="K48" s="69">
        <v>0</v>
      </c>
      <c r="L48" s="69">
        <v>746</v>
      </c>
      <c r="M48" s="69">
        <v>3262</v>
      </c>
      <c r="N48" s="69">
        <v>0</v>
      </c>
      <c r="O48" s="69">
        <v>11628</v>
      </c>
      <c r="P48" s="69">
        <v>1485</v>
      </c>
      <c r="Q48" s="122">
        <v>29825</v>
      </c>
    </row>
    <row r="49" spans="2:17" ht="28.5" customHeight="1" x14ac:dyDescent="0.3">
      <c r="B49" s="118" t="s">
        <v>48</v>
      </c>
      <c r="C49" s="69">
        <v>442</v>
      </c>
      <c r="D49" s="69">
        <v>62060</v>
      </c>
      <c r="E49" s="69">
        <v>483571</v>
      </c>
      <c r="F49" s="69">
        <v>-12364</v>
      </c>
      <c r="G49" s="69">
        <v>11748</v>
      </c>
      <c r="H49" s="69">
        <v>77327</v>
      </c>
      <c r="I49" s="69">
        <v>7706</v>
      </c>
      <c r="J49" s="69">
        <v>125907</v>
      </c>
      <c r="K49" s="69">
        <v>0</v>
      </c>
      <c r="L49" s="69">
        <v>6530</v>
      </c>
      <c r="M49" s="69">
        <v>23</v>
      </c>
      <c r="N49" s="69">
        <v>1836</v>
      </c>
      <c r="O49" s="69">
        <v>426294</v>
      </c>
      <c r="P49" s="69">
        <v>2412013</v>
      </c>
      <c r="Q49" s="122">
        <v>3603093</v>
      </c>
    </row>
    <row r="50" spans="2:17" ht="28.5" customHeight="1" x14ac:dyDescent="0.3">
      <c r="B50" s="118" t="s">
        <v>251</v>
      </c>
      <c r="C50" s="69">
        <v>0</v>
      </c>
      <c r="D50" s="69">
        <v>-12900</v>
      </c>
      <c r="E50" s="69">
        <v>0</v>
      </c>
      <c r="F50" s="69">
        <v>-11883</v>
      </c>
      <c r="G50" s="69">
        <v>0</v>
      </c>
      <c r="H50" s="69">
        <v>2099</v>
      </c>
      <c r="I50" s="69">
        <v>311</v>
      </c>
      <c r="J50" s="69">
        <v>1482</v>
      </c>
      <c r="K50" s="69">
        <v>0</v>
      </c>
      <c r="L50" s="69">
        <v>1337</v>
      </c>
      <c r="M50" s="69">
        <v>0</v>
      </c>
      <c r="N50" s="69">
        <v>707</v>
      </c>
      <c r="O50" s="69">
        <v>378</v>
      </c>
      <c r="P50" s="69">
        <v>149</v>
      </c>
      <c r="Q50" s="122">
        <v>-18320</v>
      </c>
    </row>
    <row r="51" spans="2:17" ht="28.5" customHeight="1" x14ac:dyDescent="0.3">
      <c r="B51" s="120" t="s">
        <v>45</v>
      </c>
      <c r="C51" s="121">
        <f>SUM(C46:C50)</f>
        <v>487</v>
      </c>
      <c r="D51" s="121">
        <f t="shared" ref="D51:Q51" si="1">SUM(D46:D50)</f>
        <v>105039</v>
      </c>
      <c r="E51" s="121">
        <f t="shared" si="1"/>
        <v>487777</v>
      </c>
      <c r="F51" s="121">
        <f t="shared" si="1"/>
        <v>372415</v>
      </c>
      <c r="G51" s="121">
        <f t="shared" si="1"/>
        <v>12350</v>
      </c>
      <c r="H51" s="121">
        <f t="shared" si="1"/>
        <v>116853</v>
      </c>
      <c r="I51" s="121">
        <f t="shared" si="1"/>
        <v>9493</v>
      </c>
      <c r="J51" s="121">
        <f t="shared" si="1"/>
        <v>172279</v>
      </c>
      <c r="K51" s="121">
        <f t="shared" si="1"/>
        <v>0</v>
      </c>
      <c r="L51" s="121">
        <f t="shared" si="1"/>
        <v>14579</v>
      </c>
      <c r="M51" s="121">
        <f t="shared" si="1"/>
        <v>3285</v>
      </c>
      <c r="N51" s="121">
        <f t="shared" si="1"/>
        <v>25664</v>
      </c>
      <c r="O51" s="121">
        <f t="shared" si="1"/>
        <v>621279</v>
      </c>
      <c r="P51" s="121">
        <f t="shared" si="1"/>
        <v>2453735</v>
      </c>
      <c r="Q51" s="121">
        <f t="shared" si="1"/>
        <v>4395238</v>
      </c>
    </row>
    <row r="52" spans="2:17" ht="19.5" customHeight="1" x14ac:dyDescent="0.3">
      <c r="B52" s="287" t="s">
        <v>50</v>
      </c>
      <c r="C52" s="287"/>
      <c r="D52" s="287"/>
      <c r="E52" s="287"/>
      <c r="F52" s="287"/>
      <c r="G52" s="287"/>
      <c r="H52" s="287"/>
      <c r="I52" s="287"/>
      <c r="J52" s="287"/>
      <c r="K52" s="287"/>
      <c r="L52" s="287"/>
      <c r="M52" s="287"/>
      <c r="N52" s="287"/>
      <c r="O52" s="287"/>
      <c r="P52" s="287"/>
      <c r="Q52" s="287"/>
    </row>
    <row r="53" spans="2:17" ht="19.5" customHeight="1" x14ac:dyDescent="0.3">
      <c r="C53" s="5"/>
      <c r="D53" s="5"/>
      <c r="E53" s="5"/>
      <c r="F53" s="5"/>
      <c r="G53" s="5"/>
      <c r="H53" s="5"/>
      <c r="I53" s="5"/>
      <c r="J53" s="5"/>
      <c r="K53" s="5"/>
      <c r="L53" s="5"/>
      <c r="M53" s="5"/>
      <c r="N53" s="5"/>
      <c r="O53" s="5"/>
      <c r="P53" s="5"/>
      <c r="Q53" s="5"/>
    </row>
    <row r="54" spans="2:17" ht="19.5" customHeight="1" x14ac:dyDescent="0.3">
      <c r="Q54" s="5"/>
    </row>
    <row r="55" spans="2:17" ht="19.5" customHeight="1" x14ac:dyDescent="0.3">
      <c r="Q55" s="5"/>
    </row>
  </sheetData>
  <sheetProtection algorithmName="SHA-512" hashValue="fE7U6UxgsrVEzUSMVL16lNJUZdp8ZhEX9aZ8K69ghkSPbNFm6Kr9Y9iPV8TTVZJ8LKXMaAUJpeajNWzES8P9Ng==" saltValue="6wqmOsgiUgsd5IJDu9pLJQ==" spinCount="100000" sheet="1" objects="1" scenarios="1"/>
  <mergeCells count="4">
    <mergeCell ref="B3:Q3"/>
    <mergeCell ref="B5:Q5"/>
    <mergeCell ref="B45:Q45"/>
    <mergeCell ref="B52:Q52"/>
  </mergeCells>
  <pageMargins left="0.7" right="0.7" top="0.75" bottom="0.75" header="0.3" footer="0.3"/>
  <pageSetup scale="3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sheetPr>
  <dimension ref="B2:S57"/>
  <sheetViews>
    <sheetView showGridLines="0" topLeftCell="A25" zoomScale="80" zoomScaleNormal="80" workbookViewId="0">
      <selection activeCell="Q7" sqref="Q7"/>
    </sheetView>
  </sheetViews>
  <sheetFormatPr defaultColWidth="9.453125" defaultRowHeight="14" x14ac:dyDescent="0.3"/>
  <cols>
    <col min="1" max="1" width="16.453125" style="4" customWidth="1"/>
    <col min="2" max="2" width="49.453125" style="4" customWidth="1"/>
    <col min="3" max="17" width="19.54296875" style="4" customWidth="1"/>
    <col min="18" max="18" width="21.54296875" style="4" customWidth="1"/>
    <col min="19" max="19" width="14.54296875" style="4" bestFit="1" customWidth="1"/>
    <col min="20" max="16384" width="9.453125" style="4"/>
  </cols>
  <sheetData>
    <row r="2" spans="2:18" ht="15.75" customHeight="1" x14ac:dyDescent="0.3"/>
    <row r="3" spans="2:18" ht="15.75" customHeight="1" x14ac:dyDescent="0.3"/>
    <row r="4" spans="2:18" ht="19.5" customHeight="1" x14ac:dyDescent="0.3">
      <c r="B4" s="284" t="s">
        <v>303</v>
      </c>
      <c r="C4" s="284"/>
      <c r="D4" s="284"/>
      <c r="E4" s="284"/>
      <c r="F4" s="284"/>
      <c r="G4" s="284"/>
      <c r="H4" s="284"/>
      <c r="I4" s="284"/>
      <c r="J4" s="284"/>
      <c r="K4" s="284"/>
      <c r="L4" s="284"/>
      <c r="M4" s="284"/>
      <c r="N4" s="284"/>
      <c r="O4" s="284"/>
      <c r="P4" s="284"/>
      <c r="Q4" s="284"/>
      <c r="R4" s="123"/>
    </row>
    <row r="5" spans="2:18" s="126" customFormat="1" ht="28" x14ac:dyDescent="0.35">
      <c r="B5" s="124" t="s">
        <v>0</v>
      </c>
      <c r="C5" s="124" t="s">
        <v>194</v>
      </c>
      <c r="D5" s="124" t="s">
        <v>195</v>
      </c>
      <c r="E5" s="124" t="s">
        <v>196</v>
      </c>
      <c r="F5" s="124" t="s">
        <v>197</v>
      </c>
      <c r="G5" s="124" t="s">
        <v>198</v>
      </c>
      <c r="H5" s="124" t="s">
        <v>199</v>
      </c>
      <c r="I5" s="124" t="s">
        <v>200</v>
      </c>
      <c r="J5" s="124" t="s">
        <v>201</v>
      </c>
      <c r="K5" s="124" t="s">
        <v>202</v>
      </c>
      <c r="L5" s="124" t="s">
        <v>203</v>
      </c>
      <c r="M5" s="124" t="s">
        <v>204</v>
      </c>
      <c r="N5" s="124" t="s">
        <v>205</v>
      </c>
      <c r="O5" s="124" t="s">
        <v>206</v>
      </c>
      <c r="P5" s="124" t="s">
        <v>207</v>
      </c>
      <c r="Q5" s="124" t="s">
        <v>208</v>
      </c>
      <c r="R5" s="125"/>
    </row>
    <row r="6" spans="2:18" ht="28.5" customHeight="1" x14ac:dyDescent="0.3">
      <c r="B6" s="285" t="s">
        <v>16</v>
      </c>
      <c r="C6" s="285"/>
      <c r="D6" s="285"/>
      <c r="E6" s="285"/>
      <c r="F6" s="285"/>
      <c r="G6" s="285"/>
      <c r="H6" s="285"/>
      <c r="I6" s="285"/>
      <c r="J6" s="285"/>
      <c r="K6" s="285"/>
      <c r="L6" s="285"/>
      <c r="M6" s="285"/>
      <c r="N6" s="285"/>
      <c r="O6" s="285"/>
      <c r="P6" s="285"/>
      <c r="Q6" s="285"/>
      <c r="R6" s="123"/>
    </row>
    <row r="7" spans="2:18" ht="28.5" customHeight="1" x14ac:dyDescent="0.3">
      <c r="B7" s="118" t="s">
        <v>17</v>
      </c>
      <c r="C7" s="150">
        <v>0</v>
      </c>
      <c r="D7" s="68">
        <v>-75</v>
      </c>
      <c r="E7" s="68">
        <v>-469</v>
      </c>
      <c r="F7" s="68">
        <v>-2747</v>
      </c>
      <c r="G7" s="68">
        <v>-938</v>
      </c>
      <c r="H7" s="68">
        <v>6</v>
      </c>
      <c r="I7" s="68">
        <v>0</v>
      </c>
      <c r="J7" s="68">
        <v>0</v>
      </c>
      <c r="K7" s="68">
        <v>0</v>
      </c>
      <c r="L7" s="68">
        <v>-2136</v>
      </c>
      <c r="M7" s="68">
        <v>-827</v>
      </c>
      <c r="N7" s="68">
        <v>11895</v>
      </c>
      <c r="O7" s="68">
        <v>622258</v>
      </c>
      <c r="P7" s="68">
        <v>-4423</v>
      </c>
      <c r="Q7" s="119">
        <v>622543</v>
      </c>
      <c r="R7" s="123"/>
    </row>
    <row r="8" spans="2:18" ht="28.5" customHeight="1" x14ac:dyDescent="0.3">
      <c r="B8" s="118" t="s">
        <v>18</v>
      </c>
      <c r="C8" s="68">
        <v>0</v>
      </c>
      <c r="D8" s="68">
        <v>-70870</v>
      </c>
      <c r="E8" s="68">
        <v>2286</v>
      </c>
      <c r="F8" s="68">
        <v>26287</v>
      </c>
      <c r="G8" s="68">
        <v>-410</v>
      </c>
      <c r="H8" s="68">
        <v>176</v>
      </c>
      <c r="I8" s="68">
        <v>189452</v>
      </c>
      <c r="J8" s="68">
        <v>25591</v>
      </c>
      <c r="K8" s="68">
        <v>24158</v>
      </c>
      <c r="L8" s="68">
        <v>-159263</v>
      </c>
      <c r="M8" s="68">
        <v>3531</v>
      </c>
      <c r="N8" s="68">
        <v>8015</v>
      </c>
      <c r="O8" s="68">
        <v>0</v>
      </c>
      <c r="P8" s="68">
        <v>26161</v>
      </c>
      <c r="Q8" s="119">
        <v>75112</v>
      </c>
      <c r="R8" s="123"/>
    </row>
    <row r="9" spans="2:18" ht="28.5" customHeight="1" x14ac:dyDescent="0.3">
      <c r="B9" s="118" t="s">
        <v>19</v>
      </c>
      <c r="C9" s="69">
        <v>-3259</v>
      </c>
      <c r="D9" s="69">
        <v>-121</v>
      </c>
      <c r="E9" s="69">
        <v>-2610</v>
      </c>
      <c r="F9" s="69">
        <v>-6820</v>
      </c>
      <c r="G9" s="69">
        <v>52537</v>
      </c>
      <c r="H9" s="69">
        <v>81</v>
      </c>
      <c r="I9" s="69">
        <v>10328</v>
      </c>
      <c r="J9" s="69">
        <v>-5144</v>
      </c>
      <c r="K9" s="69">
        <v>0</v>
      </c>
      <c r="L9" s="69">
        <v>34811</v>
      </c>
      <c r="M9" s="69">
        <v>-41943</v>
      </c>
      <c r="N9" s="69">
        <v>-51775</v>
      </c>
      <c r="O9" s="69">
        <v>0</v>
      </c>
      <c r="P9" s="69">
        <v>0</v>
      </c>
      <c r="Q9" s="119">
        <v>-13914</v>
      </c>
      <c r="R9" s="123"/>
    </row>
    <row r="10" spans="2:18" ht="28.5" customHeight="1" x14ac:dyDescent="0.3">
      <c r="B10" s="118" t="s">
        <v>142</v>
      </c>
      <c r="C10" s="69">
        <v>17</v>
      </c>
      <c r="D10" s="69">
        <v>1562</v>
      </c>
      <c r="E10" s="69">
        <v>16313</v>
      </c>
      <c r="F10" s="69">
        <v>11731</v>
      </c>
      <c r="G10" s="69">
        <v>-29</v>
      </c>
      <c r="H10" s="69">
        <v>9695</v>
      </c>
      <c r="I10" s="69">
        <v>45403</v>
      </c>
      <c r="J10" s="69">
        <v>9687</v>
      </c>
      <c r="K10" s="69">
        <v>0</v>
      </c>
      <c r="L10" s="69">
        <v>76</v>
      </c>
      <c r="M10" s="69">
        <v>1592</v>
      </c>
      <c r="N10" s="69">
        <v>3648</v>
      </c>
      <c r="O10" s="69">
        <v>-705</v>
      </c>
      <c r="P10" s="69">
        <v>0</v>
      </c>
      <c r="Q10" s="119">
        <v>98988</v>
      </c>
      <c r="R10" s="123"/>
    </row>
    <row r="11" spans="2:18" ht="28.5" customHeight="1" x14ac:dyDescent="0.3">
      <c r="B11" s="118" t="s">
        <v>20</v>
      </c>
      <c r="C11" s="69">
        <v>-7</v>
      </c>
      <c r="D11" s="69">
        <v>11895</v>
      </c>
      <c r="E11" s="69">
        <v>3519</v>
      </c>
      <c r="F11" s="69">
        <v>9562</v>
      </c>
      <c r="G11" s="69">
        <v>13511</v>
      </c>
      <c r="H11" s="69">
        <v>14843</v>
      </c>
      <c r="I11" s="69">
        <v>359781</v>
      </c>
      <c r="J11" s="69">
        <v>277153</v>
      </c>
      <c r="K11" s="69">
        <v>0</v>
      </c>
      <c r="L11" s="69">
        <v>14494</v>
      </c>
      <c r="M11" s="69">
        <v>7737</v>
      </c>
      <c r="N11" s="69">
        <v>8765</v>
      </c>
      <c r="O11" s="69">
        <v>430753</v>
      </c>
      <c r="P11" s="69">
        <v>8244</v>
      </c>
      <c r="Q11" s="119">
        <v>1160252</v>
      </c>
      <c r="R11" s="123"/>
    </row>
    <row r="12" spans="2:18" ht="28.5" customHeight="1" x14ac:dyDescent="0.3">
      <c r="B12" s="118" t="s">
        <v>137</v>
      </c>
      <c r="C12" s="69">
        <v>0</v>
      </c>
      <c r="D12" s="69">
        <v>21460</v>
      </c>
      <c r="E12" s="69">
        <v>12570</v>
      </c>
      <c r="F12" s="69">
        <v>20404</v>
      </c>
      <c r="G12" s="69">
        <v>20117</v>
      </c>
      <c r="H12" s="69">
        <v>3991</v>
      </c>
      <c r="I12" s="69">
        <v>472655</v>
      </c>
      <c r="J12" s="69">
        <v>407805</v>
      </c>
      <c r="K12" s="69">
        <v>0</v>
      </c>
      <c r="L12" s="69">
        <v>35663</v>
      </c>
      <c r="M12" s="69">
        <v>2020</v>
      </c>
      <c r="N12" s="69">
        <v>41669</v>
      </c>
      <c r="O12" s="69">
        <v>318183</v>
      </c>
      <c r="P12" s="69">
        <v>166783</v>
      </c>
      <c r="Q12" s="119">
        <v>1523320</v>
      </c>
      <c r="R12" s="123"/>
    </row>
    <row r="13" spans="2:18" ht="28.5" customHeight="1" x14ac:dyDescent="0.3">
      <c r="B13" s="118" t="s">
        <v>21</v>
      </c>
      <c r="C13" s="69">
        <v>0</v>
      </c>
      <c r="D13" s="69">
        <v>24659</v>
      </c>
      <c r="E13" s="69">
        <v>-2229</v>
      </c>
      <c r="F13" s="69">
        <v>28327</v>
      </c>
      <c r="G13" s="69">
        <v>22489</v>
      </c>
      <c r="H13" s="69">
        <v>11423</v>
      </c>
      <c r="I13" s="69">
        <v>475574</v>
      </c>
      <c r="J13" s="69">
        <v>372645</v>
      </c>
      <c r="K13" s="69">
        <v>0</v>
      </c>
      <c r="L13" s="69">
        <v>7643</v>
      </c>
      <c r="M13" s="69">
        <v>13137</v>
      </c>
      <c r="N13" s="69">
        <v>40767</v>
      </c>
      <c r="O13" s="69">
        <v>745749</v>
      </c>
      <c r="P13" s="69">
        <v>467</v>
      </c>
      <c r="Q13" s="119">
        <v>1740650</v>
      </c>
      <c r="R13" s="123"/>
    </row>
    <row r="14" spans="2:18" ht="28.5" customHeight="1" x14ac:dyDescent="0.3">
      <c r="B14" s="118" t="s">
        <v>22</v>
      </c>
      <c r="C14" s="69">
        <v>0</v>
      </c>
      <c r="D14" s="69">
        <v>-7791</v>
      </c>
      <c r="E14" s="69">
        <v>93</v>
      </c>
      <c r="F14" s="69">
        <v>5293</v>
      </c>
      <c r="G14" s="69">
        <v>3827</v>
      </c>
      <c r="H14" s="69">
        <v>-2124</v>
      </c>
      <c r="I14" s="69">
        <v>66775</v>
      </c>
      <c r="J14" s="69">
        <v>63989</v>
      </c>
      <c r="K14" s="69">
        <v>0</v>
      </c>
      <c r="L14" s="69">
        <v>126</v>
      </c>
      <c r="M14" s="69">
        <v>-545</v>
      </c>
      <c r="N14" s="69">
        <v>1430</v>
      </c>
      <c r="O14" s="69">
        <v>-1680</v>
      </c>
      <c r="P14" s="69">
        <v>3859</v>
      </c>
      <c r="Q14" s="119">
        <v>133252</v>
      </c>
      <c r="R14" s="123"/>
    </row>
    <row r="15" spans="2:18" ht="28.5" customHeight="1" x14ac:dyDescent="0.3">
      <c r="B15" s="118" t="s">
        <v>23</v>
      </c>
      <c r="C15" s="69">
        <v>0</v>
      </c>
      <c r="D15" s="69">
        <v>0</v>
      </c>
      <c r="E15" s="69">
        <v>0</v>
      </c>
      <c r="F15" s="69">
        <v>0</v>
      </c>
      <c r="G15" s="69">
        <v>0</v>
      </c>
      <c r="H15" s="69">
        <v>0</v>
      </c>
      <c r="I15" s="69">
        <v>20559</v>
      </c>
      <c r="J15" s="69">
        <v>45734</v>
      </c>
      <c r="K15" s="69">
        <v>314518</v>
      </c>
      <c r="L15" s="69">
        <v>0</v>
      </c>
      <c r="M15" s="69">
        <v>0</v>
      </c>
      <c r="N15" s="69">
        <v>0</v>
      </c>
      <c r="O15" s="69">
        <v>0</v>
      </c>
      <c r="P15" s="69">
        <v>0</v>
      </c>
      <c r="Q15" s="119">
        <v>380812</v>
      </c>
      <c r="R15" s="123"/>
    </row>
    <row r="16" spans="2:18" ht="28.5" customHeight="1" x14ac:dyDescent="0.3">
      <c r="B16" s="118" t="s">
        <v>24</v>
      </c>
      <c r="C16" s="69">
        <v>0</v>
      </c>
      <c r="D16" s="69">
        <v>1293</v>
      </c>
      <c r="E16" s="69">
        <v>1495</v>
      </c>
      <c r="F16" s="69">
        <v>5090</v>
      </c>
      <c r="G16" s="69">
        <v>-1882</v>
      </c>
      <c r="H16" s="69">
        <v>-630</v>
      </c>
      <c r="I16" s="69">
        <v>115405</v>
      </c>
      <c r="J16" s="69">
        <v>78219</v>
      </c>
      <c r="K16" s="69">
        <v>4402</v>
      </c>
      <c r="L16" s="69">
        <v>5846</v>
      </c>
      <c r="M16" s="69">
        <v>4343</v>
      </c>
      <c r="N16" s="69">
        <v>19809</v>
      </c>
      <c r="O16" s="69">
        <v>0</v>
      </c>
      <c r="P16" s="69">
        <v>-175</v>
      </c>
      <c r="Q16" s="119">
        <v>233214</v>
      </c>
      <c r="R16" s="123"/>
    </row>
    <row r="17" spans="2:18" ht="28.5" customHeight="1" x14ac:dyDescent="0.3">
      <c r="B17" s="118" t="s">
        <v>25</v>
      </c>
      <c r="C17" s="69">
        <v>0</v>
      </c>
      <c r="D17" s="69">
        <v>8711</v>
      </c>
      <c r="E17" s="69">
        <v>3346</v>
      </c>
      <c r="F17" s="69">
        <v>10949</v>
      </c>
      <c r="G17" s="69">
        <v>445</v>
      </c>
      <c r="H17" s="69">
        <v>6141</v>
      </c>
      <c r="I17" s="69">
        <v>162024</v>
      </c>
      <c r="J17" s="69">
        <v>83103</v>
      </c>
      <c r="K17" s="69">
        <v>0</v>
      </c>
      <c r="L17" s="69">
        <v>6592</v>
      </c>
      <c r="M17" s="69">
        <v>-2718</v>
      </c>
      <c r="N17" s="69">
        <v>-281</v>
      </c>
      <c r="O17" s="69">
        <v>158950</v>
      </c>
      <c r="P17" s="69">
        <v>-258</v>
      </c>
      <c r="Q17" s="119">
        <v>437004</v>
      </c>
      <c r="R17" s="123"/>
    </row>
    <row r="18" spans="2:18" ht="28.5" customHeight="1" x14ac:dyDescent="0.3">
      <c r="B18" s="118" t="s">
        <v>26</v>
      </c>
      <c r="C18" s="69">
        <v>-2041</v>
      </c>
      <c r="D18" s="69">
        <v>25202</v>
      </c>
      <c r="E18" s="69">
        <v>17438</v>
      </c>
      <c r="F18" s="69">
        <v>-6840</v>
      </c>
      <c r="G18" s="69">
        <v>12806</v>
      </c>
      <c r="H18" s="69">
        <v>11221</v>
      </c>
      <c r="I18" s="69">
        <v>264956</v>
      </c>
      <c r="J18" s="69">
        <v>164669</v>
      </c>
      <c r="K18" s="69">
        <v>34222</v>
      </c>
      <c r="L18" s="69">
        <v>-186</v>
      </c>
      <c r="M18" s="69">
        <v>33778</v>
      </c>
      <c r="N18" s="69">
        <v>83804</v>
      </c>
      <c r="O18" s="69">
        <v>120028</v>
      </c>
      <c r="P18" s="69">
        <v>1424</v>
      </c>
      <c r="Q18" s="119">
        <v>760482</v>
      </c>
      <c r="R18" s="123"/>
    </row>
    <row r="19" spans="2:18" ht="28.5" customHeight="1" x14ac:dyDescent="0.3">
      <c r="B19" s="118" t="s">
        <v>27</v>
      </c>
      <c r="C19" s="69">
        <v>0</v>
      </c>
      <c r="D19" s="69">
        <v>35006</v>
      </c>
      <c r="E19" s="69">
        <v>1823</v>
      </c>
      <c r="F19" s="69">
        <v>30533</v>
      </c>
      <c r="G19" s="69">
        <v>23612</v>
      </c>
      <c r="H19" s="69">
        <v>13064</v>
      </c>
      <c r="I19" s="69">
        <v>356971</v>
      </c>
      <c r="J19" s="69">
        <v>382915</v>
      </c>
      <c r="K19" s="69">
        <v>0</v>
      </c>
      <c r="L19" s="69">
        <v>3241</v>
      </c>
      <c r="M19" s="69">
        <v>23686</v>
      </c>
      <c r="N19" s="69">
        <v>34371</v>
      </c>
      <c r="O19" s="69">
        <v>0</v>
      </c>
      <c r="P19" s="69">
        <v>-712</v>
      </c>
      <c r="Q19" s="119">
        <v>904509</v>
      </c>
      <c r="R19" s="123"/>
    </row>
    <row r="20" spans="2:18" ht="28.5" customHeight="1" x14ac:dyDescent="0.3">
      <c r="B20" s="118" t="s">
        <v>28</v>
      </c>
      <c r="C20" s="69">
        <v>-90</v>
      </c>
      <c r="D20" s="69">
        <v>2892</v>
      </c>
      <c r="E20" s="69">
        <v>11633</v>
      </c>
      <c r="F20" s="69">
        <v>16073</v>
      </c>
      <c r="G20" s="69">
        <v>1295</v>
      </c>
      <c r="H20" s="69">
        <v>1492</v>
      </c>
      <c r="I20" s="69">
        <v>127440</v>
      </c>
      <c r="J20" s="69">
        <v>78757</v>
      </c>
      <c r="K20" s="69">
        <v>-6983</v>
      </c>
      <c r="L20" s="69">
        <v>10160</v>
      </c>
      <c r="M20" s="69">
        <v>7944</v>
      </c>
      <c r="N20" s="69">
        <v>5034</v>
      </c>
      <c r="O20" s="69">
        <v>135174</v>
      </c>
      <c r="P20" s="69">
        <v>3399</v>
      </c>
      <c r="Q20" s="119">
        <v>394219</v>
      </c>
      <c r="R20" s="123"/>
    </row>
    <row r="21" spans="2:18" ht="28.5" customHeight="1" x14ac:dyDescent="0.3">
      <c r="B21" s="118" t="s">
        <v>29</v>
      </c>
      <c r="C21" s="69">
        <v>6348</v>
      </c>
      <c r="D21" s="69">
        <v>18061</v>
      </c>
      <c r="E21" s="69">
        <v>6625</v>
      </c>
      <c r="F21" s="69">
        <v>18980</v>
      </c>
      <c r="G21" s="69">
        <v>5754</v>
      </c>
      <c r="H21" s="69">
        <v>19160</v>
      </c>
      <c r="I21" s="69">
        <v>242382</v>
      </c>
      <c r="J21" s="69">
        <v>85757</v>
      </c>
      <c r="K21" s="69">
        <v>0</v>
      </c>
      <c r="L21" s="69">
        <v>21341</v>
      </c>
      <c r="M21" s="69">
        <v>32240</v>
      </c>
      <c r="N21" s="69">
        <v>5529</v>
      </c>
      <c r="O21" s="69">
        <v>18796</v>
      </c>
      <c r="P21" s="69">
        <v>321</v>
      </c>
      <c r="Q21" s="119">
        <v>481294</v>
      </c>
      <c r="R21" s="123"/>
    </row>
    <row r="22" spans="2:18" ht="28.5" customHeight="1" x14ac:dyDescent="0.3">
      <c r="B22" s="118" t="s">
        <v>30</v>
      </c>
      <c r="C22" s="69">
        <v>0</v>
      </c>
      <c r="D22" s="69">
        <v>2861</v>
      </c>
      <c r="E22" s="69">
        <v>3525</v>
      </c>
      <c r="F22" s="69">
        <v>5015</v>
      </c>
      <c r="G22" s="69">
        <v>413</v>
      </c>
      <c r="H22" s="69">
        <v>6926</v>
      </c>
      <c r="I22" s="69">
        <v>62290</v>
      </c>
      <c r="J22" s="69">
        <v>44403</v>
      </c>
      <c r="K22" s="69">
        <v>0</v>
      </c>
      <c r="L22" s="69">
        <v>9438</v>
      </c>
      <c r="M22" s="69">
        <v>3236</v>
      </c>
      <c r="N22" s="69">
        <v>13026</v>
      </c>
      <c r="O22" s="69">
        <v>0</v>
      </c>
      <c r="P22" s="69">
        <v>42</v>
      </c>
      <c r="Q22" s="119">
        <v>151175</v>
      </c>
      <c r="R22" s="123"/>
    </row>
    <row r="23" spans="2:18" ht="28.5"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19">
        <v>0</v>
      </c>
      <c r="R23" s="123"/>
    </row>
    <row r="24" spans="2:18" ht="28.5" customHeight="1" x14ac:dyDescent="0.3">
      <c r="B24" s="118" t="s">
        <v>258</v>
      </c>
      <c r="C24" s="69">
        <v>-293</v>
      </c>
      <c r="D24" s="69">
        <v>13345</v>
      </c>
      <c r="E24" s="69">
        <v>3804</v>
      </c>
      <c r="F24" s="69">
        <v>54510</v>
      </c>
      <c r="G24" s="69">
        <v>34025</v>
      </c>
      <c r="H24" s="69">
        <v>28136</v>
      </c>
      <c r="I24" s="69">
        <v>200004</v>
      </c>
      <c r="J24" s="69">
        <v>-3106</v>
      </c>
      <c r="K24" s="69">
        <v>0</v>
      </c>
      <c r="L24" s="69">
        <v>-6536</v>
      </c>
      <c r="M24" s="69">
        <v>3922</v>
      </c>
      <c r="N24" s="69">
        <v>41667</v>
      </c>
      <c r="O24" s="69">
        <v>0</v>
      </c>
      <c r="P24" s="69">
        <v>-10492</v>
      </c>
      <c r="Q24" s="119">
        <v>358984</v>
      </c>
      <c r="R24" s="123"/>
    </row>
    <row r="25" spans="2:18" ht="28.5" customHeight="1" x14ac:dyDescent="0.3">
      <c r="B25" s="118" t="s">
        <v>259</v>
      </c>
      <c r="C25" s="69">
        <v>0</v>
      </c>
      <c r="D25" s="69">
        <v>0</v>
      </c>
      <c r="E25" s="69">
        <v>0</v>
      </c>
      <c r="F25" s="69">
        <v>0</v>
      </c>
      <c r="G25" s="69">
        <v>0</v>
      </c>
      <c r="H25" s="69">
        <v>0</v>
      </c>
      <c r="I25" s="69">
        <v>0</v>
      </c>
      <c r="J25" s="69">
        <v>0</v>
      </c>
      <c r="K25" s="69">
        <v>0</v>
      </c>
      <c r="L25" s="69">
        <v>0</v>
      </c>
      <c r="M25" s="69">
        <v>0</v>
      </c>
      <c r="N25" s="69">
        <v>0</v>
      </c>
      <c r="O25" s="69">
        <v>1313566</v>
      </c>
      <c r="P25" s="69">
        <v>0</v>
      </c>
      <c r="Q25" s="119">
        <v>1313566</v>
      </c>
      <c r="R25" s="123"/>
    </row>
    <row r="26" spans="2:18" ht="28.5" customHeight="1" x14ac:dyDescent="0.3">
      <c r="B26" s="118" t="s">
        <v>33</v>
      </c>
      <c r="C26" s="69">
        <v>0</v>
      </c>
      <c r="D26" s="69">
        <v>1768</v>
      </c>
      <c r="E26" s="69">
        <v>3506</v>
      </c>
      <c r="F26" s="69">
        <v>2343</v>
      </c>
      <c r="G26" s="69">
        <v>10024</v>
      </c>
      <c r="H26" s="69">
        <v>9683</v>
      </c>
      <c r="I26" s="69">
        <v>62851</v>
      </c>
      <c r="J26" s="69">
        <v>146161</v>
      </c>
      <c r="K26" s="69">
        <v>0</v>
      </c>
      <c r="L26" s="69">
        <v>343</v>
      </c>
      <c r="M26" s="69">
        <v>-403</v>
      </c>
      <c r="N26" s="69">
        <v>29558</v>
      </c>
      <c r="O26" s="69">
        <v>9258</v>
      </c>
      <c r="P26" s="69">
        <v>428</v>
      </c>
      <c r="Q26" s="119">
        <v>275520</v>
      </c>
      <c r="R26" s="123"/>
    </row>
    <row r="27" spans="2:18" ht="28.5" customHeight="1" x14ac:dyDescent="0.3">
      <c r="B27" s="118" t="s">
        <v>34</v>
      </c>
      <c r="C27" s="69">
        <v>0</v>
      </c>
      <c r="D27" s="69">
        <v>11345</v>
      </c>
      <c r="E27" s="69">
        <v>303</v>
      </c>
      <c r="F27" s="69">
        <v>14837</v>
      </c>
      <c r="G27" s="69">
        <v>292</v>
      </c>
      <c r="H27" s="69">
        <v>-1621</v>
      </c>
      <c r="I27" s="69">
        <v>65975</v>
      </c>
      <c r="J27" s="69">
        <v>52132</v>
      </c>
      <c r="K27" s="69">
        <v>0</v>
      </c>
      <c r="L27" s="69">
        <v>1043</v>
      </c>
      <c r="M27" s="69">
        <v>-7627</v>
      </c>
      <c r="N27" s="69">
        <v>3759</v>
      </c>
      <c r="O27" s="69">
        <v>0</v>
      </c>
      <c r="P27" s="69">
        <v>-11393</v>
      </c>
      <c r="Q27" s="119">
        <v>129045</v>
      </c>
      <c r="R27" s="123"/>
    </row>
    <row r="28" spans="2:18" ht="28.5" customHeight="1" x14ac:dyDescent="0.3">
      <c r="B28" s="118" t="s">
        <v>35</v>
      </c>
      <c r="C28" s="69">
        <v>0</v>
      </c>
      <c r="D28" s="69">
        <v>2037</v>
      </c>
      <c r="E28" s="69">
        <v>1437</v>
      </c>
      <c r="F28" s="69">
        <v>11908</v>
      </c>
      <c r="G28" s="69">
        <v>6616</v>
      </c>
      <c r="H28" s="69">
        <v>-247</v>
      </c>
      <c r="I28" s="69">
        <v>119761</v>
      </c>
      <c r="J28" s="69">
        <v>200770</v>
      </c>
      <c r="K28" s="69">
        <v>0</v>
      </c>
      <c r="L28" s="69">
        <v>5425</v>
      </c>
      <c r="M28" s="69">
        <v>2427</v>
      </c>
      <c r="N28" s="69">
        <v>21110</v>
      </c>
      <c r="O28" s="69">
        <v>510510</v>
      </c>
      <c r="P28" s="69">
        <v>-583</v>
      </c>
      <c r="Q28" s="119">
        <v>881171</v>
      </c>
      <c r="R28" s="123"/>
    </row>
    <row r="29" spans="2:18" ht="28.5" customHeight="1" x14ac:dyDescent="0.3">
      <c r="B29" s="118" t="s">
        <v>36</v>
      </c>
      <c r="C29" s="69">
        <v>1</v>
      </c>
      <c r="D29" s="69">
        <v>7955</v>
      </c>
      <c r="E29" s="69">
        <v>4002</v>
      </c>
      <c r="F29" s="69">
        <v>-48392</v>
      </c>
      <c r="G29" s="69">
        <v>8535</v>
      </c>
      <c r="H29" s="69">
        <v>-5088</v>
      </c>
      <c r="I29" s="69">
        <v>109666</v>
      </c>
      <c r="J29" s="69">
        <v>80709</v>
      </c>
      <c r="K29" s="69">
        <v>0</v>
      </c>
      <c r="L29" s="69">
        <v>296</v>
      </c>
      <c r="M29" s="69">
        <v>4939</v>
      </c>
      <c r="N29" s="69">
        <v>10408</v>
      </c>
      <c r="O29" s="69">
        <v>0</v>
      </c>
      <c r="P29" s="69">
        <v>4557</v>
      </c>
      <c r="Q29" s="119">
        <v>177587</v>
      </c>
      <c r="R29" s="123"/>
    </row>
    <row r="30" spans="2:18" ht="28.5" customHeight="1" x14ac:dyDescent="0.3">
      <c r="B30" s="118" t="s">
        <v>192</v>
      </c>
      <c r="C30" s="69">
        <v>0</v>
      </c>
      <c r="D30" s="69">
        <v>409</v>
      </c>
      <c r="E30" s="69">
        <v>1264</v>
      </c>
      <c r="F30" s="69">
        <v>299</v>
      </c>
      <c r="G30" s="69">
        <v>1735</v>
      </c>
      <c r="H30" s="69">
        <v>2418</v>
      </c>
      <c r="I30" s="69">
        <v>160339</v>
      </c>
      <c r="J30" s="69">
        <v>60159</v>
      </c>
      <c r="K30" s="69">
        <v>0</v>
      </c>
      <c r="L30" s="69">
        <v>-119</v>
      </c>
      <c r="M30" s="69">
        <v>8805</v>
      </c>
      <c r="N30" s="69">
        <v>13324</v>
      </c>
      <c r="O30" s="69">
        <v>0</v>
      </c>
      <c r="P30" s="69">
        <v>543</v>
      </c>
      <c r="Q30" s="119">
        <v>249176</v>
      </c>
      <c r="R30" s="123"/>
    </row>
    <row r="31" spans="2:18" ht="28.5" customHeight="1" x14ac:dyDescent="0.3">
      <c r="B31" s="118" t="s">
        <v>193</v>
      </c>
      <c r="C31" s="69">
        <v>79</v>
      </c>
      <c r="D31" s="69">
        <v>22</v>
      </c>
      <c r="E31" s="69">
        <v>262</v>
      </c>
      <c r="F31" s="69">
        <v>419</v>
      </c>
      <c r="G31" s="69">
        <v>-5390</v>
      </c>
      <c r="H31" s="69">
        <v>1388</v>
      </c>
      <c r="I31" s="69">
        <v>40213</v>
      </c>
      <c r="J31" s="69">
        <v>17172</v>
      </c>
      <c r="K31" s="69">
        <v>0</v>
      </c>
      <c r="L31" s="69">
        <v>-234</v>
      </c>
      <c r="M31" s="69">
        <v>-376</v>
      </c>
      <c r="N31" s="69">
        <v>-1269</v>
      </c>
      <c r="O31" s="69">
        <v>0</v>
      </c>
      <c r="P31" s="69">
        <v>1701</v>
      </c>
      <c r="Q31" s="119">
        <v>53989</v>
      </c>
      <c r="R31" s="123"/>
    </row>
    <row r="32" spans="2:18" ht="28.5" customHeight="1" x14ac:dyDescent="0.3">
      <c r="B32" s="118" t="s">
        <v>37</v>
      </c>
      <c r="C32" s="69">
        <v>0</v>
      </c>
      <c r="D32" s="69">
        <v>10066</v>
      </c>
      <c r="E32" s="69">
        <v>4301</v>
      </c>
      <c r="F32" s="69">
        <v>38858</v>
      </c>
      <c r="G32" s="69">
        <v>-1601</v>
      </c>
      <c r="H32" s="69">
        <v>42696</v>
      </c>
      <c r="I32" s="69">
        <v>265685</v>
      </c>
      <c r="J32" s="69">
        <v>159380</v>
      </c>
      <c r="K32" s="69">
        <v>0</v>
      </c>
      <c r="L32" s="69">
        <v>833</v>
      </c>
      <c r="M32" s="69">
        <v>7832</v>
      </c>
      <c r="N32" s="69">
        <v>34560</v>
      </c>
      <c r="O32" s="69">
        <v>0</v>
      </c>
      <c r="P32" s="69">
        <v>1107</v>
      </c>
      <c r="Q32" s="119">
        <v>563717</v>
      </c>
      <c r="R32" s="123"/>
    </row>
    <row r="33" spans="2:18" ht="28.5" customHeight="1" x14ac:dyDescent="0.3">
      <c r="B33" s="118" t="s">
        <v>139</v>
      </c>
      <c r="C33" s="69">
        <v>0</v>
      </c>
      <c r="D33" s="69">
        <v>2425</v>
      </c>
      <c r="E33" s="69">
        <v>821</v>
      </c>
      <c r="F33" s="69">
        <v>-217</v>
      </c>
      <c r="G33" s="69">
        <v>8578</v>
      </c>
      <c r="H33" s="69">
        <v>-31</v>
      </c>
      <c r="I33" s="69">
        <v>116425</v>
      </c>
      <c r="J33" s="69">
        <v>-6915</v>
      </c>
      <c r="K33" s="69">
        <v>0</v>
      </c>
      <c r="L33" s="69">
        <v>-394</v>
      </c>
      <c r="M33" s="69">
        <v>3549</v>
      </c>
      <c r="N33" s="69">
        <v>8261</v>
      </c>
      <c r="O33" s="69">
        <v>61683</v>
      </c>
      <c r="P33" s="69">
        <v>-24</v>
      </c>
      <c r="Q33" s="119">
        <v>194162</v>
      </c>
      <c r="R33" s="123"/>
    </row>
    <row r="34" spans="2:18" ht="28.5" customHeight="1" x14ac:dyDescent="0.3">
      <c r="B34" s="118" t="s">
        <v>211</v>
      </c>
      <c r="C34" s="69">
        <v>0</v>
      </c>
      <c r="D34" s="69">
        <v>1114</v>
      </c>
      <c r="E34" s="69">
        <v>-36</v>
      </c>
      <c r="F34" s="69">
        <v>489</v>
      </c>
      <c r="G34" s="69">
        <v>2000</v>
      </c>
      <c r="H34" s="69">
        <v>2</v>
      </c>
      <c r="I34" s="69">
        <v>117289</v>
      </c>
      <c r="J34" s="69">
        <v>25720</v>
      </c>
      <c r="K34" s="69">
        <v>0</v>
      </c>
      <c r="L34" s="69">
        <v>616</v>
      </c>
      <c r="M34" s="69">
        <v>24</v>
      </c>
      <c r="N34" s="69">
        <v>4485</v>
      </c>
      <c r="O34" s="69">
        <v>0</v>
      </c>
      <c r="P34" s="69">
        <v>-46</v>
      </c>
      <c r="Q34" s="119">
        <v>151658</v>
      </c>
      <c r="R34" s="123"/>
    </row>
    <row r="35" spans="2:18" ht="28.5" customHeight="1" x14ac:dyDescent="0.3">
      <c r="B35" s="118" t="s">
        <v>140</v>
      </c>
      <c r="C35" s="69">
        <v>0</v>
      </c>
      <c r="D35" s="69">
        <v>-1824</v>
      </c>
      <c r="E35" s="69">
        <v>-33</v>
      </c>
      <c r="F35" s="69">
        <v>-210</v>
      </c>
      <c r="G35" s="69">
        <v>864</v>
      </c>
      <c r="H35" s="69">
        <v>-91</v>
      </c>
      <c r="I35" s="69">
        <v>68837</v>
      </c>
      <c r="J35" s="69">
        <v>46155</v>
      </c>
      <c r="K35" s="69">
        <v>9076</v>
      </c>
      <c r="L35" s="69">
        <v>3690</v>
      </c>
      <c r="M35" s="69">
        <v>246</v>
      </c>
      <c r="N35" s="69">
        <v>233</v>
      </c>
      <c r="O35" s="69">
        <v>315983</v>
      </c>
      <c r="P35" s="69">
        <v>-215</v>
      </c>
      <c r="Q35" s="119">
        <v>442710</v>
      </c>
      <c r="R35" s="123"/>
    </row>
    <row r="36" spans="2:18" ht="28.5" customHeight="1" x14ac:dyDescent="0.3">
      <c r="B36" s="118" t="s">
        <v>141</v>
      </c>
      <c r="C36" s="69">
        <v>0</v>
      </c>
      <c r="D36" s="69">
        <v>285</v>
      </c>
      <c r="E36" s="69">
        <v>3615</v>
      </c>
      <c r="F36" s="69">
        <v>501</v>
      </c>
      <c r="G36" s="69">
        <v>1499</v>
      </c>
      <c r="H36" s="69">
        <v>464</v>
      </c>
      <c r="I36" s="69">
        <v>162834</v>
      </c>
      <c r="J36" s="69">
        <v>21355</v>
      </c>
      <c r="K36" s="69">
        <v>0</v>
      </c>
      <c r="L36" s="69">
        <v>369</v>
      </c>
      <c r="M36" s="69">
        <v>2636</v>
      </c>
      <c r="N36" s="69">
        <v>1432</v>
      </c>
      <c r="O36" s="69">
        <v>47449</v>
      </c>
      <c r="P36" s="69">
        <v>-394</v>
      </c>
      <c r="Q36" s="119">
        <v>242046</v>
      </c>
      <c r="R36" s="123"/>
    </row>
    <row r="37" spans="2:18" ht="28.5" customHeight="1" x14ac:dyDescent="0.3">
      <c r="B37" s="118" t="s">
        <v>212</v>
      </c>
      <c r="C37" s="69">
        <v>0</v>
      </c>
      <c r="D37" s="69">
        <v>437</v>
      </c>
      <c r="E37" s="69">
        <v>3439</v>
      </c>
      <c r="F37" s="69">
        <v>4407</v>
      </c>
      <c r="G37" s="69">
        <v>1753</v>
      </c>
      <c r="H37" s="69">
        <v>-516</v>
      </c>
      <c r="I37" s="69">
        <v>189067</v>
      </c>
      <c r="J37" s="69">
        <v>112587</v>
      </c>
      <c r="K37" s="69">
        <v>43250</v>
      </c>
      <c r="L37" s="69">
        <v>1475</v>
      </c>
      <c r="M37" s="69">
        <v>703</v>
      </c>
      <c r="N37" s="69">
        <v>5071</v>
      </c>
      <c r="O37" s="69">
        <v>35152</v>
      </c>
      <c r="P37" s="69">
        <v>-48</v>
      </c>
      <c r="Q37" s="119">
        <v>396776</v>
      </c>
      <c r="R37" s="123"/>
    </row>
    <row r="38" spans="2:18" ht="28.5"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19">
        <v>0</v>
      </c>
      <c r="R38" s="123"/>
    </row>
    <row r="39" spans="2:18" ht="28.5" customHeight="1" x14ac:dyDescent="0.3">
      <c r="B39" s="118" t="s">
        <v>39</v>
      </c>
      <c r="C39" s="69">
        <v>0</v>
      </c>
      <c r="D39" s="69">
        <v>1325</v>
      </c>
      <c r="E39" s="69">
        <v>363</v>
      </c>
      <c r="F39" s="69">
        <v>229</v>
      </c>
      <c r="G39" s="69">
        <v>1801</v>
      </c>
      <c r="H39" s="69">
        <v>4288</v>
      </c>
      <c r="I39" s="69">
        <v>18013</v>
      </c>
      <c r="J39" s="69">
        <v>11959</v>
      </c>
      <c r="K39" s="69">
        <v>0</v>
      </c>
      <c r="L39" s="69">
        <v>244</v>
      </c>
      <c r="M39" s="69">
        <v>5894</v>
      </c>
      <c r="N39" s="69">
        <v>-7860</v>
      </c>
      <c r="O39" s="69">
        <v>1462</v>
      </c>
      <c r="P39" s="69">
        <v>-75</v>
      </c>
      <c r="Q39" s="119">
        <v>37643</v>
      </c>
      <c r="R39" s="123"/>
    </row>
    <row r="40" spans="2:18" ht="28.5" customHeight="1" x14ac:dyDescent="0.3">
      <c r="B40" s="118" t="s">
        <v>40</v>
      </c>
      <c r="C40" s="69">
        <v>0</v>
      </c>
      <c r="D40" s="69">
        <v>-13232</v>
      </c>
      <c r="E40" s="69">
        <v>12229</v>
      </c>
      <c r="F40" s="69">
        <v>392</v>
      </c>
      <c r="G40" s="69">
        <v>-4325</v>
      </c>
      <c r="H40" s="69">
        <v>138</v>
      </c>
      <c r="I40" s="69">
        <v>139191</v>
      </c>
      <c r="J40" s="69">
        <v>53642</v>
      </c>
      <c r="K40" s="69">
        <v>0</v>
      </c>
      <c r="L40" s="69">
        <v>10137</v>
      </c>
      <c r="M40" s="69">
        <v>4719</v>
      </c>
      <c r="N40" s="69">
        <v>-13885</v>
      </c>
      <c r="O40" s="69">
        <v>39339</v>
      </c>
      <c r="P40" s="69">
        <v>1726</v>
      </c>
      <c r="Q40" s="119">
        <v>230072</v>
      </c>
      <c r="R40" s="123"/>
    </row>
    <row r="41" spans="2:18" ht="28.5" customHeight="1" x14ac:dyDescent="0.3">
      <c r="B41" s="118" t="s">
        <v>41</v>
      </c>
      <c r="C41" s="69">
        <v>0</v>
      </c>
      <c r="D41" s="69">
        <v>355</v>
      </c>
      <c r="E41" s="69">
        <v>1231</v>
      </c>
      <c r="F41" s="69">
        <v>1217</v>
      </c>
      <c r="G41" s="69">
        <v>3348</v>
      </c>
      <c r="H41" s="69">
        <v>225</v>
      </c>
      <c r="I41" s="69">
        <v>103785</v>
      </c>
      <c r="J41" s="69">
        <v>76994</v>
      </c>
      <c r="K41" s="69">
        <v>0</v>
      </c>
      <c r="L41" s="69">
        <v>1523</v>
      </c>
      <c r="M41" s="69">
        <v>6966</v>
      </c>
      <c r="N41" s="69">
        <v>6883</v>
      </c>
      <c r="O41" s="69">
        <v>0</v>
      </c>
      <c r="P41" s="69">
        <v>11707</v>
      </c>
      <c r="Q41" s="119">
        <v>214235</v>
      </c>
      <c r="R41" s="123"/>
    </row>
    <row r="42" spans="2:18" ht="28.5" customHeight="1" x14ac:dyDescent="0.3">
      <c r="B42" s="118" t="s">
        <v>42</v>
      </c>
      <c r="C42" s="69">
        <v>0</v>
      </c>
      <c r="D42" s="69">
        <v>5460</v>
      </c>
      <c r="E42" s="69">
        <v>-142</v>
      </c>
      <c r="F42" s="69">
        <v>-15701</v>
      </c>
      <c r="G42" s="69">
        <v>191</v>
      </c>
      <c r="H42" s="69">
        <v>-17181</v>
      </c>
      <c r="I42" s="69">
        <v>108276</v>
      </c>
      <c r="J42" s="69">
        <v>25735</v>
      </c>
      <c r="K42" s="69">
        <v>13515</v>
      </c>
      <c r="L42" s="69">
        <v>1280</v>
      </c>
      <c r="M42" s="69">
        <v>-8280</v>
      </c>
      <c r="N42" s="69">
        <v>-2899</v>
      </c>
      <c r="O42" s="69">
        <v>-18928</v>
      </c>
      <c r="P42" s="69">
        <v>-300</v>
      </c>
      <c r="Q42" s="119">
        <v>91025</v>
      </c>
      <c r="R42" s="123"/>
    </row>
    <row r="43" spans="2:18" ht="28.5" customHeight="1" x14ac:dyDescent="0.3">
      <c r="B43" s="118" t="s">
        <v>43</v>
      </c>
      <c r="C43" s="69">
        <v>1785</v>
      </c>
      <c r="D43" s="69">
        <v>514</v>
      </c>
      <c r="E43" s="69">
        <v>5779</v>
      </c>
      <c r="F43" s="69">
        <v>36224</v>
      </c>
      <c r="G43" s="69">
        <v>19671</v>
      </c>
      <c r="H43" s="69">
        <v>9586</v>
      </c>
      <c r="I43" s="69">
        <v>227887</v>
      </c>
      <c r="J43" s="69">
        <v>188444</v>
      </c>
      <c r="K43" s="69">
        <v>0</v>
      </c>
      <c r="L43" s="69">
        <v>2410</v>
      </c>
      <c r="M43" s="69">
        <v>19423</v>
      </c>
      <c r="N43" s="69">
        <v>8870</v>
      </c>
      <c r="O43" s="69">
        <v>1107600</v>
      </c>
      <c r="P43" s="69">
        <v>2269</v>
      </c>
      <c r="Q43" s="119">
        <v>1630463</v>
      </c>
      <c r="R43" s="123"/>
    </row>
    <row r="44" spans="2:18" ht="28.5"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19">
        <v>0</v>
      </c>
      <c r="R44" s="123"/>
    </row>
    <row r="45" spans="2:18" ht="28.5" customHeight="1" x14ac:dyDescent="0.3">
      <c r="B45" s="120" t="s">
        <v>45</v>
      </c>
      <c r="C45" s="121">
        <f t="shared" ref="C45:P45" si="0">SUM(C7:C44)</f>
        <v>2540</v>
      </c>
      <c r="D45" s="121">
        <f t="shared" si="0"/>
        <v>118551</v>
      </c>
      <c r="E45" s="121">
        <f t="shared" si="0"/>
        <v>121503</v>
      </c>
      <c r="F45" s="121">
        <f t="shared" si="0"/>
        <v>273950</v>
      </c>
      <c r="G45" s="121">
        <f t="shared" si="0"/>
        <v>243163</v>
      </c>
      <c r="H45" s="121">
        <f t="shared" si="0"/>
        <v>169714</v>
      </c>
      <c r="I45" s="121">
        <f t="shared" si="0"/>
        <v>5248093</v>
      </c>
      <c r="J45" s="121">
        <f t="shared" si="0"/>
        <v>3384336</v>
      </c>
      <c r="K45" s="121">
        <f t="shared" si="0"/>
        <v>436158</v>
      </c>
      <c r="L45" s="121">
        <f t="shared" si="0"/>
        <v>10247</v>
      </c>
      <c r="M45" s="121">
        <f t="shared" si="0"/>
        <v>142610</v>
      </c>
      <c r="N45" s="121">
        <f t="shared" si="0"/>
        <v>389414</v>
      </c>
      <c r="O45" s="121">
        <f t="shared" si="0"/>
        <v>5970580</v>
      </c>
      <c r="P45" s="121">
        <f t="shared" si="0"/>
        <v>205600</v>
      </c>
      <c r="Q45" s="121">
        <f>SUM(C45:P45)</f>
        <v>16716459</v>
      </c>
      <c r="R45" s="123"/>
    </row>
    <row r="46" spans="2:18" ht="28.5" customHeight="1" x14ac:dyDescent="0.3">
      <c r="B46" s="286" t="s">
        <v>46</v>
      </c>
      <c r="C46" s="286"/>
      <c r="D46" s="286"/>
      <c r="E46" s="286"/>
      <c r="F46" s="286"/>
      <c r="G46" s="286"/>
      <c r="H46" s="286"/>
      <c r="I46" s="286"/>
      <c r="J46" s="286"/>
      <c r="K46" s="286"/>
      <c r="L46" s="286"/>
      <c r="M46" s="286"/>
      <c r="N46" s="286"/>
      <c r="O46" s="286"/>
      <c r="P46" s="286"/>
      <c r="Q46" s="286"/>
      <c r="R46" s="123"/>
    </row>
    <row r="47" spans="2:18" ht="28.5" customHeight="1" x14ac:dyDescent="0.3">
      <c r="B47" s="118" t="s">
        <v>47</v>
      </c>
      <c r="C47" s="69">
        <v>-2444</v>
      </c>
      <c r="D47" s="69">
        <v>976</v>
      </c>
      <c r="E47" s="69">
        <v>3042</v>
      </c>
      <c r="F47" s="69">
        <v>100427</v>
      </c>
      <c r="G47" s="69">
        <v>-4816</v>
      </c>
      <c r="H47" s="69">
        <v>3637</v>
      </c>
      <c r="I47" s="69">
        <v>0</v>
      </c>
      <c r="J47" s="69">
        <v>-3958</v>
      </c>
      <c r="K47" s="69">
        <v>0</v>
      </c>
      <c r="L47" s="69">
        <v>0</v>
      </c>
      <c r="M47" s="69">
        <v>0</v>
      </c>
      <c r="N47" s="69">
        <v>5021</v>
      </c>
      <c r="O47" s="69">
        <v>32021</v>
      </c>
      <c r="P47" s="69">
        <v>-1226</v>
      </c>
      <c r="Q47" s="122">
        <v>132680</v>
      </c>
      <c r="R47" s="123"/>
    </row>
    <row r="48" spans="2:18" ht="28.5" customHeight="1" x14ac:dyDescent="0.3">
      <c r="B48" s="118" t="s">
        <v>64</v>
      </c>
      <c r="C48" s="69">
        <v>-4206</v>
      </c>
      <c r="D48" s="69">
        <v>26932</v>
      </c>
      <c r="E48" s="69">
        <v>0</v>
      </c>
      <c r="F48" s="69">
        <v>290564</v>
      </c>
      <c r="G48" s="69">
        <v>285</v>
      </c>
      <c r="H48" s="69">
        <v>49283</v>
      </c>
      <c r="I48" s="69">
        <v>0</v>
      </c>
      <c r="J48" s="69">
        <v>-45211</v>
      </c>
      <c r="K48" s="69">
        <v>0</v>
      </c>
      <c r="L48" s="69">
        <v>8182</v>
      </c>
      <c r="M48" s="69">
        <v>0</v>
      </c>
      <c r="N48" s="69">
        <v>0</v>
      </c>
      <c r="O48" s="69">
        <v>244902</v>
      </c>
      <c r="P48" s="69">
        <v>23495</v>
      </c>
      <c r="Q48" s="122">
        <v>594225</v>
      </c>
      <c r="R48" s="123"/>
    </row>
    <row r="49" spans="2:19" ht="28.5" customHeight="1" x14ac:dyDescent="0.3">
      <c r="B49" s="7" t="s">
        <v>250</v>
      </c>
      <c r="C49" s="69">
        <v>581</v>
      </c>
      <c r="D49" s="69">
        <v>9998</v>
      </c>
      <c r="E49" s="69">
        <v>3995</v>
      </c>
      <c r="F49" s="69">
        <v>29299</v>
      </c>
      <c r="G49" s="69">
        <v>2218</v>
      </c>
      <c r="H49" s="69">
        <v>17134</v>
      </c>
      <c r="I49" s="69">
        <v>2002</v>
      </c>
      <c r="J49" s="69">
        <v>2169</v>
      </c>
      <c r="K49" s="69">
        <v>0</v>
      </c>
      <c r="L49" s="69">
        <v>-1433</v>
      </c>
      <c r="M49" s="69">
        <v>9457</v>
      </c>
      <c r="N49" s="69">
        <v>1766</v>
      </c>
      <c r="O49" s="69">
        <v>29573</v>
      </c>
      <c r="P49" s="69">
        <v>19958</v>
      </c>
      <c r="Q49" s="122">
        <v>126719</v>
      </c>
      <c r="R49" s="123"/>
    </row>
    <row r="50" spans="2:19" ht="28.5" customHeight="1" x14ac:dyDescent="0.3">
      <c r="B50" s="118" t="s">
        <v>48</v>
      </c>
      <c r="C50" s="69">
        <v>-11128</v>
      </c>
      <c r="D50" s="69">
        <v>-290556</v>
      </c>
      <c r="E50" s="69">
        <v>884008</v>
      </c>
      <c r="F50" s="69">
        <v>558523</v>
      </c>
      <c r="G50" s="69">
        <v>27436</v>
      </c>
      <c r="H50" s="69">
        <v>-4674</v>
      </c>
      <c r="I50" s="69">
        <v>1687501</v>
      </c>
      <c r="J50" s="69">
        <v>221906</v>
      </c>
      <c r="K50" s="69">
        <v>0</v>
      </c>
      <c r="L50" s="69">
        <v>936326</v>
      </c>
      <c r="M50" s="69">
        <v>1230</v>
      </c>
      <c r="N50" s="69">
        <v>126537</v>
      </c>
      <c r="O50" s="69">
        <v>-1264395</v>
      </c>
      <c r="P50" s="69">
        <v>949073</v>
      </c>
      <c r="Q50" s="122">
        <v>3821786</v>
      </c>
      <c r="R50" s="123"/>
    </row>
    <row r="51" spans="2:19" ht="28.5" customHeight="1" x14ac:dyDescent="0.3">
      <c r="B51" s="118" t="s">
        <v>251</v>
      </c>
      <c r="C51" s="69">
        <v>288</v>
      </c>
      <c r="D51" s="69">
        <v>39035</v>
      </c>
      <c r="E51" s="69">
        <v>50</v>
      </c>
      <c r="F51" s="69">
        <v>119</v>
      </c>
      <c r="G51" s="69">
        <v>2694</v>
      </c>
      <c r="H51" s="69">
        <v>4998</v>
      </c>
      <c r="I51" s="69">
        <v>662</v>
      </c>
      <c r="J51" s="69">
        <v>3108</v>
      </c>
      <c r="K51" s="69">
        <v>0</v>
      </c>
      <c r="L51" s="69">
        <v>2033</v>
      </c>
      <c r="M51" s="69">
        <v>144</v>
      </c>
      <c r="N51" s="69">
        <v>1341</v>
      </c>
      <c r="O51" s="69">
        <v>710</v>
      </c>
      <c r="P51" s="69">
        <v>-2449</v>
      </c>
      <c r="Q51" s="122">
        <v>52734</v>
      </c>
      <c r="R51" s="123"/>
    </row>
    <row r="52" spans="2:19" ht="28.5" customHeight="1" x14ac:dyDescent="0.3">
      <c r="B52" s="120" t="s">
        <v>45</v>
      </c>
      <c r="C52" s="121">
        <f>SUM(C47:C51)</f>
        <v>-16909</v>
      </c>
      <c r="D52" s="121">
        <f t="shared" ref="D52:Q52" si="1">SUM(D47:D51)</f>
        <v>-213615</v>
      </c>
      <c r="E52" s="121">
        <f t="shared" si="1"/>
        <v>891095</v>
      </c>
      <c r="F52" s="121">
        <f t="shared" si="1"/>
        <v>978932</v>
      </c>
      <c r="G52" s="121">
        <f t="shared" si="1"/>
        <v>27817</v>
      </c>
      <c r="H52" s="121">
        <f t="shared" si="1"/>
        <v>70378</v>
      </c>
      <c r="I52" s="121">
        <f t="shared" si="1"/>
        <v>1690165</v>
      </c>
      <c r="J52" s="121">
        <f>SUM(J47:J51)</f>
        <v>178014</v>
      </c>
      <c r="K52" s="121">
        <f t="shared" si="1"/>
        <v>0</v>
      </c>
      <c r="L52" s="121">
        <f t="shared" si="1"/>
        <v>945108</v>
      </c>
      <c r="M52" s="121">
        <f t="shared" si="1"/>
        <v>10831</v>
      </c>
      <c r="N52" s="121">
        <f t="shared" si="1"/>
        <v>134665</v>
      </c>
      <c r="O52" s="121">
        <f t="shared" si="1"/>
        <v>-957189</v>
      </c>
      <c r="P52" s="121">
        <f t="shared" si="1"/>
        <v>988851</v>
      </c>
      <c r="Q52" s="121">
        <f t="shared" si="1"/>
        <v>4728144</v>
      </c>
      <c r="R52" s="123"/>
    </row>
    <row r="53" spans="2:19" ht="18.75" customHeight="1" x14ac:dyDescent="0.3">
      <c r="B53" s="259" t="s">
        <v>50</v>
      </c>
      <c r="C53" s="259"/>
      <c r="D53" s="259"/>
      <c r="E53" s="259"/>
      <c r="F53" s="259"/>
      <c r="G53" s="259"/>
      <c r="H53" s="259"/>
      <c r="I53" s="259"/>
      <c r="J53" s="259"/>
      <c r="K53" s="259"/>
      <c r="L53" s="259"/>
      <c r="M53" s="259"/>
      <c r="N53" s="259"/>
      <c r="O53" s="259"/>
      <c r="P53" s="259"/>
      <c r="Q53" s="259"/>
      <c r="R53" s="106"/>
      <c r="S53" s="5"/>
    </row>
    <row r="54" spans="2:19" x14ac:dyDescent="0.3">
      <c r="Q54" s="5"/>
    </row>
    <row r="55" spans="2:19" x14ac:dyDescent="0.3">
      <c r="C55" s="5"/>
      <c r="D55" s="5"/>
      <c r="E55" s="5"/>
      <c r="F55" s="5"/>
      <c r="G55" s="5"/>
      <c r="H55" s="5"/>
      <c r="I55" s="5"/>
      <c r="J55" s="5"/>
      <c r="K55" s="5"/>
      <c r="L55" s="5"/>
      <c r="M55" s="5"/>
      <c r="N55" s="5"/>
      <c r="O55" s="5"/>
      <c r="P55" s="5"/>
      <c r="Q55" s="5"/>
    </row>
    <row r="56" spans="2:19" x14ac:dyDescent="0.3">
      <c r="R56" s="17"/>
    </row>
    <row r="57" spans="2:19" x14ac:dyDescent="0.3">
      <c r="Q57" s="5"/>
    </row>
  </sheetData>
  <sheetProtection algorithmName="SHA-512" hashValue="jjDK3yKLaeEaYqjMlyqFBKsBRd2JzSC0uowNzAp9kyjEep3bxhw/5OiUa/qLr1vdCIA7hAAmAcTDteHU46wGNw==" saltValue="dCS0VtF9VJL6VdoSoxV/AQ==" spinCount="100000" sheet="1" objects="1" scenarios="1"/>
  <mergeCells count="4">
    <mergeCell ref="B4:Q4"/>
    <mergeCell ref="B6:Q6"/>
    <mergeCell ref="B46:Q46"/>
    <mergeCell ref="B53:Q53"/>
  </mergeCells>
  <pageMargins left="0.7" right="0.7" top="0.75" bottom="0.75" header="0.3" footer="0.3"/>
  <pageSetup paperSize="9" scale="3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B2:Q53"/>
  <sheetViews>
    <sheetView showGridLines="0" zoomScale="80" zoomScaleNormal="80" workbookViewId="0">
      <selection activeCell="C11" sqref="C11"/>
    </sheetView>
  </sheetViews>
  <sheetFormatPr defaultColWidth="9.453125" defaultRowHeight="14" x14ac:dyDescent="0.3"/>
  <cols>
    <col min="1" max="1" width="17.453125" style="4" customWidth="1"/>
    <col min="2" max="2" width="41.54296875" style="4" customWidth="1"/>
    <col min="3" max="17" width="20.453125" style="4" customWidth="1"/>
    <col min="18" max="18" width="2.453125" style="4" customWidth="1"/>
    <col min="19" max="16384" width="9.453125" style="4"/>
  </cols>
  <sheetData>
    <row r="2" spans="2:17" ht="20.25" customHeight="1" x14ac:dyDescent="0.3"/>
    <row r="3" spans="2:17" ht="4.5" customHeight="1" x14ac:dyDescent="0.3"/>
    <row r="4" spans="2:17" ht="21" customHeight="1" x14ac:dyDescent="0.3">
      <c r="B4" s="284" t="s">
        <v>304</v>
      </c>
      <c r="C4" s="284"/>
      <c r="D4" s="284"/>
      <c r="E4" s="284"/>
      <c r="F4" s="284"/>
      <c r="G4" s="284"/>
      <c r="H4" s="284"/>
      <c r="I4" s="284"/>
      <c r="J4" s="284"/>
      <c r="K4" s="284"/>
      <c r="L4" s="284"/>
      <c r="M4" s="284"/>
      <c r="N4" s="284"/>
      <c r="O4" s="284"/>
      <c r="P4" s="284"/>
      <c r="Q4" s="284"/>
    </row>
    <row r="5" spans="2:17" ht="26" x14ac:dyDescent="0.3">
      <c r="B5" s="127" t="s">
        <v>0</v>
      </c>
      <c r="C5" s="61" t="s">
        <v>194</v>
      </c>
      <c r="D5" s="61" t="s">
        <v>195</v>
      </c>
      <c r="E5" s="61" t="s">
        <v>196</v>
      </c>
      <c r="F5" s="61" t="s">
        <v>197</v>
      </c>
      <c r="G5" s="61" t="s">
        <v>198</v>
      </c>
      <c r="H5" s="61" t="s">
        <v>199</v>
      </c>
      <c r="I5" s="61" t="s">
        <v>200</v>
      </c>
      <c r="J5" s="61" t="s">
        <v>201</v>
      </c>
      <c r="K5" s="62" t="s">
        <v>202</v>
      </c>
      <c r="L5" s="62" t="s">
        <v>203</v>
      </c>
      <c r="M5" s="62" t="s">
        <v>204</v>
      </c>
      <c r="N5" s="62" t="s">
        <v>205</v>
      </c>
      <c r="O5" s="62" t="s">
        <v>206</v>
      </c>
      <c r="P5" s="62" t="s">
        <v>207</v>
      </c>
      <c r="Q5" s="62" t="s">
        <v>208</v>
      </c>
    </row>
    <row r="6" spans="2:17" ht="27" customHeight="1" x14ac:dyDescent="0.3">
      <c r="B6" s="288" t="s">
        <v>16</v>
      </c>
      <c r="C6" s="288"/>
      <c r="D6" s="288"/>
      <c r="E6" s="288"/>
      <c r="F6" s="288"/>
      <c r="G6" s="288"/>
      <c r="H6" s="288"/>
      <c r="I6" s="288"/>
      <c r="J6" s="288"/>
      <c r="K6" s="288"/>
      <c r="L6" s="288"/>
      <c r="M6" s="288"/>
      <c r="N6" s="288"/>
      <c r="O6" s="288"/>
      <c r="P6" s="288"/>
      <c r="Q6" s="288"/>
    </row>
    <row r="7" spans="2:17" ht="27" customHeight="1" x14ac:dyDescent="0.3">
      <c r="B7" s="128" t="s">
        <v>17</v>
      </c>
      <c r="C7" s="129" t="str">
        <f>IFERROR('APPENDIX 16'!C7/NEPI!C7*100,"0.00")</f>
        <v>0.00</v>
      </c>
      <c r="D7" s="129">
        <f>IFERROR('APPENDIX 16'!D7/NEPI!D7*100,"0.00")</f>
        <v>-46.296296296296298</v>
      </c>
      <c r="E7" s="129">
        <f>IFERROR('APPENDIX 16'!E7/NEPI!E7*100,"0.00")</f>
        <v>-119.33842239185751</v>
      </c>
      <c r="F7" s="129">
        <f>IFERROR('APPENDIX 16'!F7/NEPI!F7*100,"0.00")</f>
        <v>-148.24608742579602</v>
      </c>
      <c r="G7" s="129">
        <f>IFERROR('APPENDIX 16'!G7/NEPI!G7*100,"0.00")</f>
        <v>-26.120857699805068</v>
      </c>
      <c r="H7" s="129">
        <f>IFERROR('APPENDIX 16'!H7/NEPI!H7*100,"0.00")</f>
        <v>0.93457943925233633</v>
      </c>
      <c r="I7" s="129" t="str">
        <f>IFERROR('APPENDIX 16'!I7/NEPI!I7*100,"0.00")</f>
        <v>0.00</v>
      </c>
      <c r="J7" s="129" t="str">
        <f>IFERROR('APPENDIX 16'!J7/NEPI!J7*100,"0.00")</f>
        <v>0.00</v>
      </c>
      <c r="K7" s="129" t="str">
        <f>IFERROR('APPENDIX 16'!K7/NEPI!K7*100,"0.00")</f>
        <v>0.00</v>
      </c>
      <c r="L7" s="129">
        <f>IFERROR('APPENDIX 16'!L7/NEPI!L7*100,"0.00")</f>
        <v>-27.579083279535183</v>
      </c>
      <c r="M7" s="129">
        <f>IFERROR('APPENDIX 16'!M7/NEPI!M7*100,"0.00")</f>
        <v>-35.176520629519352</v>
      </c>
      <c r="N7" s="129">
        <f>IFERROR('APPENDIX 16'!N7/NEPI!N7*100,"0.00")</f>
        <v>103.68723849372385</v>
      </c>
      <c r="O7" s="129">
        <f>IFERROR('APPENDIX 16'!O7/NEPI!O7*100,"0.00")</f>
        <v>79.29287845058164</v>
      </c>
      <c r="P7" s="129">
        <f>IFERROR('APPENDIX 16'!P7/NEPI!P7*100,"0.00")</f>
        <v>-133.66576004835298</v>
      </c>
      <c r="Q7" s="144">
        <f>IFERROR('APPENDIX 16'!Q7/NEPI!Q7*100,"0.00")</f>
        <v>76.266238380155727</v>
      </c>
    </row>
    <row r="8" spans="2:17" ht="27" customHeight="1" x14ac:dyDescent="0.3">
      <c r="B8" s="9" t="s">
        <v>18</v>
      </c>
      <c r="C8" s="129" t="str">
        <f>IFERROR('APPENDIX 16'!C8/NEPI!C8*100,"0.00")</f>
        <v>0.00</v>
      </c>
      <c r="D8" s="129">
        <f>IFERROR('APPENDIX 16'!D8/NEPI!D8*100,"0.00")</f>
        <v>-1175.0953407395125</v>
      </c>
      <c r="E8" s="129">
        <f>IFERROR('APPENDIX 16'!E8/NEPI!E8*100,"0.00")</f>
        <v>-263.0609896432681</v>
      </c>
      <c r="F8" s="129">
        <f>IFERROR('APPENDIX 16'!F8/NEPI!F8*100,"0.00")</f>
        <v>156.50750178613956</v>
      </c>
      <c r="G8" s="129">
        <f>IFERROR('APPENDIX 16'!G8/NEPI!G8*100,"0.00")</f>
        <v>-10.989010989010989</v>
      </c>
      <c r="H8" s="129">
        <f>IFERROR('APPENDIX 16'!H8/NEPI!H8*100,"0.00")</f>
        <v>57.328990228013033</v>
      </c>
      <c r="I8" s="129">
        <f>IFERROR('APPENDIX 16'!I8/NEPI!I8*100,"0.00")</f>
        <v>126.49191448448998</v>
      </c>
      <c r="J8" s="129">
        <f>IFERROR('APPENDIX 16'!J8/NEPI!J8*100,"0.00")</f>
        <v>40.132672584135747</v>
      </c>
      <c r="K8" s="129">
        <f>IFERROR('APPENDIX 16'!K8/NEPI!K8*100,"0.00")</f>
        <v>-61.509866327180141</v>
      </c>
      <c r="L8" s="129">
        <f>IFERROR('APPENDIX 16'!L8/NEPI!L8*100,"0.00")</f>
        <v>-1532.4064274030598</v>
      </c>
      <c r="M8" s="129">
        <f>IFERROR('APPENDIX 16'!M8/NEPI!M8*100,"0.00")</f>
        <v>-7.0787057455595201</v>
      </c>
      <c r="N8" s="129">
        <f>IFERROR('APPENDIX 16'!N8/NEPI!N8*100,"0.00")</f>
        <v>28.237739571589625</v>
      </c>
      <c r="O8" s="129">
        <f>IFERROR('APPENDIX 16'!O8/NEPI!O8*100,"0.00")</f>
        <v>0</v>
      </c>
      <c r="P8" s="129">
        <f>IFERROR('APPENDIX 16'!P8/NEPI!P8*100,"0.00")</f>
        <v>146.53559625833194</v>
      </c>
      <c r="Q8" s="144">
        <f>IFERROR('APPENDIX 16'!Q8/NEPI!Q8*100,"0.00")</f>
        <v>35.721181511653896</v>
      </c>
    </row>
    <row r="9" spans="2:17" ht="27" customHeight="1" x14ac:dyDescent="0.3">
      <c r="B9" s="9" t="s">
        <v>19</v>
      </c>
      <c r="C9" s="129" t="str">
        <f>IFERROR('APPENDIX 16'!C9/NEPI!C9*100,"0.00")</f>
        <v>0.00</v>
      </c>
      <c r="D9" s="129" t="str">
        <f>IFERROR('APPENDIX 16'!D9/NEPI!D9*100,"0.00")</f>
        <v>0.00</v>
      </c>
      <c r="E9" s="129">
        <f>IFERROR('APPENDIX 16'!E9/NEPI!E9*100,"0.00")</f>
        <v>-40.590979782270608</v>
      </c>
      <c r="F9" s="129">
        <f>IFERROR('APPENDIX 16'!F9/NEPI!F9*100,"0.00")</f>
        <v>-29.27792564608912</v>
      </c>
      <c r="G9" s="129">
        <f>IFERROR('APPENDIX 16'!G9/NEPI!G9*100,"0.00")</f>
        <v>108.8511343623744</v>
      </c>
      <c r="H9" s="129">
        <f>IFERROR('APPENDIX 16'!H9/NEPI!H9*100,"0.00")</f>
        <v>12.08955223880597</v>
      </c>
      <c r="I9" s="129">
        <f>IFERROR('APPENDIX 16'!I9/NEPI!I9*100,"0.00")</f>
        <v>23.413130214000724</v>
      </c>
      <c r="J9" s="129">
        <f>IFERROR('APPENDIX 16'!J9/NEPI!J9*100,"0.00")</f>
        <v>-53.875157100963555</v>
      </c>
      <c r="K9" s="129" t="str">
        <f>IFERROR('APPENDIX 16'!K9/NEPI!K9*100,"0.00")</f>
        <v>0.00</v>
      </c>
      <c r="L9" s="129">
        <f>IFERROR('APPENDIX 16'!L9/NEPI!L9*100,"0.00")</f>
        <v>102385.29411764706</v>
      </c>
      <c r="M9" s="129">
        <f>IFERROR('APPENDIX 16'!M9/NEPI!M9*100,"0.00")</f>
        <v>-479.84212332685041</v>
      </c>
      <c r="N9" s="129">
        <f>IFERROR('APPENDIX 16'!N9/NEPI!N9*100,"0.00")</f>
        <v>-170.37414854059034</v>
      </c>
      <c r="O9" s="129" t="str">
        <f>IFERROR('APPENDIX 16'!O9/NEPI!O9*100,"0.00")</f>
        <v>0.00</v>
      </c>
      <c r="P9" s="129" t="str">
        <f>IFERROR('APPENDIX 16'!P9/NEPI!P9*100,"0.00")</f>
        <v>0.00</v>
      </c>
      <c r="Q9" s="144">
        <f>IFERROR('APPENDIX 16'!Q9/NEPI!Q9*100,"0.00")</f>
        <v>-8.1138765132607116</v>
      </c>
    </row>
    <row r="10" spans="2:17" ht="27" customHeight="1" x14ac:dyDescent="0.3">
      <c r="B10" s="9" t="s">
        <v>142</v>
      </c>
      <c r="C10" s="129">
        <f>IFERROR('APPENDIX 16'!C10/NEPI!C10*100,"0.00")</f>
        <v>25.373134328358208</v>
      </c>
      <c r="D10" s="129">
        <f>IFERROR('APPENDIX 16'!D10/NEPI!D10*100,"0.00")</f>
        <v>87.900956668542491</v>
      </c>
      <c r="E10" s="129">
        <f>IFERROR('APPENDIX 16'!E10/NEPI!E10*100,"0.00")</f>
        <v>1106.7164179104477</v>
      </c>
      <c r="F10" s="129">
        <f>IFERROR('APPENDIX 16'!F10/NEPI!F10*100,"0.00")</f>
        <v>142.95637338532779</v>
      </c>
      <c r="G10" s="129">
        <f>IFERROR('APPENDIX 16'!G10/NEPI!G10*100,"0.00")</f>
        <v>-0.88199513381995132</v>
      </c>
      <c r="H10" s="129">
        <f>IFERROR('APPENDIX 16'!H10/NEPI!H10*100,"0.00")</f>
        <v>42.892536388974918</v>
      </c>
      <c r="I10" s="129">
        <f>IFERROR('APPENDIX 16'!I10/NEPI!I10*100,"0.00")</f>
        <v>112.24197176831228</v>
      </c>
      <c r="J10" s="129">
        <f>IFERROR('APPENDIX 16'!J10/NEPI!J10*100,"0.00")</f>
        <v>27.12002015733923</v>
      </c>
      <c r="K10" s="129" t="str">
        <f>IFERROR('APPENDIX 16'!K10/NEPI!K10*100,"0.00")</f>
        <v>0.00</v>
      </c>
      <c r="L10" s="129">
        <f>IFERROR('APPENDIX 16'!L10/NEPI!L10*100,"0.00")</f>
        <v>12.969283276450511</v>
      </c>
      <c r="M10" s="129">
        <f>IFERROR('APPENDIX 16'!M10/NEPI!M10*100,"0.00")</f>
        <v>290.51094890510944</v>
      </c>
      <c r="N10" s="129">
        <f>IFERROR('APPENDIX 16'!N10/NEPI!N10*100,"0.00")</f>
        <v>16.933574711043033</v>
      </c>
      <c r="O10" s="129">
        <f>IFERROR('APPENDIX 16'!O10/NEPI!O10*100,"0.00")</f>
        <v>-28.065286624203821</v>
      </c>
      <c r="P10" s="129">
        <f>IFERROR('APPENDIX 16'!P10/NEPI!P10*100,"0.00")</f>
        <v>0</v>
      </c>
      <c r="Q10" s="144">
        <f>IFERROR('APPENDIX 16'!Q10/NEPI!Q10*100,"0.00")</f>
        <v>71.326252684065665</v>
      </c>
    </row>
    <row r="11" spans="2:17" ht="27" customHeight="1" x14ac:dyDescent="0.3">
      <c r="B11" s="9" t="s">
        <v>20</v>
      </c>
      <c r="C11" s="129">
        <f>IFERROR('APPENDIX 16'!C11/NEPI!C11*100,"0.00")</f>
        <v>-2.0527859237536656</v>
      </c>
      <c r="D11" s="129">
        <f>IFERROR('APPENDIX 16'!D11/NEPI!D11*100,"0.00")</f>
        <v>73.584905660377359</v>
      </c>
      <c r="E11" s="129">
        <f>IFERROR('APPENDIX 16'!E11/NEPI!E11*100,"0.00")</f>
        <v>24.915038232795244</v>
      </c>
      <c r="F11" s="129">
        <f>IFERROR('APPENDIX 16'!F11/NEPI!F11*100,"0.00")</f>
        <v>14.374624173180997</v>
      </c>
      <c r="G11" s="129">
        <f>IFERROR('APPENDIX 16'!G11/NEPI!G11*100,"0.00")</f>
        <v>71.189209125875962</v>
      </c>
      <c r="H11" s="129">
        <f>IFERROR('APPENDIX 16'!H11/NEPI!H11*100,"0.00")</f>
        <v>45.460949464012252</v>
      </c>
      <c r="I11" s="129">
        <f>IFERROR('APPENDIX 16'!I11/NEPI!I11*100,"0.00")</f>
        <v>95.65336452822163</v>
      </c>
      <c r="J11" s="129">
        <f>IFERROR('APPENDIX 16'!J11/NEPI!J11*100,"0.00")</f>
        <v>81.354792879954914</v>
      </c>
      <c r="K11" s="129" t="str">
        <f>IFERROR('APPENDIX 16'!K11/NEPI!K11*100,"0.00")</f>
        <v>0.00</v>
      </c>
      <c r="L11" s="129">
        <f>IFERROR('APPENDIX 16'!L11/NEPI!L11*100,"0.00")</f>
        <v>51.843903136960336</v>
      </c>
      <c r="M11" s="129">
        <f>IFERROR('APPENDIX 16'!M11/NEPI!M11*100,"0.00")</f>
        <v>16.407244041055222</v>
      </c>
      <c r="N11" s="129">
        <f>IFERROR('APPENDIX 16'!N11/NEPI!N11*100,"0.00")</f>
        <v>7.7516980331116452</v>
      </c>
      <c r="O11" s="129">
        <f>IFERROR('APPENDIX 16'!O11/NEPI!O11*100,"0.00")</f>
        <v>73.033987907724338</v>
      </c>
      <c r="P11" s="129">
        <f>IFERROR('APPENDIX 16'!P11/NEPI!P11*100,"0.00")</f>
        <v>15.412514722653256</v>
      </c>
      <c r="Q11" s="144">
        <f>IFERROR('APPENDIX 16'!Q11/NEPI!Q11*100,"0.00")</f>
        <v>68.368596402942984</v>
      </c>
    </row>
    <row r="12" spans="2:17" ht="27" customHeight="1" x14ac:dyDescent="0.3">
      <c r="B12" s="9" t="s">
        <v>137</v>
      </c>
      <c r="C12" s="129" t="str">
        <f>IFERROR('APPENDIX 16'!C12/NEPI!C12*100,"0.00")</f>
        <v>0.00</v>
      </c>
      <c r="D12" s="129">
        <f>IFERROR('APPENDIX 16'!D12/NEPI!D12*100,"0.00")</f>
        <v>525.07952043063369</v>
      </c>
      <c r="E12" s="129">
        <f>IFERROR('APPENDIX 16'!E12/NEPI!E12*100,"0.00")</f>
        <v>62.690140142636274</v>
      </c>
      <c r="F12" s="129">
        <f>IFERROR('APPENDIX 16'!F12/NEPI!F12*100,"0.00")</f>
        <v>31.768570850265466</v>
      </c>
      <c r="G12" s="129">
        <f>IFERROR('APPENDIX 16'!G12/NEPI!G12*100,"0.00")</f>
        <v>80.655119878117233</v>
      </c>
      <c r="H12" s="129">
        <f>IFERROR('APPENDIX 16'!H12/NEPI!H12*100,"0.00")</f>
        <v>14.828162734534647</v>
      </c>
      <c r="I12" s="129">
        <f>IFERROR('APPENDIX 16'!I12/NEPI!I12*100,"0.00")</f>
        <v>139.78706099815156</v>
      </c>
      <c r="J12" s="129">
        <f>IFERROR('APPENDIX 16'!J12/NEPI!J12*100,"0.00")</f>
        <v>244.26920796171285</v>
      </c>
      <c r="K12" s="129" t="str">
        <f>IFERROR('APPENDIX 16'!K12/NEPI!K12*100,"0.00")</f>
        <v>0.00</v>
      </c>
      <c r="L12" s="129">
        <f>IFERROR('APPENDIX 16'!L12/NEPI!L12*100,"0.00")</f>
        <v>21.014578152805441</v>
      </c>
      <c r="M12" s="129">
        <f>IFERROR('APPENDIX 16'!M12/NEPI!M12*100,"0.00")</f>
        <v>4.9638767385855411</v>
      </c>
      <c r="N12" s="129">
        <f>IFERROR('APPENDIX 16'!N12/NEPI!N12*100,"0.00")</f>
        <v>90.296227273712276</v>
      </c>
      <c r="O12" s="129">
        <f>IFERROR('APPENDIX 16'!O12/NEPI!O12*100,"0.00")</f>
        <v>60.910490104866589</v>
      </c>
      <c r="P12" s="129">
        <f>IFERROR('APPENDIX 16'!P12/NEPI!P12*100,"0.00")</f>
        <v>63.825235733529276</v>
      </c>
      <c r="Q12" s="144">
        <f>IFERROR('APPENDIX 16'!Q12/NEPI!Q12*100,"0.00")</f>
        <v>90.376106325947731</v>
      </c>
    </row>
    <row r="13" spans="2:17" ht="27" customHeight="1" x14ac:dyDescent="0.3">
      <c r="B13" s="9" t="s">
        <v>21</v>
      </c>
      <c r="C13" s="129" t="str">
        <f>IFERROR('APPENDIX 16'!C13/NEPI!C13*100,"0.00")</f>
        <v>0.00</v>
      </c>
      <c r="D13" s="129">
        <f>IFERROR('APPENDIX 16'!D13/NEPI!D13*100,"0.00")</f>
        <v>-90.781577881677279</v>
      </c>
      <c r="E13" s="129">
        <f>IFERROR('APPENDIX 16'!E13/NEPI!E13*100,"0.00")</f>
        <v>-11.643334726284998</v>
      </c>
      <c r="F13" s="129">
        <f>IFERROR('APPENDIX 16'!F13/NEPI!F13*100,"0.00")</f>
        <v>62.453425050157641</v>
      </c>
      <c r="G13" s="129">
        <f>IFERROR('APPENDIX 16'!G13/NEPI!G13*100,"0.00")</f>
        <v>222.22332015810275</v>
      </c>
      <c r="H13" s="129">
        <f>IFERROR('APPENDIX 16'!H13/NEPI!H13*100,"0.00")</f>
        <v>64.85182241398887</v>
      </c>
      <c r="I13" s="129">
        <f>IFERROR('APPENDIX 16'!I13/NEPI!I13*100,"0.00")</f>
        <v>98.945576957486026</v>
      </c>
      <c r="J13" s="129">
        <f>IFERROR('APPENDIX 16'!J13/NEPI!J13*100,"0.00")</f>
        <v>87.598112848287386</v>
      </c>
      <c r="K13" s="129" t="str">
        <f>IFERROR('APPENDIX 16'!K13/NEPI!K13*100,"0.00")</f>
        <v>0.00</v>
      </c>
      <c r="L13" s="129">
        <f>IFERROR('APPENDIX 16'!L13/NEPI!L13*100,"0.00")</f>
        <v>-102.79757901815736</v>
      </c>
      <c r="M13" s="129">
        <f>IFERROR('APPENDIX 16'!M13/NEPI!M13*100,"0.00")</f>
        <v>29.078956105983135</v>
      </c>
      <c r="N13" s="129">
        <f>IFERROR('APPENDIX 16'!N13/NEPI!N13*100,"0.00")</f>
        <v>65.201119552179136</v>
      </c>
      <c r="O13" s="129">
        <f>IFERROR('APPENDIX 16'!O13/NEPI!O13*100,"0.00")</f>
        <v>72.155874313635366</v>
      </c>
      <c r="P13" s="129">
        <f>IFERROR('APPENDIX 16'!P13/NEPI!P13*100,"0.00")</f>
        <v>59.414758269720103</v>
      </c>
      <c r="Q13" s="144">
        <f>IFERROR('APPENDIX 16'!Q13/NEPI!Q13*100,"0.00")</f>
        <v>82.66399707839652</v>
      </c>
    </row>
    <row r="14" spans="2:17" ht="27" customHeight="1" x14ac:dyDescent="0.3">
      <c r="B14" s="9" t="s">
        <v>22</v>
      </c>
      <c r="C14" s="129" t="str">
        <f>IFERROR('APPENDIX 16'!C14/NEPI!C14*100,"0.00")</f>
        <v>0.00</v>
      </c>
      <c r="D14" s="129">
        <f>IFERROR('APPENDIX 16'!D14/NEPI!D14*100,"0.00")</f>
        <v>250.67567567567565</v>
      </c>
      <c r="E14" s="129">
        <f>IFERROR('APPENDIX 16'!E14/NEPI!E14*100,"0.00")</f>
        <v>4.0771591407277512</v>
      </c>
      <c r="F14" s="129">
        <f>IFERROR('APPENDIX 16'!F14/NEPI!F14*100,"0.00")</f>
        <v>-62.491145218417941</v>
      </c>
      <c r="G14" s="129">
        <f>IFERROR('APPENDIX 16'!G14/NEPI!G14*100,"0.00")</f>
        <v>21.049447225125132</v>
      </c>
      <c r="H14" s="129">
        <f>IFERROR('APPENDIX 16'!H14/NEPI!H14*100,"0.00")</f>
        <v>69.753694581280783</v>
      </c>
      <c r="I14" s="129">
        <f>IFERROR('APPENDIX 16'!I14/NEPI!I14*100,"0.00")</f>
        <v>66.828462770216163</v>
      </c>
      <c r="J14" s="129">
        <f>IFERROR('APPENDIX 16'!J14/NEPI!J14*100,"0.00")</f>
        <v>85.526210270255817</v>
      </c>
      <c r="K14" s="129" t="str">
        <f>IFERROR('APPENDIX 16'!K14/NEPI!K14*100,"0.00")</f>
        <v>0.00</v>
      </c>
      <c r="L14" s="129">
        <f>IFERROR('APPENDIX 16'!L14/NEPI!L14*100,"0.00")</f>
        <v>2.4881516587677726</v>
      </c>
      <c r="M14" s="129">
        <f>IFERROR('APPENDIX 16'!M14/NEPI!M14*100,"0.00")</f>
        <v>-3.0350281227376508</v>
      </c>
      <c r="N14" s="129">
        <f>IFERROR('APPENDIX 16'!N14/NEPI!N14*100,"0.00")</f>
        <v>30.136986301369863</v>
      </c>
      <c r="O14" s="129" t="str">
        <f>IFERROR('APPENDIX 16'!O14/NEPI!O14*100,"0.00")</f>
        <v>0.00</v>
      </c>
      <c r="P14" s="129">
        <f>IFERROR('APPENDIX 16'!P14/NEPI!P14*100,"0.00")</f>
        <v>-168.66258741258741</v>
      </c>
      <c r="Q14" s="144">
        <f>IFERROR('APPENDIX 16'!Q14/NEPI!Q14*100,"0.00")</f>
        <v>64.668171119361347</v>
      </c>
    </row>
    <row r="15" spans="2:17" ht="27" customHeight="1" x14ac:dyDescent="0.3">
      <c r="B15" s="9" t="s">
        <v>23</v>
      </c>
      <c r="C15" s="129" t="str">
        <f>IFERROR('APPENDIX 16'!C15/NEPI!C15*100,"0.00")</f>
        <v>0.00</v>
      </c>
      <c r="D15" s="129" t="str">
        <f>IFERROR('APPENDIX 16'!D15/NEPI!D15*100,"0.00")</f>
        <v>0.00</v>
      </c>
      <c r="E15" s="129" t="str">
        <f>IFERROR('APPENDIX 16'!E15/NEPI!E15*100,"0.00")</f>
        <v>0.00</v>
      </c>
      <c r="F15" s="129" t="str">
        <f>IFERROR('APPENDIX 16'!F15/NEPI!F15*100,"0.00")</f>
        <v>0.00</v>
      </c>
      <c r="G15" s="129" t="str">
        <f>IFERROR('APPENDIX 16'!G15/NEPI!G15*100,"0.00")</f>
        <v>0.00</v>
      </c>
      <c r="H15" s="129" t="str">
        <f>IFERROR('APPENDIX 16'!H15/NEPI!H15*100,"0.00")</f>
        <v>0.00</v>
      </c>
      <c r="I15" s="129">
        <f>IFERROR('APPENDIX 16'!I15/NEPI!I15*100,"0.00")</f>
        <v>39.139870923525045</v>
      </c>
      <c r="J15" s="129">
        <f>IFERROR('APPENDIX 16'!J15/NEPI!J15*100,"0.00")</f>
        <v>208.19410934583695</v>
      </c>
      <c r="K15" s="129">
        <f>IFERROR('APPENDIX 16'!K15/NEPI!K15*100,"0.00")</f>
        <v>46.098082898516743</v>
      </c>
      <c r="L15" s="129" t="str">
        <f>IFERROR('APPENDIX 16'!L15/NEPI!L15*100,"0.00")</f>
        <v>0.00</v>
      </c>
      <c r="M15" s="129" t="str">
        <f>IFERROR('APPENDIX 16'!M15/NEPI!M15*100,"0.00")</f>
        <v>0.00</v>
      </c>
      <c r="N15" s="129" t="str">
        <f>IFERROR('APPENDIX 16'!N15/NEPI!N15*100,"0.00")</f>
        <v>0.00</v>
      </c>
      <c r="O15" s="129" t="str">
        <f>IFERROR('APPENDIX 16'!O15/NEPI!O15*100,"0.00")</f>
        <v>0.00</v>
      </c>
      <c r="P15" s="129" t="str">
        <f>IFERROR('APPENDIX 16'!P15/NEPI!P15*100,"0.00")</f>
        <v>0.00</v>
      </c>
      <c r="Q15" s="144">
        <f>IFERROR('APPENDIX 16'!Q15/NEPI!Q15*100,"0.00")</f>
        <v>50.320372633874001</v>
      </c>
    </row>
    <row r="16" spans="2:17" ht="27" customHeight="1" x14ac:dyDescent="0.3">
      <c r="B16" s="9" t="s">
        <v>24</v>
      </c>
      <c r="C16" s="129">
        <f>IFERROR('APPENDIX 16'!C16/NEPI!C16*100,"0.00")</f>
        <v>0</v>
      </c>
      <c r="D16" s="129">
        <f>IFERROR('APPENDIX 16'!D16/NEPI!D16*100,"0.00")</f>
        <v>52.73246329526917</v>
      </c>
      <c r="E16" s="129">
        <f>IFERROR('APPENDIX 16'!E16/NEPI!E16*100,"0.00")</f>
        <v>52.548330404217921</v>
      </c>
      <c r="F16" s="129">
        <f>IFERROR('APPENDIX 16'!F16/NEPI!F16*100,"0.00")</f>
        <v>41.041767456861791</v>
      </c>
      <c r="G16" s="129">
        <f>IFERROR('APPENDIX 16'!G16/NEPI!G16*100,"0.00")</f>
        <v>250.59920106524635</v>
      </c>
      <c r="H16" s="129">
        <f>IFERROR('APPENDIX 16'!H16/NEPI!H16*100,"0.00")</f>
        <v>-4.0392383150605884</v>
      </c>
      <c r="I16" s="129">
        <f>IFERROR('APPENDIX 16'!I16/NEPI!I16*100,"0.00")</f>
        <v>92.422337366958445</v>
      </c>
      <c r="J16" s="129">
        <f>IFERROR('APPENDIX 16'!J16/NEPI!J16*100,"0.00")</f>
        <v>73.772718269874659</v>
      </c>
      <c r="K16" s="129">
        <f>IFERROR('APPENDIX 16'!K16/NEPI!K16*100,"0.00")</f>
        <v>117.01222753854333</v>
      </c>
      <c r="L16" s="129">
        <f>IFERROR('APPENDIX 16'!L16/NEPI!L16*100,"0.00")</f>
        <v>75.296239052035034</v>
      </c>
      <c r="M16" s="129">
        <f>IFERROR('APPENDIX 16'!M16/NEPI!M16*100,"0.00")</f>
        <v>98.324654743038266</v>
      </c>
      <c r="N16" s="129">
        <f>IFERROR('APPENDIX 16'!N16/NEPI!N16*100,"0.00")</f>
        <v>65.204081632653072</v>
      </c>
      <c r="O16" s="129" t="str">
        <f>IFERROR('APPENDIX 16'!O16/NEPI!O16*100,"0.00")</f>
        <v>0.00</v>
      </c>
      <c r="P16" s="129">
        <f>IFERROR('APPENDIX 16'!P16/NEPI!P16*100,"0.00")</f>
        <v>5.0680567622357371</v>
      </c>
      <c r="Q16" s="144">
        <f>IFERROR('APPENDIX 16'!Q16/NEPI!Q16*100,"0.00")</f>
        <v>76.136593646958957</v>
      </c>
    </row>
    <row r="17" spans="2:17" ht="27" customHeight="1" x14ac:dyDescent="0.3">
      <c r="B17" s="9" t="s">
        <v>25</v>
      </c>
      <c r="C17" s="129" t="str">
        <f>IFERROR('APPENDIX 16'!C17/NEPI!C17*100,"0.00")</f>
        <v>0.00</v>
      </c>
      <c r="D17" s="129">
        <f>IFERROR('APPENDIX 16'!D17/NEPI!D17*100,"0.00")</f>
        <v>307.48323332156724</v>
      </c>
      <c r="E17" s="129">
        <f>IFERROR('APPENDIX 16'!E17/NEPI!E17*100,"0.00")</f>
        <v>104.13943355119825</v>
      </c>
      <c r="F17" s="129">
        <f>IFERROR('APPENDIX 16'!F17/NEPI!F17*100,"0.00")</f>
        <v>28.202354274527984</v>
      </c>
      <c r="G17" s="129">
        <f>IFERROR('APPENDIX 16'!G17/NEPI!G17*100,"0.00")</f>
        <v>5.9230666844136834</v>
      </c>
      <c r="H17" s="129">
        <f>IFERROR('APPENDIX 16'!H17/NEPI!H17*100,"0.00")</f>
        <v>60.070429423848182</v>
      </c>
      <c r="I17" s="129">
        <f>IFERROR('APPENDIX 16'!I17/NEPI!I17*100,"0.00")</f>
        <v>98.167210949475617</v>
      </c>
      <c r="J17" s="129">
        <f>IFERROR('APPENDIX 16'!J17/NEPI!J17*100,"0.00")</f>
        <v>89.555471738779019</v>
      </c>
      <c r="K17" s="129" t="str">
        <f>IFERROR('APPENDIX 16'!K17/NEPI!K17*100,"0.00")</f>
        <v>0.00</v>
      </c>
      <c r="L17" s="129">
        <f>IFERROR('APPENDIX 16'!L17/NEPI!L17*100,"0.00")</f>
        <v>47.058823529411761</v>
      </c>
      <c r="M17" s="129">
        <f>IFERROR('APPENDIX 16'!M17/NEPI!M17*100,"0.00")</f>
        <v>-14.59642339294345</v>
      </c>
      <c r="N17" s="129">
        <f>IFERROR('APPENDIX 16'!N17/NEPI!N17*100,"0.00")</f>
        <v>-1.2180848758073606</v>
      </c>
      <c r="O17" s="129">
        <f>IFERROR('APPENDIX 16'!O17/NEPI!O17*100,"0.00")</f>
        <v>57.066641774433279</v>
      </c>
      <c r="P17" s="129">
        <f>IFERROR('APPENDIX 16'!P17/NEPI!P17*100,"0.00")</f>
        <v>6.7415730337078648</v>
      </c>
      <c r="Q17" s="144">
        <f>IFERROR('APPENDIX 16'!Q17/NEPI!Q17*100,"0.00")</f>
        <v>67.143168821271743</v>
      </c>
    </row>
    <row r="18" spans="2:17" ht="27" customHeight="1" x14ac:dyDescent="0.3">
      <c r="B18" s="9" t="s">
        <v>26</v>
      </c>
      <c r="C18" s="129">
        <f>IFERROR('APPENDIX 16'!C18/NEPI!C18*100,"0.00")</f>
        <v>401.77165354330714</v>
      </c>
      <c r="D18" s="129">
        <f>IFERROR('APPENDIX 16'!D18/NEPI!D18*100,"0.00")</f>
        <v>133.57006571973713</v>
      </c>
      <c r="E18" s="129">
        <f>IFERROR('APPENDIX 16'!E18/NEPI!E18*100,"0.00")</f>
        <v>77.244739756367665</v>
      </c>
      <c r="F18" s="129">
        <f>IFERROR('APPENDIX 16'!F18/NEPI!F18*100,"0.00")</f>
        <v>-16.544117647058822</v>
      </c>
      <c r="G18" s="129">
        <f>IFERROR('APPENDIX 16'!G18/NEPI!G18*100,"0.00")</f>
        <v>66.659726198532084</v>
      </c>
      <c r="H18" s="129">
        <f>IFERROR('APPENDIX 16'!H18/NEPI!H18*100,"0.00")</f>
        <v>26.515276826011956</v>
      </c>
      <c r="I18" s="129">
        <f>IFERROR('APPENDIX 16'!I18/NEPI!I18*100,"0.00")</f>
        <v>105.88879430583364</v>
      </c>
      <c r="J18" s="129">
        <f>IFERROR('APPENDIX 16'!J18/NEPI!J18*100,"0.00")</f>
        <v>79.120620399377302</v>
      </c>
      <c r="K18" s="129">
        <f>IFERROR('APPENDIX 16'!K18/NEPI!K18*100,"0.00")</f>
        <v>138.92181537712105</v>
      </c>
      <c r="L18" s="129">
        <f>IFERROR('APPENDIX 16'!L18/NEPI!L18*100,"0.00")</f>
        <v>-1.3306624695950779</v>
      </c>
      <c r="M18" s="129">
        <f>IFERROR('APPENDIX 16'!M18/NEPI!M18*100,"0.00")</f>
        <v>39.682800751879697</v>
      </c>
      <c r="N18" s="129">
        <f>IFERROR('APPENDIX 16'!N18/NEPI!N18*100,"0.00")</f>
        <v>61.217274427302485</v>
      </c>
      <c r="O18" s="129">
        <f>IFERROR('APPENDIX 16'!O18/NEPI!O18*100,"0.00")</f>
        <v>69.99696750565677</v>
      </c>
      <c r="P18" s="129">
        <f>IFERROR('APPENDIX 16'!P18/NEPI!P18*100,"0.00")</f>
        <v>9.4192353485910836</v>
      </c>
      <c r="Q18" s="144">
        <f>IFERROR('APPENDIX 16'!Q18/NEPI!Q18*100,"0.00")</f>
        <v>72.47006310428884</v>
      </c>
    </row>
    <row r="19" spans="2:17" ht="27" customHeight="1" x14ac:dyDescent="0.3">
      <c r="B19" s="9" t="s">
        <v>27</v>
      </c>
      <c r="C19" s="129" t="str">
        <f>IFERROR('APPENDIX 16'!C19/NEPI!C19*100,"0.00")</f>
        <v>0.00</v>
      </c>
      <c r="D19" s="129">
        <f>IFERROR('APPENDIX 16'!D19/NEPI!D19*100,"0.00")</f>
        <v>297.51827298997114</v>
      </c>
      <c r="E19" s="129">
        <f>IFERROR('APPENDIX 16'!E19/NEPI!E19*100,"0.00")</f>
        <v>13.22931785195936</v>
      </c>
      <c r="F19" s="129">
        <f>IFERROR('APPENDIX 16'!F19/NEPI!F19*100,"0.00")</f>
        <v>135.11372687848481</v>
      </c>
      <c r="G19" s="129">
        <f>IFERROR('APPENDIX 16'!G19/NEPI!G19*100,"0.00")</f>
        <v>139.79042093422532</v>
      </c>
      <c r="H19" s="129">
        <f>IFERROR('APPENDIX 16'!H19/NEPI!H19*100,"0.00")</f>
        <v>35.193965517241374</v>
      </c>
      <c r="I19" s="129">
        <f>IFERROR('APPENDIX 16'!I19/NEPI!I19*100,"0.00")</f>
        <v>92.687720865259536</v>
      </c>
      <c r="J19" s="129">
        <f>IFERROR('APPENDIX 16'!J19/NEPI!J19*100,"0.00")</f>
        <v>105.73206021714398</v>
      </c>
      <c r="K19" s="129" t="str">
        <f>IFERROR('APPENDIX 16'!K19/NEPI!K19*100,"0.00")</f>
        <v>0.00</v>
      </c>
      <c r="L19" s="129">
        <f>IFERROR('APPENDIX 16'!L19/NEPI!L19*100,"0.00")</f>
        <v>55.917874396135268</v>
      </c>
      <c r="M19" s="129">
        <f>IFERROR('APPENDIX 16'!M19/NEPI!M19*100,"0.00")</f>
        <v>62.034466502540461</v>
      </c>
      <c r="N19" s="129">
        <f>IFERROR('APPENDIX 16'!N19/NEPI!N19*100,"0.00")</f>
        <v>25.918664364193017</v>
      </c>
      <c r="O19" s="129" t="str">
        <f>IFERROR('APPENDIX 16'!O19/NEPI!O19*100,"0.00")</f>
        <v>0.00</v>
      </c>
      <c r="P19" s="129">
        <f>IFERROR('APPENDIX 16'!P19/NEPI!P19*100,"0.00")</f>
        <v>-6.523133302794319</v>
      </c>
      <c r="Q19" s="144">
        <f>IFERROR('APPENDIX 16'!Q19/NEPI!Q19*100,"0.00")</f>
        <v>87.228083981148501</v>
      </c>
    </row>
    <row r="20" spans="2:17" ht="27" customHeight="1" x14ac:dyDescent="0.3">
      <c r="B20" s="9" t="s">
        <v>28</v>
      </c>
      <c r="C20" s="129">
        <f>IFERROR('APPENDIX 16'!C20/NEPI!C20*100,"0.00")</f>
        <v>-21.582733812949641</v>
      </c>
      <c r="D20" s="129">
        <f>IFERROR('APPENDIX 16'!D20/NEPI!D20*100,"0.00")</f>
        <v>27.963643395861538</v>
      </c>
      <c r="E20" s="129">
        <f>IFERROR('APPENDIX 16'!E20/NEPI!E20*100,"0.00")</f>
        <v>30.934716128174443</v>
      </c>
      <c r="F20" s="129">
        <f>IFERROR('APPENDIX 16'!F20/NEPI!F20*100,"0.00")</f>
        <v>53.475064044981202</v>
      </c>
      <c r="G20" s="129">
        <f>IFERROR('APPENDIX 16'!G20/NEPI!G20*100,"0.00")</f>
        <v>3.3341057130351945</v>
      </c>
      <c r="H20" s="129">
        <f>IFERROR('APPENDIX 16'!H20/NEPI!H20*100,"0.00")</f>
        <v>4.7957314133264761</v>
      </c>
      <c r="I20" s="129">
        <f>IFERROR('APPENDIX 16'!I20/NEPI!I20*100,"0.00")</f>
        <v>59.972611378042984</v>
      </c>
      <c r="J20" s="129">
        <f>IFERROR('APPENDIX 16'!J20/NEPI!J20*100,"0.00")</f>
        <v>67.853019729473601</v>
      </c>
      <c r="K20" s="129">
        <f>IFERROR('APPENDIX 16'!K20/NEPI!K20*100,"0.00")</f>
        <v>-68.494359980382541</v>
      </c>
      <c r="L20" s="129">
        <f>IFERROR('APPENDIX 16'!L20/NEPI!L20*100,"0.00")</f>
        <v>32.573498765669584</v>
      </c>
      <c r="M20" s="129">
        <f>IFERROR('APPENDIX 16'!M20/NEPI!M20*100,"0.00")</f>
        <v>33.56572442641653</v>
      </c>
      <c r="N20" s="129">
        <f>IFERROR('APPENDIX 16'!N20/NEPI!N20*100,"0.00")</f>
        <v>5.5668598221789711</v>
      </c>
      <c r="O20" s="129">
        <f>IFERROR('APPENDIX 16'!O20/NEPI!O20*100,"0.00")</f>
        <v>58.824246169378526</v>
      </c>
      <c r="P20" s="129">
        <f>IFERROR('APPENDIX 16'!P20/NEPI!P20*100,"0.00")</f>
        <v>-52.163904235727443</v>
      </c>
      <c r="Q20" s="144">
        <f>IFERROR('APPENDIX 16'!Q20/NEPI!Q20*100,"0.00")</f>
        <v>46.069821280613859</v>
      </c>
    </row>
    <row r="21" spans="2:17" ht="27" customHeight="1" x14ac:dyDescent="0.3">
      <c r="B21" s="9" t="s">
        <v>29</v>
      </c>
      <c r="C21" s="129">
        <f>IFERROR('APPENDIX 16'!C21/NEPI!C21*100,"0.00")</f>
        <v>157.01211971308436</v>
      </c>
      <c r="D21" s="129">
        <f>IFERROR('APPENDIX 16'!D21/NEPI!D21*100,"0.00")</f>
        <v>74.484493566479713</v>
      </c>
      <c r="E21" s="129">
        <f>IFERROR('APPENDIX 16'!E21/NEPI!E21*100,"0.00")</f>
        <v>17.656778870499188</v>
      </c>
      <c r="F21" s="129">
        <f>IFERROR('APPENDIX 16'!F21/NEPI!F21*100,"0.00")</f>
        <v>26.258266235023935</v>
      </c>
      <c r="G21" s="129">
        <f>IFERROR('APPENDIX 16'!G21/NEPI!G21*100,"0.00")</f>
        <v>47.075186124519348</v>
      </c>
      <c r="H21" s="129">
        <f>IFERROR('APPENDIX 16'!H21/NEPI!H21*100,"0.00")</f>
        <v>52.275455636800174</v>
      </c>
      <c r="I21" s="129">
        <f>IFERROR('APPENDIX 16'!I21/NEPI!I21*100,"0.00")</f>
        <v>75.338254720646518</v>
      </c>
      <c r="J21" s="129">
        <f>IFERROR('APPENDIX 16'!J21/NEPI!J21*100,"0.00")</f>
        <v>63.50770916954248</v>
      </c>
      <c r="K21" s="129" t="str">
        <f>IFERROR('APPENDIX 16'!K21/NEPI!K21*100,"0.00")</f>
        <v>0.00</v>
      </c>
      <c r="L21" s="129">
        <f>IFERROR('APPENDIX 16'!L21/NEPI!L21*100,"0.00")</f>
        <v>119.53733266117739</v>
      </c>
      <c r="M21" s="129">
        <f>IFERROR('APPENDIX 16'!M21/NEPI!M21*100,"0.00")</f>
        <v>60.600364654799719</v>
      </c>
      <c r="N21" s="129">
        <f>IFERROR('APPENDIX 16'!N21/NEPI!N21*100,"0.00")</f>
        <v>5.2295061810133641</v>
      </c>
      <c r="O21" s="129">
        <f>IFERROR('APPENDIX 16'!O21/NEPI!O21*100,"0.00")</f>
        <v>83.921953833102648</v>
      </c>
      <c r="P21" s="129">
        <f>IFERROR('APPENDIX 16'!P21/NEPI!P21*100,"0.00")</f>
        <v>8.5326953748006371</v>
      </c>
      <c r="Q21" s="144">
        <f>IFERROR('APPENDIX 16'!Q21/NEPI!Q21*100,"0.00")</f>
        <v>56.845524230219567</v>
      </c>
    </row>
    <row r="22" spans="2:17" ht="27" customHeight="1" x14ac:dyDescent="0.3">
      <c r="B22" s="9" t="s">
        <v>30</v>
      </c>
      <c r="C22" s="129" t="str">
        <f>IFERROR('APPENDIX 16'!C22/NEPI!C22*100,"0.00")</f>
        <v>0.00</v>
      </c>
      <c r="D22" s="129">
        <f>IFERROR('APPENDIX 16'!D22/NEPI!D22*100,"0.00")</f>
        <v>25.267155347522742</v>
      </c>
      <c r="E22" s="129">
        <f>IFERROR('APPENDIX 16'!E22/NEPI!E22*100,"0.00")</f>
        <v>82.863187588152329</v>
      </c>
      <c r="F22" s="129">
        <f>IFERROR('APPENDIX 16'!F22/NEPI!F22*100,"0.00")</f>
        <v>13.069085033747688</v>
      </c>
      <c r="G22" s="129">
        <f>IFERROR('APPENDIX 16'!G22/NEPI!G22*100,"0.00")</f>
        <v>10.356068204613841</v>
      </c>
      <c r="H22" s="129">
        <f>IFERROR('APPENDIX 16'!H22/NEPI!H22*100,"0.00")</f>
        <v>25.923569263016056</v>
      </c>
      <c r="I22" s="129">
        <f>IFERROR('APPENDIX 16'!I22/NEPI!I22*100,"0.00")</f>
        <v>72.200199364814438</v>
      </c>
      <c r="J22" s="129">
        <f>IFERROR('APPENDIX 16'!J22/NEPI!J22*100,"0.00")</f>
        <v>90.218826828128499</v>
      </c>
      <c r="K22" s="129">
        <f>IFERROR('APPENDIX 16'!K22/NEPI!K22*100,"0.00")</f>
        <v>0</v>
      </c>
      <c r="L22" s="129">
        <f>IFERROR('APPENDIX 16'!L22/NEPI!L22*100,"0.00")</f>
        <v>327.48091603053433</v>
      </c>
      <c r="M22" s="129">
        <f>IFERROR('APPENDIX 16'!M22/NEPI!M22*100,"0.00")</f>
        <v>23.88191881918819</v>
      </c>
      <c r="N22" s="129">
        <f>IFERROR('APPENDIX 16'!N22/NEPI!N22*100,"0.00")</f>
        <v>29.304836895388075</v>
      </c>
      <c r="O22" s="129" t="str">
        <f>IFERROR('APPENDIX 16'!O22/NEPI!O22*100,"0.00")</f>
        <v>0.00</v>
      </c>
      <c r="P22" s="129">
        <f>IFERROR('APPENDIX 16'!P22/NEPI!P22*100,"0.00")</f>
        <v>0.66027354189592835</v>
      </c>
      <c r="Q22" s="144">
        <f>IFERROR('APPENDIX 16'!Q22/NEPI!Q22*100,"0.00")</f>
        <v>52.01434071586597</v>
      </c>
    </row>
    <row r="23" spans="2:17" ht="27" customHeight="1" x14ac:dyDescent="0.3">
      <c r="B23" s="9" t="s">
        <v>31</v>
      </c>
      <c r="C23" s="129" t="str">
        <f>IFERROR('APPENDIX 16'!C23/NEPI!C23*100,"0.00")</f>
        <v>0.00</v>
      </c>
      <c r="D23" s="129" t="str">
        <f>IFERROR('APPENDIX 16'!D23/NEPI!D23*100,"0.00")</f>
        <v>0.00</v>
      </c>
      <c r="E23" s="129" t="str">
        <f>IFERROR('APPENDIX 16'!E23/NEPI!E23*100,"0.00")</f>
        <v>0.00</v>
      </c>
      <c r="F23" s="129" t="str">
        <f>IFERROR('APPENDIX 16'!F23/NEPI!F23*100,"0.00")</f>
        <v>0.00</v>
      </c>
      <c r="G23" s="129" t="str">
        <f>IFERROR('APPENDIX 16'!G23/NEPI!G23*100,"0.00")</f>
        <v>0.00</v>
      </c>
      <c r="H23" s="129" t="str">
        <f>IFERROR('APPENDIX 16'!H23/NEPI!H23*100,"0.00")</f>
        <v>0.00</v>
      </c>
      <c r="I23" s="129" t="str">
        <f>IFERROR('APPENDIX 16'!I23/NEPI!I23*100,"0.00")</f>
        <v>0.00</v>
      </c>
      <c r="J23" s="129" t="str">
        <f>IFERROR('APPENDIX 16'!J23/NEPI!J23*100,"0.00")</f>
        <v>0.00</v>
      </c>
      <c r="K23" s="129" t="str">
        <f>IFERROR('APPENDIX 16'!K23/NEPI!K23*100,"0.00")</f>
        <v>0.00</v>
      </c>
      <c r="L23" s="129" t="str">
        <f>IFERROR('APPENDIX 16'!L23/NEPI!L23*100,"0.00")</f>
        <v>0.00</v>
      </c>
      <c r="M23" s="129" t="str">
        <f>IFERROR('APPENDIX 16'!M23/NEPI!M23*100,"0.00")</f>
        <v>0.00</v>
      </c>
      <c r="N23" s="129" t="str">
        <f>IFERROR('APPENDIX 16'!N23/NEPI!N23*100,"0.00")</f>
        <v>0.00</v>
      </c>
      <c r="O23" s="129" t="str">
        <f>IFERROR('APPENDIX 16'!O23/NEPI!O23*100,"0.00")</f>
        <v>0.00</v>
      </c>
      <c r="P23" s="129" t="str">
        <f>IFERROR('APPENDIX 16'!P23/NEPI!P23*100,"0.00")</f>
        <v>0.00</v>
      </c>
      <c r="Q23" s="144" t="str">
        <f>IFERROR('APPENDIX 16'!Q23/NEPI!Q23*100,"0.00")</f>
        <v>0.00</v>
      </c>
    </row>
    <row r="24" spans="2:17" ht="27" customHeight="1" x14ac:dyDescent="0.3">
      <c r="B24" s="9" t="s">
        <v>258</v>
      </c>
      <c r="C24" s="129">
        <f>IFERROR('APPENDIX 16'!C24/NEPI!C24*100,"0.00")</f>
        <v>-9.543973941368078</v>
      </c>
      <c r="D24" s="129">
        <f>IFERROR('APPENDIX 16'!D24/NEPI!D24*100,"0.00")</f>
        <v>65.709783839676987</v>
      </c>
      <c r="E24" s="129">
        <f>IFERROR('APPENDIX 16'!E24/NEPI!E24*100,"0.00")</f>
        <v>20.614534222077712</v>
      </c>
      <c r="F24" s="129">
        <f>IFERROR('APPENDIX 16'!F24/NEPI!F24*100,"0.00")</f>
        <v>62.605519760190198</v>
      </c>
      <c r="G24" s="129">
        <f>IFERROR('APPENDIX 16'!G24/NEPI!G24*100,"0.00")</f>
        <v>104.54754954678138</v>
      </c>
      <c r="H24" s="129">
        <f>IFERROR('APPENDIX 16'!H24/NEPI!H24*100,"0.00")</f>
        <v>77.466960352422916</v>
      </c>
      <c r="I24" s="129">
        <f>IFERROR('APPENDIX 16'!I24/NEPI!I24*100,"0.00")</f>
        <v>101.72574271022476</v>
      </c>
      <c r="J24" s="129">
        <f>IFERROR('APPENDIX 16'!J24/NEPI!J24*100,"0.00")</f>
        <v>-7.664404688463911</v>
      </c>
      <c r="K24" s="129" t="str">
        <f>IFERROR('APPENDIX 16'!K24/NEPI!K24*100,"0.00")</f>
        <v>0.00</v>
      </c>
      <c r="L24" s="129">
        <f>IFERROR('APPENDIX 16'!L24/NEPI!L24*100,"0.00")</f>
        <v>-80.681397358350821</v>
      </c>
      <c r="M24" s="129">
        <f>IFERROR('APPENDIX 16'!M24/NEPI!M24*100,"0.00")</f>
        <v>37.136634788372312</v>
      </c>
      <c r="N24" s="129">
        <f>IFERROR('APPENDIX 16'!N24/NEPI!N24*100,"0.00")</f>
        <v>108.62379102687765</v>
      </c>
      <c r="O24" s="129" t="str">
        <f>IFERROR('APPENDIX 16'!O24/NEPI!O24*100,"0.00")</f>
        <v>0.00</v>
      </c>
      <c r="P24" s="129">
        <f>IFERROR('APPENDIX 16'!P24/NEPI!P24*100,"0.00")</f>
        <v>-31.888638988511335</v>
      </c>
      <c r="Q24" s="144">
        <f>IFERROR('APPENDIX 16'!Q24/NEPI!Q24*100,"0.00")</f>
        <v>68.400704996903727</v>
      </c>
    </row>
    <row r="25" spans="2:17" ht="27" customHeight="1" x14ac:dyDescent="0.3">
      <c r="B25" s="9" t="s">
        <v>259</v>
      </c>
      <c r="C25" s="129" t="str">
        <f>IFERROR('APPENDIX 16'!C25/NEPI!C25*100,"0.00")</f>
        <v>0.00</v>
      </c>
      <c r="D25" s="129" t="str">
        <f>IFERROR('APPENDIX 16'!D25/NEPI!D25*100,"0.00")</f>
        <v>0.00</v>
      </c>
      <c r="E25" s="129" t="str">
        <f>IFERROR('APPENDIX 16'!E25/NEPI!E25*100,"0.00")</f>
        <v>0.00</v>
      </c>
      <c r="F25" s="129" t="str">
        <f>IFERROR('APPENDIX 16'!F25/NEPI!F25*100,"0.00")</f>
        <v>0.00</v>
      </c>
      <c r="G25" s="129" t="str">
        <f>IFERROR('APPENDIX 16'!G25/NEPI!G25*100,"0.00")</f>
        <v>0.00</v>
      </c>
      <c r="H25" s="129" t="str">
        <f>IFERROR('APPENDIX 16'!H25/NEPI!H25*100,"0.00")</f>
        <v>0.00</v>
      </c>
      <c r="I25" s="129" t="str">
        <f>IFERROR('APPENDIX 16'!I25/NEPI!I25*100,"0.00")</f>
        <v>0.00</v>
      </c>
      <c r="J25" s="129" t="str">
        <f>IFERROR('APPENDIX 16'!J25/NEPI!J25*100,"0.00")</f>
        <v>0.00</v>
      </c>
      <c r="K25" s="129" t="str">
        <f>IFERROR('APPENDIX 16'!K25/NEPI!K25*100,"0.00")</f>
        <v>0.00</v>
      </c>
      <c r="L25" s="129" t="str">
        <f>IFERROR('APPENDIX 16'!L25/NEPI!L25*100,"0.00")</f>
        <v>0.00</v>
      </c>
      <c r="M25" s="129" t="str">
        <f>IFERROR('APPENDIX 16'!M25/NEPI!M25*100,"0.00")</f>
        <v>0.00</v>
      </c>
      <c r="N25" s="129" t="str">
        <f>IFERROR('APPENDIX 16'!N25/NEPI!N25*100,"0.00")</f>
        <v>0.00</v>
      </c>
      <c r="O25" s="129">
        <f>IFERROR('APPENDIX 16'!O25/NEPI!O25*100,"0.00")</f>
        <v>70.799015816465399</v>
      </c>
      <c r="P25" s="129" t="str">
        <f>IFERROR('APPENDIX 16'!P25/NEPI!P25*100,"0.00")</f>
        <v>0.00</v>
      </c>
      <c r="Q25" s="144">
        <f>IFERROR('APPENDIX 16'!Q25/NEPI!Q25*100,"0.00")</f>
        <v>70.799015816465399</v>
      </c>
    </row>
    <row r="26" spans="2:17" ht="27" customHeight="1" x14ac:dyDescent="0.3">
      <c r="B26" s="9" t="s">
        <v>33</v>
      </c>
      <c r="C26" s="129" t="str">
        <f>IFERROR('APPENDIX 16'!C26/NEPI!C26*100,"0.00")</f>
        <v>0.00</v>
      </c>
      <c r="D26" s="129">
        <f>IFERROR('APPENDIX 16'!D26/NEPI!D26*100,"0.00")</f>
        <v>23.226484498160797</v>
      </c>
      <c r="E26" s="129">
        <f>IFERROR('APPENDIX 16'!E26/NEPI!E26*100,"0.00")</f>
        <v>49.248489956454563</v>
      </c>
      <c r="F26" s="129">
        <f>IFERROR('APPENDIX 16'!F26/NEPI!F26*100,"0.00")</f>
        <v>10.837187789084181</v>
      </c>
      <c r="G26" s="129">
        <f>IFERROR('APPENDIX 16'!G26/NEPI!G26*100,"0.00")</f>
        <v>324.19146183699871</v>
      </c>
      <c r="H26" s="129">
        <f>IFERROR('APPENDIX 16'!H26/NEPI!H26*100,"0.00")</f>
        <v>24.812299807815503</v>
      </c>
      <c r="I26" s="129">
        <f>IFERROR('APPENDIX 16'!I26/NEPI!I26*100,"0.00")</f>
        <v>82.591098437561598</v>
      </c>
      <c r="J26" s="129">
        <f>IFERROR('APPENDIX 16'!J26/NEPI!J26*100,"0.00")</f>
        <v>124.72671416990228</v>
      </c>
      <c r="K26" s="129" t="str">
        <f>IFERROR('APPENDIX 16'!K26/NEPI!K26*100,"0.00")</f>
        <v>0.00</v>
      </c>
      <c r="L26" s="129">
        <f>IFERROR('APPENDIX 16'!L26/NEPI!L26*100,"0.00")</f>
        <v>15.640674874601004</v>
      </c>
      <c r="M26" s="129">
        <f>IFERROR('APPENDIX 16'!M26/NEPI!M26*100,"0.00")</f>
        <v>-2.4531288044801558</v>
      </c>
      <c r="N26" s="129">
        <f>IFERROR('APPENDIX 16'!N26/NEPI!N26*100,"0.00")</f>
        <v>35.985341920403222</v>
      </c>
      <c r="O26" s="129">
        <f>IFERROR('APPENDIX 16'!O26/NEPI!O26*100,"0.00")</f>
        <v>80.27399635827625</v>
      </c>
      <c r="P26" s="129">
        <f>IFERROR('APPENDIX 16'!P26/NEPI!P26*100,"0.00")</f>
        <v>19.606046724690792</v>
      </c>
      <c r="Q26" s="144">
        <f>IFERROR('APPENDIX 16'!Q26/NEPI!Q26*100,"0.00")</f>
        <v>71.336286691505251</v>
      </c>
    </row>
    <row r="27" spans="2:17" ht="27" customHeight="1" x14ac:dyDescent="0.3">
      <c r="B27" s="9" t="s">
        <v>34</v>
      </c>
      <c r="C27" s="129" t="str">
        <f>IFERROR('APPENDIX 16'!C27/NEPI!C27*100,"0.00")</f>
        <v>0.00</v>
      </c>
      <c r="D27" s="129">
        <f>IFERROR('APPENDIX 16'!D27/NEPI!D27*100,"0.00")</f>
        <v>81.624577307719974</v>
      </c>
      <c r="E27" s="129">
        <f>IFERROR('APPENDIX 16'!E27/NEPI!E27*100,"0.00")</f>
        <v>4.6069636612437277</v>
      </c>
      <c r="F27" s="129">
        <f>IFERROR('APPENDIX 16'!F27/NEPI!F27*100,"0.00")</f>
        <v>57.970618113620375</v>
      </c>
      <c r="G27" s="129">
        <f>IFERROR('APPENDIX 16'!G27/NEPI!G27*100,"0.00")</f>
        <v>5.1210101718695196</v>
      </c>
      <c r="H27" s="129">
        <f>IFERROR('APPENDIX 16'!H27/NEPI!H27*100,"0.00")</f>
        <v>-70.539599651871185</v>
      </c>
      <c r="I27" s="129">
        <f>IFERROR('APPENDIX 16'!I27/NEPI!I27*100,"0.00")</f>
        <v>49.997347620815873</v>
      </c>
      <c r="J27" s="129">
        <f>IFERROR('APPENDIX 16'!J27/NEPI!J27*100,"0.00")</f>
        <v>55.463704743970297</v>
      </c>
      <c r="K27" s="129" t="str">
        <f>IFERROR('APPENDIX 16'!K27/NEPI!K27*100,"0.00")</f>
        <v>0.00</v>
      </c>
      <c r="L27" s="129">
        <f>IFERROR('APPENDIX 16'!L27/NEPI!L27*100,"0.00")</f>
        <v>106.86475409836065</v>
      </c>
      <c r="M27" s="129">
        <f>IFERROR('APPENDIX 16'!M27/NEPI!M27*100,"0.00")</f>
        <v>301.34334255235086</v>
      </c>
      <c r="N27" s="129">
        <f>IFERROR('APPENDIX 16'!N27/NEPI!N27*100,"0.00")</f>
        <v>-30.452041477640957</v>
      </c>
      <c r="O27" s="129" t="str">
        <f>IFERROR('APPENDIX 16'!O27/NEPI!O27*100,"0.00")</f>
        <v>0.00</v>
      </c>
      <c r="P27" s="129">
        <f>IFERROR('APPENDIX 16'!P27/NEPI!P27*100,"0.00")</f>
        <v>-63.729932315265422</v>
      </c>
      <c r="Q27" s="144">
        <f>IFERROR('APPENDIX 16'!Q27/NEPI!Q27*100,"0.00")</f>
        <v>45.438700272537133</v>
      </c>
    </row>
    <row r="28" spans="2:17" ht="27" customHeight="1" x14ac:dyDescent="0.3">
      <c r="B28" s="9" t="s">
        <v>35</v>
      </c>
      <c r="C28" s="129" t="str">
        <f>IFERROR('APPENDIX 16'!C28/NEPI!C28*100,"0.00")</f>
        <v>0.00</v>
      </c>
      <c r="D28" s="129">
        <f>IFERROR('APPENDIX 16'!D28/NEPI!D28*100,"0.00")</f>
        <v>28.275957801221548</v>
      </c>
      <c r="E28" s="129">
        <f>IFERROR('APPENDIX 16'!E28/NEPI!E28*100,"0.00")</f>
        <v>101.05485232067511</v>
      </c>
      <c r="F28" s="129">
        <f>IFERROR('APPENDIX 16'!F28/NEPI!F28*100,"0.00")</f>
        <v>73.194418833364068</v>
      </c>
      <c r="G28" s="129">
        <f>IFERROR('APPENDIX 16'!G28/NEPI!G28*100,"0.00")</f>
        <v>14.157019664904885</v>
      </c>
      <c r="H28" s="129">
        <f>IFERROR('APPENDIX 16'!H28/NEPI!H28*100,"0.00")</f>
        <v>-88.214285714285708</v>
      </c>
      <c r="I28" s="129">
        <f>IFERROR('APPENDIX 16'!I28/NEPI!I28*100,"0.00")</f>
        <v>101.00361808536658</v>
      </c>
      <c r="J28" s="129">
        <f>IFERROR('APPENDIX 16'!J28/NEPI!J28*100,"0.00")</f>
        <v>79.100296670435782</v>
      </c>
      <c r="K28" s="129" t="str">
        <f>IFERROR('APPENDIX 16'!K28/NEPI!K28*100,"0.00")</f>
        <v>0.00</v>
      </c>
      <c r="L28" s="129">
        <f>IFERROR('APPENDIX 16'!L28/NEPI!L28*100,"0.00")</f>
        <v>302.2284122562674</v>
      </c>
      <c r="M28" s="129">
        <f>IFERROR('APPENDIX 16'!M28/NEPI!M28*100,"0.00")</f>
        <v>29.504011670313641</v>
      </c>
      <c r="N28" s="129">
        <f>IFERROR('APPENDIX 16'!N28/NEPI!N28*100,"0.00")</f>
        <v>114.86560017412124</v>
      </c>
      <c r="O28" s="129">
        <f>IFERROR('APPENDIX 16'!O28/NEPI!O28*100,"0.00")</f>
        <v>83.640254012359833</v>
      </c>
      <c r="P28" s="129">
        <f>IFERROR('APPENDIX 16'!P28/NEPI!P28*100,"0.00")</f>
        <v>-2.4264369251259001</v>
      </c>
      <c r="Q28" s="144">
        <f>IFERROR('APPENDIX 16'!Q28/NEPI!Q28*100,"0.00")</f>
        <v>79.593582443310737</v>
      </c>
    </row>
    <row r="29" spans="2:17" ht="27" customHeight="1" x14ac:dyDescent="0.3">
      <c r="B29" s="9" t="s">
        <v>36</v>
      </c>
      <c r="C29" s="129">
        <f>IFERROR('APPENDIX 16'!C29/NEPI!C29*100,"0.00")</f>
        <v>2.7777777777777777</v>
      </c>
      <c r="D29" s="129">
        <f>IFERROR('APPENDIX 16'!D29/NEPI!D29*100,"0.00")</f>
        <v>40.409428019912632</v>
      </c>
      <c r="E29" s="129">
        <f>IFERROR('APPENDIX 16'!E29/NEPI!E29*100,"0.00")</f>
        <v>37.890551032001511</v>
      </c>
      <c r="F29" s="129">
        <f>IFERROR('APPENDIX 16'!F29/NEPI!F29*100,"0.00")</f>
        <v>-236.16221755892832</v>
      </c>
      <c r="G29" s="129">
        <f>IFERROR('APPENDIX 16'!G29/NEPI!G29*100,"0.00")</f>
        <v>75.079169598874032</v>
      </c>
      <c r="H29" s="129">
        <f>IFERROR('APPENDIX 16'!H29/NEPI!H29*100,"0.00")</f>
        <v>-24.932621159406086</v>
      </c>
      <c r="I29" s="129">
        <f>IFERROR('APPENDIX 16'!I29/NEPI!I29*100,"0.00")</f>
        <v>83.289789470486369</v>
      </c>
      <c r="J29" s="129">
        <f>IFERROR('APPENDIX 16'!J29/NEPI!J29*100,"0.00")</f>
        <v>80.725952450014503</v>
      </c>
      <c r="K29" s="129" t="str">
        <f>IFERROR('APPENDIX 16'!K29/NEPI!K29*100,"0.00")</f>
        <v>0.00</v>
      </c>
      <c r="L29" s="129">
        <f>IFERROR('APPENDIX 16'!L29/NEPI!L29*100,"0.00")</f>
        <v>5.0443081117927742</v>
      </c>
      <c r="M29" s="129">
        <f>IFERROR('APPENDIX 16'!M29/NEPI!M29*100,"0.00")</f>
        <v>44.648345687940697</v>
      </c>
      <c r="N29" s="129">
        <f>IFERROR('APPENDIX 16'!N29/NEPI!N29*100,"0.00")</f>
        <v>10.097109983604808</v>
      </c>
      <c r="O29" s="129" t="str">
        <f>IFERROR('APPENDIX 16'!O29/NEPI!O29*100,"0.00")</f>
        <v>0.00</v>
      </c>
      <c r="P29" s="129">
        <f>IFERROR('APPENDIX 16'!P29/NEPI!P29*100,"0.00")</f>
        <v>45.284706349995027</v>
      </c>
      <c r="Q29" s="144">
        <f>IFERROR('APPENDIX 16'!Q29/NEPI!Q29*100,"0.00")</f>
        <v>39.972854284228696</v>
      </c>
    </row>
    <row r="30" spans="2:17" ht="27" customHeight="1" x14ac:dyDescent="0.3">
      <c r="B30" s="9" t="s">
        <v>213</v>
      </c>
      <c r="C30" s="129" t="str">
        <f>IFERROR('APPENDIX 16'!C30/NEPI!C30*100,"0.00")</f>
        <v>0.00</v>
      </c>
      <c r="D30" s="129">
        <f>IFERROR('APPENDIX 16'!D30/NEPI!D30*100,"0.00")</f>
        <v>8.4018077239112579</v>
      </c>
      <c r="E30" s="129">
        <f>IFERROR('APPENDIX 16'!E30/NEPI!E30*100,"0.00")</f>
        <v>-21.215172876804296</v>
      </c>
      <c r="F30" s="129">
        <f>IFERROR('APPENDIX 16'!F30/NEPI!F30*100,"0.00")</f>
        <v>2.0585197934595527</v>
      </c>
      <c r="G30" s="129">
        <f>IFERROR('APPENDIX 16'!G30/NEPI!G30*100,"0.00")</f>
        <v>42.566241413150145</v>
      </c>
      <c r="H30" s="129">
        <f>IFERROR('APPENDIX 16'!H30/NEPI!H30*100,"0.00")</f>
        <v>30.472589792060489</v>
      </c>
      <c r="I30" s="129">
        <f>IFERROR('APPENDIX 16'!I30/NEPI!I30*100,"0.00")</f>
        <v>122.66773774003519</v>
      </c>
      <c r="J30" s="129">
        <f>IFERROR('APPENDIX 16'!J30/NEPI!J30*100,"0.00")</f>
        <v>96.005553605055695</v>
      </c>
      <c r="K30" s="129">
        <f>IFERROR('APPENDIX 16'!K30/NEPI!K30*100,"0.00")</f>
        <v>0</v>
      </c>
      <c r="L30" s="129">
        <f>IFERROR('APPENDIX 16'!L30/NEPI!L30*100,"0.00")</f>
        <v>-1.2809472551130248</v>
      </c>
      <c r="M30" s="129">
        <f>IFERROR('APPENDIX 16'!M30/NEPI!M30*100,"0.00")</f>
        <v>-38.58119358513715</v>
      </c>
      <c r="N30" s="129">
        <f>IFERROR('APPENDIX 16'!N30/NEPI!N30*100,"0.00")</f>
        <v>18.118277376630086</v>
      </c>
      <c r="O30" s="129" t="str">
        <f>IFERROR('APPENDIX 16'!O30/NEPI!O30*100,"0.00")</f>
        <v>0.00</v>
      </c>
      <c r="P30" s="129">
        <f>IFERROR('APPENDIX 16'!P30/NEPI!P30*100,"0.00")</f>
        <v>6.8431001890359164</v>
      </c>
      <c r="Q30" s="144">
        <f>IFERROR('APPENDIX 16'!Q30/NEPI!Q30*100,"0.00")</f>
        <v>95.721321173659504</v>
      </c>
    </row>
    <row r="31" spans="2:17" ht="27" customHeight="1" x14ac:dyDescent="0.3">
      <c r="B31" s="9" t="s">
        <v>193</v>
      </c>
      <c r="C31" s="129">
        <f>IFERROR('APPENDIX 16'!C31/NEPI!C31*100,"0.00")</f>
        <v>3.5378414688759516</v>
      </c>
      <c r="D31" s="129">
        <f>IFERROR('APPENDIX 16'!D31/NEPI!D31*100,"0.00")</f>
        <v>1.004566210045662</v>
      </c>
      <c r="E31" s="129">
        <f>IFERROR('APPENDIX 16'!E31/NEPI!E31*100,"0.00")</f>
        <v>12.7867252318204</v>
      </c>
      <c r="F31" s="129">
        <f>IFERROR('APPENDIX 16'!F31/NEPI!F31*100,"0.00")</f>
        <v>9.4839293798098687</v>
      </c>
      <c r="G31" s="129">
        <f>IFERROR('APPENDIX 16'!G31/NEPI!G31*100,"0.00")</f>
        <v>-57.795410679819859</v>
      </c>
      <c r="H31" s="129">
        <f>IFERROR('APPENDIX 16'!H31/NEPI!H31*100,"0.00")</f>
        <v>30.246241011113533</v>
      </c>
      <c r="I31" s="129">
        <f>IFERROR('APPENDIX 16'!I31/NEPI!I31*100,"0.00")</f>
        <v>78.115348005983023</v>
      </c>
      <c r="J31" s="129">
        <f>IFERROR('APPENDIX 16'!J31/NEPI!J31*100,"0.00")</f>
        <v>47.531000885739594</v>
      </c>
      <c r="K31" s="129" t="str">
        <f>IFERROR('APPENDIX 16'!K31/NEPI!K31*100,"0.00")</f>
        <v>0.00</v>
      </c>
      <c r="L31" s="129">
        <f>IFERROR('APPENDIX 16'!L31/NEPI!L31*100,"0.00")</f>
        <v>-18.810289389067524</v>
      </c>
      <c r="M31" s="129">
        <f>IFERROR('APPENDIX 16'!M31/NEPI!M31*100,"0.00")</f>
        <v>-12.996889042516418</v>
      </c>
      <c r="N31" s="129">
        <f>IFERROR('APPENDIX 16'!N31/NEPI!N31*100,"0.00")</f>
        <v>-33.669408331122312</v>
      </c>
      <c r="O31" s="129" t="str">
        <f>IFERROR('APPENDIX 16'!O31/NEPI!O31*100,"0.00")</f>
        <v>0.00</v>
      </c>
      <c r="P31" s="129">
        <f>IFERROR('APPENDIX 16'!P31/NEPI!P31*100,"0.00")</f>
        <v>153.51985559566788</v>
      </c>
      <c r="Q31" s="144">
        <f>IFERROR('APPENDIX 16'!Q31/NEPI!Q31*100,"0.00")</f>
        <v>44.462470969973481</v>
      </c>
    </row>
    <row r="32" spans="2:17" ht="27" customHeight="1" x14ac:dyDescent="0.3">
      <c r="B32" s="9" t="s">
        <v>37</v>
      </c>
      <c r="C32" s="129" t="str">
        <f>IFERROR('APPENDIX 16'!C32/NEPI!C32*100,"0.00")</f>
        <v>0.00</v>
      </c>
      <c r="D32" s="129">
        <f>IFERROR('APPENDIX 16'!D32/NEPI!D32*100,"0.00")</f>
        <v>133.98109942765873</v>
      </c>
      <c r="E32" s="129">
        <f>IFERROR('APPENDIX 16'!E32/NEPI!E32*100,"0.00")</f>
        <v>37.41626794258373</v>
      </c>
      <c r="F32" s="129">
        <f>IFERROR('APPENDIX 16'!F32/NEPI!F32*100,"0.00")</f>
        <v>428.14014984574709</v>
      </c>
      <c r="G32" s="129">
        <f>IFERROR('APPENDIX 16'!G32/NEPI!G32*100,"0.00")</f>
        <v>-276.0344827586207</v>
      </c>
      <c r="H32" s="129">
        <f>IFERROR('APPENDIX 16'!H32/NEPI!H32*100,"0.00")</f>
        <v>317.60767685784424</v>
      </c>
      <c r="I32" s="129">
        <f>IFERROR('APPENDIX 16'!I32/NEPI!I32*100,"0.00")</f>
        <v>117.32767490847749</v>
      </c>
      <c r="J32" s="129">
        <f>IFERROR('APPENDIX 16'!J32/NEPI!J32*100,"0.00")</f>
        <v>83.763414864879067</v>
      </c>
      <c r="K32" s="129" t="str">
        <f>IFERROR('APPENDIX 16'!K32/NEPI!K32*100,"0.00")</f>
        <v>0.00</v>
      </c>
      <c r="L32" s="129">
        <f>IFERROR('APPENDIX 16'!L32/NEPI!L32*100,"0.00")</f>
        <v>19.526488513830287</v>
      </c>
      <c r="M32" s="129">
        <f>IFERROR('APPENDIX 16'!M32/NEPI!M32*100,"0.00")</f>
        <v>71.012784477287155</v>
      </c>
      <c r="N32" s="129">
        <f>IFERROR('APPENDIX 16'!N32/NEPI!N32*100,"0.00")</f>
        <v>63.302500228958692</v>
      </c>
      <c r="O32" s="129" t="str">
        <f>IFERROR('APPENDIX 16'!O32/NEPI!O32*100,"0.00")</f>
        <v>0.00</v>
      </c>
      <c r="P32" s="129">
        <f>IFERROR('APPENDIX 16'!P32/NEPI!P32*100,"0.00")</f>
        <v>51.874414245548259</v>
      </c>
      <c r="Q32" s="144">
        <f>IFERROR('APPENDIX 16'!Q32/NEPI!Q32*100,"0.00")</f>
        <v>106.19079104761582</v>
      </c>
    </row>
    <row r="33" spans="2:17" ht="27" customHeight="1" x14ac:dyDescent="0.3">
      <c r="B33" s="9" t="s">
        <v>139</v>
      </c>
      <c r="C33" s="129" t="str">
        <f>IFERROR('APPENDIX 16'!C33/NEPI!C33*100,"0.00")</f>
        <v>0.00</v>
      </c>
      <c r="D33" s="129">
        <f>IFERROR('APPENDIX 16'!D33/NEPI!D33*100,"0.00")</f>
        <v>58.959397033795277</v>
      </c>
      <c r="E33" s="129">
        <f>IFERROR('APPENDIX 16'!E33/NEPI!E33*100,"0.00")</f>
        <v>34.365843449141906</v>
      </c>
      <c r="F33" s="129">
        <f>IFERROR('APPENDIX 16'!F33/NEPI!F33*100,"0.00")</f>
        <v>-1.8569228136231388</v>
      </c>
      <c r="G33" s="129">
        <f>IFERROR('APPENDIX 16'!G33/NEPI!G33*100,"0.00")</f>
        <v>178.18861653510595</v>
      </c>
      <c r="H33" s="129">
        <f>IFERROR('APPENDIX 16'!H33/NEPI!H33*100,"0.00")</f>
        <v>-5.1070840197693572</v>
      </c>
      <c r="I33" s="129">
        <f>IFERROR('APPENDIX 16'!I33/NEPI!I33*100,"0.00")</f>
        <v>122.64687602052102</v>
      </c>
      <c r="J33" s="129">
        <f>IFERROR('APPENDIX 16'!J33/NEPI!J33*100,"0.00")</f>
        <v>-10.421219199758873</v>
      </c>
      <c r="K33" s="129" t="str">
        <f>IFERROR('APPENDIX 16'!K33/NEPI!K33*100,"0.00")</f>
        <v>0.00</v>
      </c>
      <c r="L33" s="129">
        <f>IFERROR('APPENDIX 16'!L33/NEPI!L33*100,"0.00")</f>
        <v>-5.2850435949027492</v>
      </c>
      <c r="M33" s="129">
        <f>IFERROR('APPENDIX 16'!M33/NEPI!M33*100,"0.00")</f>
        <v>41.038390379278447</v>
      </c>
      <c r="N33" s="129">
        <f>IFERROR('APPENDIX 16'!N33/NEPI!N33*100,"0.00")</f>
        <v>49.079134980988592</v>
      </c>
      <c r="O33" s="129">
        <f>IFERROR('APPENDIX 16'!O33/NEPI!O33*100,"0.00")</f>
        <v>80.926516314401539</v>
      </c>
      <c r="P33" s="129">
        <f>IFERROR('APPENDIX 16'!P33/NEPI!P33*100,"0.00")</f>
        <v>-13.114754098360656</v>
      </c>
      <c r="Q33" s="144">
        <f>IFERROR('APPENDIX 16'!Q33/NEPI!Q33*100,"0.00")</f>
        <v>65.989647589818873</v>
      </c>
    </row>
    <row r="34" spans="2:17" ht="27" customHeight="1" x14ac:dyDescent="0.3">
      <c r="B34" s="9" t="s">
        <v>151</v>
      </c>
      <c r="C34" s="129" t="str">
        <f>IFERROR('APPENDIX 16'!C34/NEPI!C34*100,"0.00")</f>
        <v>0.00</v>
      </c>
      <c r="D34" s="129">
        <f>IFERROR('APPENDIX 16'!D34/NEPI!D34*100,"0.00")</f>
        <v>41.381872213967306</v>
      </c>
      <c r="E34" s="129">
        <f>IFERROR('APPENDIX 16'!E34/NEPI!E34*100,"0.00")</f>
        <v>-1.9845644983461963</v>
      </c>
      <c r="F34" s="129">
        <f>IFERROR('APPENDIX 16'!F34/NEPI!F34*100,"0.00")</f>
        <v>13.036523593708344</v>
      </c>
      <c r="G34" s="129">
        <f>IFERROR('APPENDIX 16'!G34/NEPI!G34*100,"0.00")</f>
        <v>26.634705020641896</v>
      </c>
      <c r="H34" s="129">
        <f>IFERROR('APPENDIX 16'!H34/NEPI!H34*100,"0.00")</f>
        <v>8.0515297906602251E-2</v>
      </c>
      <c r="I34" s="129">
        <f>IFERROR('APPENDIX 16'!I34/NEPI!I34*100,"0.00")</f>
        <v>100.32074858442958</v>
      </c>
      <c r="J34" s="129">
        <f>IFERROR('APPENDIX 16'!J34/NEPI!J34*100,"0.00")</f>
        <v>58.029872298181495</v>
      </c>
      <c r="K34" s="129" t="str">
        <f>IFERROR('APPENDIX 16'!K34/NEPI!K34*100,"0.00")</f>
        <v>0.00</v>
      </c>
      <c r="L34" s="129">
        <f>IFERROR('APPENDIX 16'!L34/NEPI!L34*100,"0.00")</f>
        <v>89.927007299270073</v>
      </c>
      <c r="M34" s="129">
        <f>IFERROR('APPENDIX 16'!M34/NEPI!M34*100,"0.00")</f>
        <v>0.68317677198975235</v>
      </c>
      <c r="N34" s="129">
        <f>IFERROR('APPENDIX 16'!N34/NEPI!N34*100,"0.00")</f>
        <v>103.17460317460319</v>
      </c>
      <c r="O34" s="129" t="str">
        <f>IFERROR('APPENDIX 16'!O34/NEPI!O34*100,"0.00")</f>
        <v>0.00</v>
      </c>
      <c r="P34" s="129">
        <f>IFERROR('APPENDIX 16'!P34/NEPI!P34*100,"0.00")</f>
        <v>-3.3141210374639769</v>
      </c>
      <c r="Q34" s="144">
        <f>IFERROR('APPENDIX 16'!Q34/NEPI!Q34*100,"0.00")</f>
        <v>80.064829821717993</v>
      </c>
    </row>
    <row r="35" spans="2:17" ht="27" customHeight="1" x14ac:dyDescent="0.3">
      <c r="B35" s="9" t="s">
        <v>140</v>
      </c>
      <c r="C35" s="129" t="str">
        <f>IFERROR('APPENDIX 16'!C35/NEPI!C35*100,"0.00")</f>
        <v>0.00</v>
      </c>
      <c r="D35" s="129">
        <f>IFERROR('APPENDIX 16'!D35/NEPI!D35*100,"0.00")</f>
        <v>94.605809128630696</v>
      </c>
      <c r="E35" s="129">
        <f>IFERROR('APPENDIX 16'!E35/NEPI!E35*100,"0.00")</f>
        <v>-1.8353726362625138</v>
      </c>
      <c r="F35" s="129">
        <f>IFERROR('APPENDIX 16'!F35/NEPI!F35*100,"0.00")</f>
        <v>19.462465245597777</v>
      </c>
      <c r="G35" s="129">
        <f>IFERROR('APPENDIX 16'!G35/NEPI!G35*100,"0.00")</f>
        <v>56.140350877192979</v>
      </c>
      <c r="H35" s="129">
        <f>IFERROR('APPENDIX 16'!H35/NEPI!H35*100,"0.00")</f>
        <v>-18.055555555555554</v>
      </c>
      <c r="I35" s="129">
        <f>IFERROR('APPENDIX 16'!I35/NEPI!I35*100,"0.00")</f>
        <v>101.54597353552937</v>
      </c>
      <c r="J35" s="129">
        <f>IFERROR('APPENDIX 16'!J35/NEPI!J35*100,"0.00")</f>
        <v>219.73339681028327</v>
      </c>
      <c r="K35" s="129">
        <f>IFERROR('APPENDIX 16'!K35/NEPI!K35*100,"0.00")</f>
        <v>169.01303538175048</v>
      </c>
      <c r="L35" s="129">
        <f>IFERROR('APPENDIX 16'!L35/NEPI!L35*100,"0.00")</f>
        <v>48.285789060455379</v>
      </c>
      <c r="M35" s="129">
        <f>IFERROR('APPENDIX 16'!M35/NEPI!M35*100,"0.00")</f>
        <v>12.673879443585781</v>
      </c>
      <c r="N35" s="129">
        <f>IFERROR('APPENDIX 16'!N35/NEPI!N35*100,"0.00")</f>
        <v>3.6681360201511333</v>
      </c>
      <c r="O35" s="129">
        <f>IFERROR('APPENDIX 16'!O35/NEPI!O35*100,"0.00")</f>
        <v>74.776840650498855</v>
      </c>
      <c r="P35" s="129">
        <f>IFERROR('APPENDIX 16'!P35/NEPI!P35*100,"0.00")</f>
        <v>-6.7951959544879896</v>
      </c>
      <c r="Q35" s="144">
        <f>IFERROR('APPENDIX 16'!Q35/NEPI!Q35*100,"0.00")</f>
        <v>82.492649059191379</v>
      </c>
    </row>
    <row r="36" spans="2:17" ht="27" customHeight="1" x14ac:dyDescent="0.3">
      <c r="B36" s="9" t="s">
        <v>141</v>
      </c>
      <c r="C36" s="129" t="str">
        <f>IFERROR('APPENDIX 16'!C36/NEPI!C36*100,"0.00")</f>
        <v>0.00</v>
      </c>
      <c r="D36" s="129">
        <f>IFERROR('APPENDIX 16'!D36/NEPI!D36*100,"0.00")</f>
        <v>29.625779625779625</v>
      </c>
      <c r="E36" s="129">
        <f>IFERROR('APPENDIX 16'!E36/NEPI!E36*100,"0.00")</f>
        <v>125.34674063800277</v>
      </c>
      <c r="F36" s="129">
        <f>IFERROR('APPENDIX 16'!F36/NEPI!F36*100,"0.00")</f>
        <v>36.676427525622259</v>
      </c>
      <c r="G36" s="129">
        <f>IFERROR('APPENDIX 16'!G36/NEPI!G36*100,"0.00")</f>
        <v>88.80331753554502</v>
      </c>
      <c r="H36" s="129">
        <f>IFERROR('APPENDIX 16'!H36/NEPI!H36*100,"0.00")</f>
        <v>288.19875776397515</v>
      </c>
      <c r="I36" s="129">
        <f>IFERROR('APPENDIX 16'!I36/NEPI!I36*100,"0.00")</f>
        <v>106.68195368034854</v>
      </c>
      <c r="J36" s="129">
        <f>IFERROR('APPENDIX 16'!J36/NEPI!J36*100,"0.00")</f>
        <v>46.635801795112577</v>
      </c>
      <c r="K36" s="129" t="str">
        <f>IFERROR('APPENDIX 16'!K36/NEPI!K36*100,"0.00")</f>
        <v>0.00</v>
      </c>
      <c r="L36" s="129">
        <f>IFERROR('APPENDIX 16'!L36/NEPI!L36*100,"0.00")</f>
        <v>53.555878084179973</v>
      </c>
      <c r="M36" s="129">
        <f>IFERROR('APPENDIX 16'!M36/NEPI!M36*100,"0.00")</f>
        <v>51.065478496706703</v>
      </c>
      <c r="N36" s="129">
        <f>IFERROR('APPENDIX 16'!N36/NEPI!N36*100,"0.00")</f>
        <v>8.7610890180483327</v>
      </c>
      <c r="O36" s="129">
        <f>IFERROR('APPENDIX 16'!O36/NEPI!O36*100,"0.00")</f>
        <v>88.83584213285404</v>
      </c>
      <c r="P36" s="129">
        <f>IFERROR('APPENDIX 16'!P36/NEPI!P36*100,"0.00")</f>
        <v>-74.339622641509422</v>
      </c>
      <c r="Q36" s="144">
        <f>IFERROR('APPENDIX 16'!Q36/NEPI!Q36*100,"0.00")</f>
        <v>85.946510240604496</v>
      </c>
    </row>
    <row r="37" spans="2:17" ht="27" customHeight="1" x14ac:dyDescent="0.3">
      <c r="B37" s="9" t="s">
        <v>152</v>
      </c>
      <c r="C37" s="129" t="str">
        <f>IFERROR('APPENDIX 16'!C37/NEPI!C37*100,"0.00")</f>
        <v>0.00</v>
      </c>
      <c r="D37" s="129">
        <f>IFERROR('APPENDIX 16'!D37/NEPI!D37*100,"0.00")</f>
        <v>6.5020086296682047</v>
      </c>
      <c r="E37" s="129">
        <f>IFERROR('APPENDIX 16'!E37/NEPI!E37*100,"0.00")</f>
        <v>27.841645077720205</v>
      </c>
      <c r="F37" s="129">
        <f>IFERROR('APPENDIX 16'!F37/NEPI!F37*100,"0.00")</f>
        <v>32.483231370236602</v>
      </c>
      <c r="G37" s="129">
        <f>IFERROR('APPENDIX 16'!G37/NEPI!G37*100,"0.00")</f>
        <v>14.571903574397341</v>
      </c>
      <c r="H37" s="129">
        <f>IFERROR('APPENDIX 16'!H37/NEPI!H37*100,"0.00")</f>
        <v>-10.441116956697694</v>
      </c>
      <c r="I37" s="129">
        <f>IFERROR('APPENDIX 16'!I37/NEPI!I37*100,"0.00")</f>
        <v>88.48551504656713</v>
      </c>
      <c r="J37" s="129">
        <f>IFERROR('APPENDIX 16'!J37/NEPI!J37*100,"0.00")</f>
        <v>52.320296670818081</v>
      </c>
      <c r="K37" s="129">
        <f>IFERROR('APPENDIX 16'!K37/NEPI!K37*100,"0.00")</f>
        <v>81.00919665099552</v>
      </c>
      <c r="L37" s="129">
        <f>IFERROR('APPENDIX 16'!L37/NEPI!L37*100,"0.00")</f>
        <v>80.076004343105325</v>
      </c>
      <c r="M37" s="129">
        <f>IFERROR('APPENDIX 16'!M37/NEPI!M37*100,"0.00")</f>
        <v>14.476935749588138</v>
      </c>
      <c r="N37" s="129">
        <f>IFERROR('APPENDIX 16'!N37/NEPI!N37*100,"0.00")</f>
        <v>14.97991256055772</v>
      </c>
      <c r="O37" s="129">
        <f>IFERROR('APPENDIX 16'!O37/NEPI!O37*100,"0.00")</f>
        <v>79.771252212590198</v>
      </c>
      <c r="P37" s="129">
        <f>IFERROR('APPENDIX 16'!P37/NEPI!P37*100,"0.00")</f>
        <v>-4.646660212971927</v>
      </c>
      <c r="Q37" s="144">
        <f>IFERROR('APPENDIX 16'!Q37/NEPI!Q37*100,"0.00")</f>
        <v>64.254598335886612</v>
      </c>
    </row>
    <row r="38" spans="2:17" ht="27" customHeight="1" x14ac:dyDescent="0.3">
      <c r="B38" s="9" t="s">
        <v>38</v>
      </c>
      <c r="C38" s="129" t="str">
        <f>IFERROR('APPENDIX 16'!C38/NEPI!C38*100,"0.00")</f>
        <v>0.00</v>
      </c>
      <c r="D38" s="129" t="str">
        <f>IFERROR('APPENDIX 16'!D38/NEPI!D38*100,"0.00")</f>
        <v>0.00</v>
      </c>
      <c r="E38" s="129" t="str">
        <f>IFERROR('APPENDIX 16'!E38/NEPI!E38*100,"0.00")</f>
        <v>0.00</v>
      </c>
      <c r="F38" s="129" t="str">
        <f>IFERROR('APPENDIX 16'!F38/NEPI!F38*100,"0.00")</f>
        <v>0.00</v>
      </c>
      <c r="G38" s="129" t="str">
        <f>IFERROR('APPENDIX 16'!G38/NEPI!G38*100,"0.00")</f>
        <v>0.00</v>
      </c>
      <c r="H38" s="129" t="str">
        <f>IFERROR('APPENDIX 16'!H38/NEPI!H38*100,"0.00")</f>
        <v>0.00</v>
      </c>
      <c r="I38" s="129" t="str">
        <f>IFERROR('APPENDIX 16'!I38/NEPI!I38*100,"0.00")</f>
        <v>0.00</v>
      </c>
      <c r="J38" s="129" t="str">
        <f>IFERROR('APPENDIX 16'!J38/NEPI!J38*100,"0.00")</f>
        <v>0.00</v>
      </c>
      <c r="K38" s="129" t="str">
        <f>IFERROR('APPENDIX 16'!K38/NEPI!K38*100,"0.00")</f>
        <v>0.00</v>
      </c>
      <c r="L38" s="129" t="str">
        <f>IFERROR('APPENDIX 16'!L38/NEPI!L38*100,"0.00")</f>
        <v>0.00</v>
      </c>
      <c r="M38" s="129" t="str">
        <f>IFERROR('APPENDIX 16'!M38/NEPI!M38*100,"0.00")</f>
        <v>0.00</v>
      </c>
      <c r="N38" s="129" t="str">
        <f>IFERROR('APPENDIX 16'!N38/NEPI!N38*100,"0.00")</f>
        <v>0.00</v>
      </c>
      <c r="O38" s="129" t="str">
        <f>IFERROR('APPENDIX 16'!O38/NEPI!O38*100,"0.00")</f>
        <v>0.00</v>
      </c>
      <c r="P38" s="129" t="str">
        <f>IFERROR('APPENDIX 16'!P38/NEPI!P38*100,"0.00")</f>
        <v>0.00</v>
      </c>
      <c r="Q38" s="144" t="str">
        <f>IFERROR('APPENDIX 16'!Q38/NEPI!Q38*100,"0.00")</f>
        <v>0.00</v>
      </c>
    </row>
    <row r="39" spans="2:17" ht="27" customHeight="1" x14ac:dyDescent="0.3">
      <c r="B39" s="9" t="s">
        <v>39</v>
      </c>
      <c r="C39" s="129" t="str">
        <f>IFERROR('APPENDIX 16'!C39/NEPI!C39*100,"0.00")</f>
        <v>0.00</v>
      </c>
      <c r="D39" s="129">
        <f>IFERROR('APPENDIX 16'!D39/NEPI!D39*100,"0.00")</f>
        <v>40.115046927036033</v>
      </c>
      <c r="E39" s="129">
        <f>IFERROR('APPENDIX 16'!E39/NEPI!E39*100,"0.00")</f>
        <v>4.9060683876199489</v>
      </c>
      <c r="F39" s="129">
        <f>IFERROR('APPENDIX 16'!F39/NEPI!F39*100,"0.00")</f>
        <v>2.0473848904783192</v>
      </c>
      <c r="G39" s="129">
        <f>IFERROR('APPENDIX 16'!G39/NEPI!G39*100,"0.00")</f>
        <v>31.870465404353212</v>
      </c>
      <c r="H39" s="129">
        <f>IFERROR('APPENDIX 16'!H39/NEPI!H39*100,"0.00")</f>
        <v>17.62433210028771</v>
      </c>
      <c r="I39" s="129">
        <f>IFERROR('APPENDIX 16'!I39/NEPI!I39*100,"0.00")</f>
        <v>45.024620691379006</v>
      </c>
      <c r="J39" s="129">
        <f>IFERROR('APPENDIX 16'!J39/NEPI!J39*100,"0.00")</f>
        <v>39.0243106542666</v>
      </c>
      <c r="K39" s="129" t="str">
        <f>IFERROR('APPENDIX 16'!K39/NEPI!K39*100,"0.00")</f>
        <v>0.00</v>
      </c>
      <c r="L39" s="129">
        <f>IFERROR('APPENDIX 16'!L39/NEPI!L39*100,"0.00")</f>
        <v>12.079207920792079</v>
      </c>
      <c r="M39" s="129">
        <f>IFERROR('APPENDIX 16'!M39/NEPI!M39*100,"0.00")</f>
        <v>29.746643787221156</v>
      </c>
      <c r="N39" s="129">
        <f>IFERROR('APPENDIX 16'!N39/NEPI!N39*100,"0.00")</f>
        <v>-21.461922835376676</v>
      </c>
      <c r="O39" s="129">
        <f>IFERROR('APPENDIX 16'!O39/NEPI!O39*100,"0.00")</f>
        <v>43.811807012286486</v>
      </c>
      <c r="P39" s="129">
        <f>IFERROR('APPENDIX 16'!P39/NEPI!P39*100,"0.00")</f>
        <v>-2.9171528588098017</v>
      </c>
      <c r="Q39" s="144">
        <f>IFERROR('APPENDIX 16'!Q39/NEPI!Q39*100,"0.00")</f>
        <v>20.14222574189613</v>
      </c>
    </row>
    <row r="40" spans="2:17" ht="27" customHeight="1" x14ac:dyDescent="0.3">
      <c r="B40" s="9" t="s">
        <v>40</v>
      </c>
      <c r="C40" s="129" t="str">
        <f>IFERROR('APPENDIX 16'!C40/NEPI!C40*100,"0.00")</f>
        <v>0.00</v>
      </c>
      <c r="D40" s="129">
        <f>IFERROR('APPENDIX 16'!D40/NEPI!D40*100,"0.00")</f>
        <v>-246.31422189128816</v>
      </c>
      <c r="E40" s="129">
        <f>IFERROR('APPENDIX 16'!E40/NEPI!E40*100,"0.00")</f>
        <v>139.4412770809578</v>
      </c>
      <c r="F40" s="129">
        <f>IFERROR('APPENDIX 16'!F40/NEPI!F40*100,"0.00")</f>
        <v>3.0026809651474533</v>
      </c>
      <c r="G40" s="129">
        <f>IFERROR('APPENDIX 16'!G40/NEPI!G40*100,"0.00")</f>
        <v>-108.45035105315948</v>
      </c>
      <c r="H40" s="129">
        <f>IFERROR('APPENDIX 16'!H40/NEPI!H40*100,"0.00")</f>
        <v>4.4430135222150673</v>
      </c>
      <c r="I40" s="129">
        <f>IFERROR('APPENDIX 16'!I40/NEPI!I40*100,"0.00")</f>
        <v>102.41334402660564</v>
      </c>
      <c r="J40" s="129">
        <f>IFERROR('APPENDIX 16'!J40/NEPI!J40*100,"0.00")</f>
        <v>53.308819875776393</v>
      </c>
      <c r="K40" s="129" t="str">
        <f>IFERROR('APPENDIX 16'!K40/NEPI!K40*100,"0.00")</f>
        <v>0.00</v>
      </c>
      <c r="L40" s="129">
        <f>IFERROR('APPENDIX 16'!L40/NEPI!L40*100,"0.00")</f>
        <v>248.45588235294116</v>
      </c>
      <c r="M40" s="129">
        <f>IFERROR('APPENDIX 16'!M40/NEPI!M40*100,"0.00")</f>
        <v>83.848614072494669</v>
      </c>
      <c r="N40" s="129">
        <f>IFERROR('APPENDIX 16'!N40/NEPI!N40*100,"0.00")</f>
        <v>-149.83273982950254</v>
      </c>
      <c r="O40" s="129">
        <f>IFERROR('APPENDIX 16'!O40/NEPI!O40*100,"0.00")</f>
        <v>54.445428626788825</v>
      </c>
      <c r="P40" s="129">
        <f>IFERROR('APPENDIX 16'!P40/NEPI!P40*100,"0.00")</f>
        <v>-28766.666666666668</v>
      </c>
      <c r="Q40" s="144">
        <f>IFERROR('APPENDIX 16'!Q40/NEPI!Q40*100,"0.00")</f>
        <v>63.547199412234256</v>
      </c>
    </row>
    <row r="41" spans="2:17" ht="27" customHeight="1" x14ac:dyDescent="0.3">
      <c r="B41" s="9" t="s">
        <v>41</v>
      </c>
      <c r="C41" s="129" t="str">
        <f>IFERROR('APPENDIX 16'!C41/NEPI!C41*100,"0.00")</f>
        <v>0.00</v>
      </c>
      <c r="D41" s="129">
        <f>IFERROR('APPENDIX 16'!D41/NEPI!D41*100,"0.00")</f>
        <v>35.113748763600391</v>
      </c>
      <c r="E41" s="129">
        <f>IFERROR('APPENDIX 16'!E41/NEPI!E41*100,"0.00")</f>
        <v>249.19028340080973</v>
      </c>
      <c r="F41" s="129">
        <f>IFERROR('APPENDIX 16'!F41/NEPI!F41*100,"0.00")</f>
        <v>-69.265793966989193</v>
      </c>
      <c r="G41" s="129">
        <f>IFERROR('APPENDIX 16'!G41/NEPI!G41*100,"0.00")</f>
        <v>51.476014760147606</v>
      </c>
      <c r="H41" s="129">
        <f>IFERROR('APPENDIX 16'!H41/NEPI!H41*100,"0.00")</f>
        <v>-6.1796209832463607</v>
      </c>
      <c r="I41" s="129">
        <f>IFERROR('APPENDIX 16'!I41/NEPI!I41*100,"0.00")</f>
        <v>84.543010752688176</v>
      </c>
      <c r="J41" s="129">
        <f>IFERROR('APPENDIX 16'!J41/NEPI!J41*100,"0.00")</f>
        <v>77.799221947153029</v>
      </c>
      <c r="K41" s="129" t="str">
        <f>IFERROR('APPENDIX 16'!K41/NEPI!K41*100,"0.00")</f>
        <v>0.00</v>
      </c>
      <c r="L41" s="129">
        <f>IFERROR('APPENDIX 16'!L41/NEPI!L41*100,"0.00")</f>
        <v>31.617189121860079</v>
      </c>
      <c r="M41" s="129">
        <f>IFERROR('APPENDIX 16'!M41/NEPI!M41*100,"0.00")</f>
        <v>537.08558211256752</v>
      </c>
      <c r="N41" s="129">
        <f>IFERROR('APPENDIX 16'!N41/NEPI!N41*100,"0.00")</f>
        <v>56.357979202489147</v>
      </c>
      <c r="O41" s="129" t="str">
        <f>IFERROR('APPENDIX 16'!O41/NEPI!O41*100,"0.00")</f>
        <v>0.00</v>
      </c>
      <c r="P41" s="129">
        <f>IFERROR('APPENDIX 16'!P41/NEPI!P41*100,"0.00")</f>
        <v>96.536653747835416</v>
      </c>
      <c r="Q41" s="144">
        <f>IFERROR('APPENDIX 16'!Q41/NEPI!Q41*100,"0.00")</f>
        <v>84.082970289257815</v>
      </c>
    </row>
    <row r="42" spans="2:17" ht="27" customHeight="1" x14ac:dyDescent="0.3">
      <c r="B42" s="9" t="s">
        <v>42</v>
      </c>
      <c r="C42" s="129" t="str">
        <f>IFERROR('APPENDIX 16'!C42/NEPI!C42*100,"0.00")</f>
        <v>0.00</v>
      </c>
      <c r="D42" s="129">
        <f>IFERROR('APPENDIX 16'!D42/NEPI!D42*100,"0.00")</f>
        <v>-16545.454545454548</v>
      </c>
      <c r="E42" s="129">
        <f>IFERROR('APPENDIX 16'!E42/NEPI!E42*100,"0.00")</f>
        <v>-110.9375</v>
      </c>
      <c r="F42" s="129">
        <f>IFERROR('APPENDIX 16'!F42/NEPI!F42*100,"0.00")</f>
        <v>-3974.9367088607592</v>
      </c>
      <c r="G42" s="129">
        <f>IFERROR('APPENDIX 16'!G42/NEPI!G42*100,"0.00")</f>
        <v>-35.567970204841714</v>
      </c>
      <c r="H42" s="129">
        <f>IFERROR('APPENDIX 16'!H42/NEPI!H42*100,"0.00")</f>
        <v>-2328.0487804878048</v>
      </c>
      <c r="I42" s="129">
        <f>IFERROR('APPENDIX 16'!I42/NEPI!I42*100,"0.00")</f>
        <v>127.53657329972437</v>
      </c>
      <c r="J42" s="129">
        <f>IFERROR('APPENDIX 16'!J42/NEPI!J42*100,"0.00")</f>
        <v>19.41839144640041</v>
      </c>
      <c r="K42" s="129">
        <f>IFERROR('APPENDIX 16'!K42/NEPI!K42*100,"0.00")</f>
        <v>108.38011226944668</v>
      </c>
      <c r="L42" s="129">
        <f>IFERROR('APPENDIX 16'!L42/NEPI!L42*100,"0.00")</f>
        <v>129.81744421906694</v>
      </c>
      <c r="M42" s="129">
        <f>IFERROR('APPENDIX 16'!M42/NEPI!M42*100,"0.00")</f>
        <v>-2352.2727272727275</v>
      </c>
      <c r="N42" s="129">
        <f>IFERROR('APPENDIX 16'!N42/NEPI!N42*100,"0.00")</f>
        <v>-658.86363636363637</v>
      </c>
      <c r="O42" s="129">
        <f>IFERROR('APPENDIX 16'!O42/NEPI!O42*100,"0.00")</f>
        <v>-398.40033677120607</v>
      </c>
      <c r="P42" s="129">
        <f>IFERROR('APPENDIX 16'!P42/NEPI!P42*100,"0.00")</f>
        <v>-59.760956175298809</v>
      </c>
      <c r="Q42" s="144">
        <f>IFERROR('APPENDIX 16'!Q42/NEPI!Q42*100,"0.00")</f>
        <v>38.307121905234851</v>
      </c>
    </row>
    <row r="43" spans="2:17" ht="27" customHeight="1" x14ac:dyDescent="0.3">
      <c r="B43" s="9" t="s">
        <v>43</v>
      </c>
      <c r="C43" s="129">
        <f>IFERROR('APPENDIX 16'!C43/NEPI!C43*100,"0.00")</f>
        <v>1373.0769230769231</v>
      </c>
      <c r="D43" s="129">
        <f>IFERROR('APPENDIX 16'!D43/NEPI!D43*100,"0.00")</f>
        <v>4.8504293668019249</v>
      </c>
      <c r="E43" s="129">
        <f>IFERROR('APPENDIX 16'!E43/NEPI!E43*100,"0.00")</f>
        <v>14.410033911829245</v>
      </c>
      <c r="F43" s="129">
        <f>IFERROR('APPENDIX 16'!F43/NEPI!F43*100,"0.00")</f>
        <v>79.936446288286703</v>
      </c>
      <c r="G43" s="129">
        <f>IFERROR('APPENDIX 16'!G43/NEPI!G43*100,"0.00")</f>
        <v>89.15831935820151</v>
      </c>
      <c r="H43" s="129">
        <f>IFERROR('APPENDIX 16'!H43/NEPI!H43*100,"0.00")</f>
        <v>47.179840535485781</v>
      </c>
      <c r="I43" s="129">
        <f>IFERROR('APPENDIX 16'!I43/NEPI!I43*100,"0.00")</f>
        <v>96.144710473578726</v>
      </c>
      <c r="J43" s="129">
        <f>IFERROR('APPENDIX 16'!J43/NEPI!J43*100,"0.00")</f>
        <v>80.449798922463472</v>
      </c>
      <c r="K43" s="129" t="str">
        <f>IFERROR('APPENDIX 16'!K43/NEPI!K43*100,"0.00")</f>
        <v>0.00</v>
      </c>
      <c r="L43" s="129">
        <f>IFERROR('APPENDIX 16'!L43/NEPI!L43*100,"0.00")</f>
        <v>23.240115718418515</v>
      </c>
      <c r="M43" s="129">
        <f>IFERROR('APPENDIX 16'!M43/NEPI!M43*100,"0.00")</f>
        <v>59.532274872800841</v>
      </c>
      <c r="N43" s="129">
        <f>IFERROR('APPENDIX 16'!N43/NEPI!N43*100,"0.00")</f>
        <v>19.858060760740592</v>
      </c>
      <c r="O43" s="129">
        <f>IFERROR('APPENDIX 16'!O43/NEPI!O43*100,"0.00")</f>
        <v>74.662582559586482</v>
      </c>
      <c r="P43" s="129">
        <f>IFERROR('APPENDIX 16'!P43/NEPI!P43*100,"0.00")</f>
        <v>102.20720720720722</v>
      </c>
      <c r="Q43" s="144">
        <f>IFERROR('APPENDIX 16'!Q43/NEPI!Q43*100,"0.00")</f>
        <v>74.684068457140086</v>
      </c>
    </row>
    <row r="44" spans="2:17" ht="27" customHeight="1" x14ac:dyDescent="0.3">
      <c r="B44" s="9" t="s">
        <v>44</v>
      </c>
      <c r="C44" s="129" t="str">
        <f>IFERROR('APPENDIX 16'!C44/NEPI!C44*100,"0.00")</f>
        <v>0.00</v>
      </c>
      <c r="D44" s="129" t="str">
        <f>IFERROR('APPENDIX 16'!D44/NEPI!D44*100,"0.00")</f>
        <v>0.00</v>
      </c>
      <c r="E44" s="129" t="str">
        <f>IFERROR('APPENDIX 16'!E44/NEPI!E44*100,"0.00")</f>
        <v>0.00</v>
      </c>
      <c r="F44" s="129" t="str">
        <f>IFERROR('APPENDIX 16'!F44/NEPI!F44*100,"0.00")</f>
        <v>0.00</v>
      </c>
      <c r="G44" s="129" t="str">
        <f>IFERROR('APPENDIX 16'!G44/NEPI!G44*100,"0.00")</f>
        <v>0.00</v>
      </c>
      <c r="H44" s="129" t="str">
        <f>IFERROR('APPENDIX 16'!H44/NEPI!H44*100,"0.00")</f>
        <v>0.00</v>
      </c>
      <c r="I44" s="129" t="str">
        <f>IFERROR('APPENDIX 16'!I44/NEPI!I44*100,"0.00")</f>
        <v>0.00</v>
      </c>
      <c r="J44" s="129" t="str">
        <f>IFERROR('APPENDIX 16'!J44/NEPI!J44*100,"0.00")</f>
        <v>0.00</v>
      </c>
      <c r="K44" s="129" t="str">
        <f>IFERROR('APPENDIX 16'!K44/NEPI!K44*100,"0.00")</f>
        <v>0.00</v>
      </c>
      <c r="L44" s="129" t="str">
        <f>IFERROR('APPENDIX 16'!L44/NEPI!L44*100,"0.00")</f>
        <v>0.00</v>
      </c>
      <c r="M44" s="129" t="str">
        <f>IFERROR('APPENDIX 16'!M44/NEPI!M44*100,"0.00")</f>
        <v>0.00</v>
      </c>
      <c r="N44" s="129" t="str">
        <f>IFERROR('APPENDIX 16'!N44/NEPI!N44*100,"0.00")</f>
        <v>0.00</v>
      </c>
      <c r="O44" s="129" t="str">
        <f>IFERROR('APPENDIX 16'!O44/NEPI!O44*100,"0.00")</f>
        <v>0.00</v>
      </c>
      <c r="P44" s="129" t="str">
        <f>IFERROR('APPENDIX 16'!P44/NEPI!P44*100,"0.00")</f>
        <v>0.00</v>
      </c>
      <c r="Q44" s="144" t="str">
        <f>IFERROR('APPENDIX 16'!Q44/NEPI!Q44*100,"0.00")</f>
        <v>0.00</v>
      </c>
    </row>
    <row r="45" spans="2:17" ht="27" customHeight="1" x14ac:dyDescent="0.3">
      <c r="B45" s="130" t="s">
        <v>45</v>
      </c>
      <c r="C45" s="131">
        <f>IFERROR('APPENDIX 16'!C45/NEPI!C45*100,"0.00")</f>
        <v>25.836639202522633</v>
      </c>
      <c r="D45" s="131">
        <f>IFERROR('APPENDIX 16'!D45/NEPI!D45*100,"0.00")</f>
        <v>60.524112439629562</v>
      </c>
      <c r="E45" s="131">
        <f>IFERROR('APPENDIX 16'!E45/NEPI!E45*100,"0.00")</f>
        <v>38.612587074795343</v>
      </c>
      <c r="F45" s="131">
        <f>IFERROR('APPENDIX 16'!F45/NEPI!F45*100,"0.00")</f>
        <v>35.568267833795765</v>
      </c>
      <c r="G45" s="131">
        <f>IFERROR('APPENDIX 16'!G45/NEPI!G45*100,"0.00")</f>
        <v>59.644970123919506</v>
      </c>
      <c r="H45" s="131">
        <f>IFERROR('APPENDIX 16'!H45/NEPI!H45*100,"0.00")</f>
        <v>35.658621551831004</v>
      </c>
      <c r="I45" s="131">
        <f>IFERROR('APPENDIX 16'!I45/NEPI!I45*100,"0.00")</f>
        <v>96.162509562484814</v>
      </c>
      <c r="J45" s="131">
        <f>IFERROR('APPENDIX 16'!J45/NEPI!J45*100,"0.00")</f>
        <v>82.696235617866961</v>
      </c>
      <c r="K45" s="131">
        <f>IFERROR('APPENDIX 16'!K45/NEPI!K45*100,"0.00")</f>
        <v>59.778133514612932</v>
      </c>
      <c r="L45" s="131">
        <f>IFERROR('APPENDIX 16'!L45/NEPI!L45*100,"0.00")</f>
        <v>2.6835777195220003</v>
      </c>
      <c r="M45" s="131">
        <f>IFERROR('APPENDIX 16'!M45/NEPI!M45*100,"0.00")</f>
        <v>30.460311459407968</v>
      </c>
      <c r="N45" s="131">
        <f>IFERROR('APPENDIX 16'!N45/NEPI!N45*100,"0.00")</f>
        <v>27.340920739456148</v>
      </c>
      <c r="O45" s="131">
        <f>IFERROR('APPENDIX 16'!O45/NEPI!O45*100,"0.00")</f>
        <v>72.145389408901494</v>
      </c>
      <c r="P45" s="131">
        <f>IFERROR('APPENDIX 16'!P45/NEPI!P45*100,"0.00")</f>
        <v>42.943375733650811</v>
      </c>
      <c r="Q45" s="131">
        <f>IFERROR('APPENDIX 16'!Q45/NEPI!Q45*100,"0.00")</f>
        <v>71.186264204763816</v>
      </c>
    </row>
    <row r="46" spans="2:17" ht="27" customHeight="1" x14ac:dyDescent="0.3">
      <c r="B46" s="288" t="s">
        <v>46</v>
      </c>
      <c r="C46" s="288"/>
      <c r="D46" s="288"/>
      <c r="E46" s="288"/>
      <c r="F46" s="288"/>
      <c r="G46" s="288"/>
      <c r="H46" s="288"/>
      <c r="I46" s="288"/>
      <c r="J46" s="288"/>
      <c r="K46" s="288"/>
      <c r="L46" s="288"/>
      <c r="M46" s="288"/>
      <c r="N46" s="288"/>
      <c r="O46" s="288"/>
      <c r="P46" s="288"/>
      <c r="Q46" s="288"/>
    </row>
    <row r="47" spans="2:17" ht="27" customHeight="1" x14ac:dyDescent="0.3">
      <c r="B47" s="9" t="s">
        <v>47</v>
      </c>
      <c r="C47" s="132">
        <f>IFERROR('APPENDIX 16'!C47/NEPI!C47*100,"0.00")</f>
        <v>-23.682170542635657</v>
      </c>
      <c r="D47" s="132">
        <f>IFERROR('APPENDIX 16'!D47/NEPI!D47*100,"0.00")</f>
        <v>1.1365886038359867</v>
      </c>
      <c r="E47" s="132">
        <f>IFERROR('APPENDIX 16'!E47/NEPI!E47*100,"0.00")</f>
        <v>127.81512605042016</v>
      </c>
      <c r="F47" s="132">
        <f>IFERROR('APPENDIX 16'!F47/NEPI!F47*100,"0.00")</f>
        <v>29.938082987279735</v>
      </c>
      <c r="G47" s="132">
        <f>IFERROR('APPENDIX 16'!G47/NEPI!G47*100,"0.00")</f>
        <v>-22.532048282960606</v>
      </c>
      <c r="H47" s="132">
        <f>IFERROR('APPENDIX 16'!H47/NEPI!H47*100,"0.00")</f>
        <v>12.694589877835952</v>
      </c>
      <c r="I47" s="132" t="str">
        <f>IFERROR('APPENDIX 16'!I47/NEPI!I47*100,"0.00")</f>
        <v>0.00</v>
      </c>
      <c r="J47" s="132">
        <f>IFERROR('APPENDIX 16'!J47/NEPI!J47*100,"0.00")</f>
        <v>-12.563484002031489</v>
      </c>
      <c r="K47" s="132" t="str">
        <f>IFERROR('APPENDIX 16'!K47/NEPI!K47*100,"0.00")</f>
        <v>0.00</v>
      </c>
      <c r="L47" s="132" t="str">
        <f>IFERROR('APPENDIX 16'!L47/NEPI!L47*100,"0.00")</f>
        <v>0.00</v>
      </c>
      <c r="M47" s="132" t="str">
        <f>IFERROR('APPENDIX 16'!M47/NEPI!M47*100,"0.00")</f>
        <v>0.00</v>
      </c>
      <c r="N47" s="132">
        <f>IFERROR('APPENDIX 16'!N47/NEPI!N47*100,"0.00")</f>
        <v>5.3006070203219844</v>
      </c>
      <c r="O47" s="132">
        <f>IFERROR('APPENDIX 16'!O47/NEPI!O47*100,"0.00")</f>
        <v>17.296027223377536</v>
      </c>
      <c r="P47" s="132">
        <f>IFERROR('APPENDIX 16'!P47/NEPI!P47*100,"0.00")</f>
        <v>-1.3177411380296222</v>
      </c>
      <c r="Q47" s="145">
        <f>IFERROR('APPENDIX 16'!Q47/NEPI!Q47*100,"0.00")</f>
        <v>14.933924026981913</v>
      </c>
    </row>
    <row r="48" spans="2:17" ht="27" customHeight="1" x14ac:dyDescent="0.3">
      <c r="B48" s="9" t="s">
        <v>64</v>
      </c>
      <c r="C48" s="132">
        <f>IFERROR('APPENDIX 16'!C48/NEPI!C48*100,"0.00")</f>
        <v>-50.926262259353429</v>
      </c>
      <c r="D48" s="132">
        <f>IFERROR('APPENDIX 16'!D48/NEPI!D48*100,"0.00")</f>
        <v>26.455016060430442</v>
      </c>
      <c r="E48" s="132" t="str">
        <f>IFERROR('APPENDIX 16'!E48/NEPI!E48*100,"0.00")</f>
        <v>0.00</v>
      </c>
      <c r="F48" s="132">
        <f>IFERROR('APPENDIX 16'!F48/NEPI!F48*100,"0.00")</f>
        <v>70.173015060328254</v>
      </c>
      <c r="G48" s="132">
        <f>IFERROR('APPENDIX 16'!G48/NEPI!G48*100,"0.00")</f>
        <v>6.6063977746870659</v>
      </c>
      <c r="H48" s="132">
        <f>IFERROR('APPENDIX 16'!H48/NEPI!H48*100,"0.00")</f>
        <v>64.373416233443919</v>
      </c>
      <c r="I48" s="132" t="str">
        <f>IFERROR('APPENDIX 16'!I48/NEPI!I48*100,"0.00")</f>
        <v>0.00</v>
      </c>
      <c r="J48" s="132">
        <f>IFERROR('APPENDIX 16'!J48/NEPI!J48*100,"0.00")</f>
        <v>-94.742246437552396</v>
      </c>
      <c r="K48" s="132" t="str">
        <f>IFERROR('APPENDIX 16'!K48/NEPI!K48*100,"0.00")</f>
        <v>0.00</v>
      </c>
      <c r="L48" s="132">
        <f>IFERROR('APPENDIX 16'!L48/NEPI!L48*100,"0.00")</f>
        <v>54.839142091152816</v>
      </c>
      <c r="M48" s="132" t="str">
        <f>IFERROR('APPENDIX 16'!M48/NEPI!M48*100,"0.00")</f>
        <v>0.00</v>
      </c>
      <c r="N48" s="132" t="str">
        <f>IFERROR('APPENDIX 16'!N48/NEPI!N48*100,"0.00")</f>
        <v>0.00</v>
      </c>
      <c r="O48" s="132">
        <f>IFERROR('APPENDIX 16'!O48/NEPI!O48*100,"0.00")</f>
        <v>85.177971466134295</v>
      </c>
      <c r="P48" s="132">
        <f>IFERROR('APPENDIX 16'!P48/NEPI!P48*100,"0.00")</f>
        <v>27.399736440075102</v>
      </c>
      <c r="Q48" s="145">
        <f>IFERROR('APPENDIX 16'!Q48/NEPI!Q48*100,"0.00")</f>
        <v>57.087122889705057</v>
      </c>
    </row>
    <row r="49" spans="2:17" ht="27" customHeight="1" x14ac:dyDescent="0.3">
      <c r="B49" s="7" t="s">
        <v>250</v>
      </c>
      <c r="C49" s="132">
        <f>IFERROR('APPENDIX 16'!C49/NEPI!C49*100,"0.00")</f>
        <v>146.34760705289673</v>
      </c>
      <c r="D49" s="132">
        <f>IFERROR('APPENDIX 16'!D49/NEPI!D49*100,"0.00")</f>
        <v>50.574131215539488</v>
      </c>
      <c r="E49" s="132">
        <f>IFERROR('APPENDIX 16'!E49/NEPI!E49*100,"0.00")</f>
        <v>47.088637435172089</v>
      </c>
      <c r="F49" s="132">
        <f>IFERROR('APPENDIX 16'!F49/NEPI!F49*100,"0.00")</f>
        <v>46.902414035986425</v>
      </c>
      <c r="G49" s="132">
        <f>IFERROR('APPENDIX 16'!G49/NEPI!G49*100,"0.00")</f>
        <v>32.864128018965772</v>
      </c>
      <c r="H49" s="132">
        <f>IFERROR('APPENDIX 16'!H49/NEPI!H49*100,"0.00")</f>
        <v>175.03320053120851</v>
      </c>
      <c r="I49" s="132">
        <f>IFERROR('APPENDIX 16'!I49/NEPI!I49*100,"0.00")</f>
        <v>43.389683571738189</v>
      </c>
      <c r="J49" s="132">
        <f>IFERROR('APPENDIX 16'!J49/NEPI!J49*100,"0.00")</f>
        <v>43.388677735547112</v>
      </c>
      <c r="K49" s="132" t="str">
        <f>IFERROR('APPENDIX 16'!K49/NEPI!K49*100,"0.00")</f>
        <v>0.00</v>
      </c>
      <c r="L49" s="132">
        <f>IFERROR('APPENDIX 16'!L49/NEPI!L49*100,"0.00")</f>
        <v>-36.333671399594323</v>
      </c>
      <c r="M49" s="132">
        <f>IFERROR('APPENDIX 16'!M49/NEPI!M49*100,"0.00")</f>
        <v>103.00620847402244</v>
      </c>
      <c r="N49" s="132">
        <f>IFERROR('APPENDIX 16'!N49/NEPI!N49*100,"0.00")</f>
        <v>44.338438363042933</v>
      </c>
      <c r="O49" s="132">
        <f>IFERROR('APPENDIX 16'!O49/NEPI!O49*100,"0.00")</f>
        <v>81.804099471660535</v>
      </c>
      <c r="P49" s="132">
        <f>IFERROR('APPENDIX 16'!P49/NEPI!P49*100,"0.00")</f>
        <v>200.7039420756235</v>
      </c>
      <c r="Q49" s="145">
        <f>IFERROR('APPENDIX 16'!Q49/NEPI!Q49*100,"0.00")</f>
        <v>70.214546139610135</v>
      </c>
    </row>
    <row r="50" spans="2:17" ht="27" customHeight="1" x14ac:dyDescent="0.3">
      <c r="B50" s="9" t="s">
        <v>48</v>
      </c>
      <c r="C50" s="132">
        <f>IFERROR('APPENDIX 16'!C50/NEPI!C50*100,"0.00")</f>
        <v>510.45871559633031</v>
      </c>
      <c r="D50" s="132">
        <f>IFERROR('APPENDIX 16'!D50/NEPI!D50*100,"0.00")</f>
        <v>1737.4633737965678</v>
      </c>
      <c r="E50" s="132">
        <f>IFERROR('APPENDIX 16'!E50/NEPI!E50*100,"0.00")</f>
        <v>103.95141138633946</v>
      </c>
      <c r="F50" s="132">
        <f>IFERROR('APPENDIX 16'!F50/NEPI!F50*100,"0.00")</f>
        <v>731.6256222164003</v>
      </c>
      <c r="G50" s="132">
        <f>IFERROR('APPENDIX 16'!G50/NEPI!G50*100,"0.00")</f>
        <v>98.259437003080009</v>
      </c>
      <c r="H50" s="132">
        <f>IFERROR('APPENDIX 16'!H50/NEPI!H50*100,"0.00")</f>
        <v>-3.159324875120824</v>
      </c>
      <c r="I50" s="132">
        <f>IFERROR('APPENDIX 16'!I50/NEPI!I50*100,"0.00")</f>
        <v>598.88244166444861</v>
      </c>
      <c r="J50" s="132">
        <f>IFERROR('APPENDIX 16'!J50/NEPI!J50*100,"0.00")</f>
        <v>132.72683772952928</v>
      </c>
      <c r="K50" s="132" t="str">
        <f>IFERROR('APPENDIX 16'!K50/NEPI!K50*100,"0.00")</f>
        <v>0.00</v>
      </c>
      <c r="L50" s="132">
        <f>IFERROR('APPENDIX 16'!L50/NEPI!L50*100,"0.00")</f>
        <v>1781.2727099781223</v>
      </c>
      <c r="M50" s="132">
        <f>IFERROR('APPENDIX 16'!M50/NEPI!M50*100,"0.00")</f>
        <v>13.663630304376806</v>
      </c>
      <c r="N50" s="132">
        <f>IFERROR('APPENDIX 16'!N50/NEPI!N50*100,"0.00")</f>
        <v>380.91754718685087</v>
      </c>
      <c r="O50" s="132">
        <f>IFERROR('APPENDIX 16'!O50/NEPI!O50*100,"0.00")</f>
        <v>-350.32167436911925</v>
      </c>
      <c r="P50" s="132">
        <f>IFERROR('APPENDIX 16'!P50/NEPI!P50*100,"0.00")</f>
        <v>47.476699937819809</v>
      </c>
      <c r="Q50" s="145">
        <f>IFERROR('APPENDIX 16'!Q50/NEPI!Q50*100,"0.00")</f>
        <v>95.846302274834471</v>
      </c>
    </row>
    <row r="51" spans="2:17" ht="27" customHeight="1" x14ac:dyDescent="0.3">
      <c r="B51" s="9" t="s">
        <v>251</v>
      </c>
      <c r="C51" s="132">
        <f>IFERROR('APPENDIX 16'!C51/NEPI!C51*100,"0.00")</f>
        <v>-51.891891891891895</v>
      </c>
      <c r="D51" s="132">
        <f>IFERROR('APPENDIX 16'!D51/NEPI!D51*100,"0.00")</f>
        <v>151.7631507328642</v>
      </c>
      <c r="E51" s="132">
        <f>IFERROR('APPENDIX 16'!E51/NEPI!E51*100,"0.00")</f>
        <v>30.864197530864196</v>
      </c>
      <c r="F51" s="132">
        <f>IFERROR('APPENDIX 16'!F51/NEPI!F51*100,"0.00")</f>
        <v>0.14652826517922007</v>
      </c>
      <c r="G51" s="132">
        <f>IFERROR('APPENDIX 16'!G51/NEPI!G51*100,"0.00")</f>
        <v>15.720371126801657</v>
      </c>
      <c r="H51" s="132">
        <f>IFERROR('APPENDIX 16'!H51/NEPI!H51*100,"0.00")</f>
        <v>37.570472825678422</v>
      </c>
      <c r="I51" s="132">
        <f>IFERROR('APPENDIX 16'!I51/NEPI!I51*100,"0.00")</f>
        <v>33.689567430025448</v>
      </c>
      <c r="J51" s="132">
        <f>IFERROR('APPENDIX 16'!J51/NEPI!J51*100,"0.00")</f>
        <v>144.76013041453191</v>
      </c>
      <c r="K51" s="132" t="str">
        <f>IFERROR('APPENDIX 16'!K51/NEPI!K51*100,"0.00")</f>
        <v>0.00</v>
      </c>
      <c r="L51" s="132">
        <f>IFERROR('APPENDIX 16'!L51/NEPI!L51*100,"0.00")</f>
        <v>35.748197643748902</v>
      </c>
      <c r="M51" s="132">
        <f>IFERROR('APPENDIX 16'!M51/NEPI!M51*100,"0.00")</f>
        <v>2.8191072826938135</v>
      </c>
      <c r="N51" s="132">
        <f>IFERROR('APPENDIX 16'!N51/NEPI!N51*100,"0.00")</f>
        <v>24.175229853975122</v>
      </c>
      <c r="O51" s="132">
        <f>IFERROR('APPENDIX 16'!O51/NEPI!O51*100,"0.00")</f>
        <v>28.756581611988658</v>
      </c>
      <c r="P51" s="132">
        <f>IFERROR('APPENDIX 16'!P51/NEPI!P51*100,"0.00")</f>
        <v>-6.1636423124355071</v>
      </c>
      <c r="Q51" s="145">
        <f>IFERROR('APPENDIX 16'!Q51/NEPI!Q51*100,"0.00")</f>
        <v>26.41481080756169</v>
      </c>
    </row>
    <row r="52" spans="2:17" ht="27" customHeight="1" x14ac:dyDescent="0.3">
      <c r="B52" s="130" t="s">
        <v>45</v>
      </c>
      <c r="C52" s="131">
        <f>IFERROR('APPENDIX 16'!C52/NEPI!C52*100,"0.00")</f>
        <v>-104.11304722615601</v>
      </c>
      <c r="D52" s="131">
        <f>IFERROR('APPENDIX 16'!D52/NEPI!D52*100,"0.00")</f>
        <v>-98.694332404673787</v>
      </c>
      <c r="E52" s="131">
        <f>IFERROR('APPENDIX 16'!E52/NEPI!E52*100,"0.00")</f>
        <v>103.44357238130506</v>
      </c>
      <c r="F52" s="131">
        <f>IFERROR('APPENDIX 16'!F52/NEPI!F52*100,"0.00")</f>
        <v>100.96891509151781</v>
      </c>
      <c r="G52" s="131">
        <f>IFERROR('APPENDIX 16'!G52/NEPI!G52*100,"0.00")</f>
        <v>35.894755858366885</v>
      </c>
      <c r="H52" s="131">
        <f>IFERROR('APPENDIX 16'!H52/NEPI!H52*100,"0.00")</f>
        <v>25.476844662127185</v>
      </c>
      <c r="I52" s="131">
        <f>IFERROR('APPENDIX 16'!I52/NEPI!I52*100,"0.00")</f>
        <v>586.14238054613429</v>
      </c>
      <c r="J52" s="131">
        <f>IFERROR('APPENDIX 16'!J52/NEPI!J52*100,"0.00")</f>
        <v>70.205868433506851</v>
      </c>
      <c r="K52" s="131" t="str">
        <f>IFERROR('APPENDIX 16'!K52/NEPI!K52*100,"0.00")</f>
        <v>0.00</v>
      </c>
      <c r="L52" s="131">
        <f>IFERROR('APPENDIX 16'!L52/NEPI!L52*100,"0.00")</f>
        <v>1225.5666787696457</v>
      </c>
      <c r="M52" s="131">
        <f>IFERROR('APPENDIX 16'!M52/NEPI!M52*100,"0.00")</f>
        <v>46.502941050191062</v>
      </c>
      <c r="N52" s="131">
        <f>IFERROR('APPENDIX 16'!N52/NEPI!N52*100,"0.00")</f>
        <v>97.956704540494925</v>
      </c>
      <c r="O52" s="131">
        <f>IFERROR('APPENDIX 16'!O52/NEPI!O52*100,"0.00")</f>
        <v>-109.74458751864545</v>
      </c>
      <c r="P52" s="131">
        <f>IFERROR('APPENDIX 16'!P52/NEPI!P52*100,"0.00")</f>
        <v>44.39300145948831</v>
      </c>
      <c r="Q52" s="131">
        <f>IFERROR('APPENDIX 16'!Q52/NEPI!Q52*100,"0.00")</f>
        <v>75.087102674197808</v>
      </c>
    </row>
    <row r="53" spans="2:17" x14ac:dyDescent="0.3">
      <c r="B53" s="4" t="s">
        <v>50</v>
      </c>
    </row>
  </sheetData>
  <sheetProtection algorithmName="SHA-512" hashValue="woqbcCo9znei9Gicx08kK2mQHOyhrlxDiZqndB8NqN1sDFGfgJNRnqHXkpUcE8i3eFlNpnQ+v6MjYtGxDzkJUQ==" saltValue="F4PBWbzlwqA1hoC1J4Yq7Q==" spinCount="100000" sheet="1" objects="1" scenarios="1"/>
  <mergeCells count="3">
    <mergeCell ref="B4:Q4"/>
    <mergeCell ref="B6:Q6"/>
    <mergeCell ref="B46:Q46"/>
  </mergeCells>
  <pageMargins left="0.7" right="0.7" top="0.75" bottom="0.75" header="0.3" footer="0.3"/>
  <pageSetup paperSize="9" scale="3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A2D668"/>
    <pageSetUpPr fitToPage="1"/>
  </sheetPr>
  <dimension ref="B3:S56"/>
  <sheetViews>
    <sheetView showGridLines="0" topLeftCell="A34" zoomScale="80" zoomScaleNormal="80" workbookViewId="0">
      <selection activeCell="D61" sqref="D61"/>
    </sheetView>
  </sheetViews>
  <sheetFormatPr defaultColWidth="9.453125" defaultRowHeight="14" x14ac:dyDescent="0.3"/>
  <cols>
    <col min="1" max="1" width="15.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2.5" customHeight="1" x14ac:dyDescent="0.3">
      <c r="B4" s="284" t="s">
        <v>305</v>
      </c>
      <c r="C4" s="284"/>
      <c r="D4" s="284"/>
      <c r="E4" s="284"/>
      <c r="F4" s="284"/>
      <c r="G4" s="284"/>
      <c r="H4" s="284"/>
      <c r="I4" s="284"/>
      <c r="J4" s="284"/>
      <c r="K4" s="284"/>
      <c r="L4" s="284"/>
      <c r="M4" s="284"/>
      <c r="N4" s="284"/>
      <c r="O4" s="284"/>
      <c r="P4" s="284"/>
      <c r="Q4" s="284"/>
      <c r="R4" s="123"/>
    </row>
    <row r="5" spans="2:18" ht="28"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30" customHeight="1" x14ac:dyDescent="0.3">
      <c r="B6" s="285" t="s">
        <v>16</v>
      </c>
      <c r="C6" s="285"/>
      <c r="D6" s="285"/>
      <c r="E6" s="285"/>
      <c r="F6" s="285"/>
      <c r="G6" s="285"/>
      <c r="H6" s="285"/>
      <c r="I6" s="285"/>
      <c r="J6" s="285"/>
      <c r="K6" s="285"/>
      <c r="L6" s="285"/>
      <c r="M6" s="285"/>
      <c r="N6" s="285"/>
      <c r="O6" s="285"/>
      <c r="P6" s="285"/>
      <c r="Q6" s="285"/>
      <c r="R6" s="133"/>
    </row>
    <row r="7" spans="2:18" ht="30" customHeight="1" x14ac:dyDescent="0.3">
      <c r="B7" s="118" t="s">
        <v>17</v>
      </c>
      <c r="C7" s="180">
        <v>0</v>
      </c>
      <c r="D7" s="180">
        <v>233</v>
      </c>
      <c r="E7" s="180">
        <v>856</v>
      </c>
      <c r="F7" s="180">
        <v>4582</v>
      </c>
      <c r="G7" s="180">
        <v>3490</v>
      </c>
      <c r="H7" s="180">
        <v>594</v>
      </c>
      <c r="I7" s="180">
        <v>0</v>
      </c>
      <c r="J7" s="180">
        <v>0</v>
      </c>
      <c r="K7" s="180">
        <v>0</v>
      </c>
      <c r="L7" s="180">
        <v>8054</v>
      </c>
      <c r="M7" s="180">
        <v>2657</v>
      </c>
      <c r="N7" s="180">
        <v>-3298</v>
      </c>
      <c r="O7" s="180">
        <v>-113359</v>
      </c>
      <c r="P7" s="180">
        <v>7559</v>
      </c>
      <c r="Q7" s="180">
        <v>-88632</v>
      </c>
      <c r="R7" s="134"/>
    </row>
    <row r="8" spans="2:18" ht="30" customHeight="1" x14ac:dyDescent="0.3">
      <c r="B8" s="118" t="s">
        <v>18</v>
      </c>
      <c r="C8" s="180">
        <v>0</v>
      </c>
      <c r="D8" s="180">
        <v>74788</v>
      </c>
      <c r="E8" s="180">
        <v>-3655</v>
      </c>
      <c r="F8" s="180">
        <v>-10476</v>
      </c>
      <c r="G8" s="180">
        <v>2172</v>
      </c>
      <c r="H8" s="180">
        <v>-400</v>
      </c>
      <c r="I8" s="180">
        <v>-125829</v>
      </c>
      <c r="J8" s="180">
        <v>-11980</v>
      </c>
      <c r="K8" s="180">
        <v>-63433</v>
      </c>
      <c r="L8" s="180">
        <v>166858</v>
      </c>
      <c r="M8" s="180">
        <v>-55334</v>
      </c>
      <c r="N8" s="180">
        <v>18835</v>
      </c>
      <c r="O8" s="180">
        <v>3264</v>
      </c>
      <c r="P8" s="180">
        <v>-17390</v>
      </c>
      <c r="Q8" s="180">
        <v>-22580</v>
      </c>
      <c r="R8" s="134"/>
    </row>
    <row r="9" spans="2:18" ht="30" customHeight="1" x14ac:dyDescent="0.3">
      <c r="B9" s="118" t="s">
        <v>19</v>
      </c>
      <c r="C9" s="180">
        <v>3259</v>
      </c>
      <c r="D9" s="180">
        <v>121</v>
      </c>
      <c r="E9" s="180">
        <v>5919</v>
      </c>
      <c r="F9" s="180">
        <v>16014</v>
      </c>
      <c r="G9" s="180">
        <v>-43627</v>
      </c>
      <c r="H9" s="180">
        <v>1033</v>
      </c>
      <c r="I9" s="180">
        <v>19301</v>
      </c>
      <c r="J9" s="180">
        <v>12339</v>
      </c>
      <c r="K9" s="180">
        <v>0</v>
      </c>
      <c r="L9" s="180">
        <v>-33964</v>
      </c>
      <c r="M9" s="180">
        <v>34760</v>
      </c>
      <c r="N9" s="180">
        <v>73494</v>
      </c>
      <c r="O9" s="180">
        <v>0</v>
      </c>
      <c r="P9" s="180">
        <v>0</v>
      </c>
      <c r="Q9" s="180">
        <v>88650</v>
      </c>
      <c r="R9" s="134"/>
    </row>
    <row r="10" spans="2:18" ht="30" customHeight="1" x14ac:dyDescent="0.3">
      <c r="B10" s="118" t="s">
        <v>142</v>
      </c>
      <c r="C10" s="180">
        <v>-3157</v>
      </c>
      <c r="D10" s="180">
        <v>-4378</v>
      </c>
      <c r="E10" s="180">
        <v>-19546</v>
      </c>
      <c r="F10" s="180">
        <v>-18750</v>
      </c>
      <c r="G10" s="180">
        <v>-9002</v>
      </c>
      <c r="H10" s="180">
        <v>-2912</v>
      </c>
      <c r="I10" s="180">
        <v>-24099</v>
      </c>
      <c r="J10" s="180">
        <v>12199</v>
      </c>
      <c r="K10" s="180">
        <v>0</v>
      </c>
      <c r="L10" s="180">
        <v>-73</v>
      </c>
      <c r="M10" s="180">
        <v>-2994</v>
      </c>
      <c r="N10" s="180">
        <v>7453</v>
      </c>
      <c r="O10" s="180">
        <v>4439</v>
      </c>
      <c r="P10" s="180">
        <v>-3119</v>
      </c>
      <c r="Q10" s="180">
        <v>-63940</v>
      </c>
      <c r="R10" s="134"/>
    </row>
    <row r="11" spans="2:18" ht="30" customHeight="1" x14ac:dyDescent="0.3">
      <c r="B11" s="118" t="s">
        <v>20</v>
      </c>
      <c r="C11" s="180">
        <v>-8828</v>
      </c>
      <c r="D11" s="180">
        <v>-2556</v>
      </c>
      <c r="E11" s="180">
        <v>5179</v>
      </c>
      <c r="F11" s="180">
        <v>7898</v>
      </c>
      <c r="G11" s="180">
        <v>-9717</v>
      </c>
      <c r="H11" s="180">
        <v>9224</v>
      </c>
      <c r="I11" s="180">
        <v>-68889</v>
      </c>
      <c r="J11" s="180">
        <v>-18730</v>
      </c>
      <c r="K11" s="180">
        <v>0</v>
      </c>
      <c r="L11" s="180">
        <v>1310</v>
      </c>
      <c r="M11" s="180">
        <v>23689</v>
      </c>
      <c r="N11" s="180">
        <v>61863</v>
      </c>
      <c r="O11" s="180">
        <v>-34984</v>
      </c>
      <c r="P11" s="180">
        <v>58695</v>
      </c>
      <c r="Q11" s="180">
        <v>24154</v>
      </c>
      <c r="R11" s="134"/>
    </row>
    <row r="12" spans="2:18" ht="30" customHeight="1" x14ac:dyDescent="0.3">
      <c r="B12" s="118" t="s">
        <v>137</v>
      </c>
      <c r="C12" s="180">
        <v>0</v>
      </c>
      <c r="D12" s="180">
        <v>-10574</v>
      </c>
      <c r="E12" s="180">
        <v>-4084</v>
      </c>
      <c r="F12" s="180">
        <v>6813</v>
      </c>
      <c r="G12" s="180">
        <v>-9529</v>
      </c>
      <c r="H12" s="180">
        <v>12169</v>
      </c>
      <c r="I12" s="180">
        <v>-317486</v>
      </c>
      <c r="J12" s="180">
        <v>-343019</v>
      </c>
      <c r="K12" s="180">
        <v>0</v>
      </c>
      <c r="L12" s="180">
        <v>25071</v>
      </c>
      <c r="M12" s="180">
        <v>14804</v>
      </c>
      <c r="N12" s="180">
        <v>-21150</v>
      </c>
      <c r="O12" s="180">
        <v>1275</v>
      </c>
      <c r="P12" s="180">
        <v>6240</v>
      </c>
      <c r="Q12" s="180">
        <v>-639472</v>
      </c>
      <c r="R12" s="134"/>
    </row>
    <row r="13" spans="2:18" ht="30" customHeight="1" x14ac:dyDescent="0.3">
      <c r="B13" s="118" t="s">
        <v>21</v>
      </c>
      <c r="C13" s="180">
        <v>0</v>
      </c>
      <c r="D13" s="180">
        <v>-14063</v>
      </c>
      <c r="E13" s="180">
        <v>-22087</v>
      </c>
      <c r="F13" s="180">
        <v>-19540</v>
      </c>
      <c r="G13" s="180">
        <v>-19046</v>
      </c>
      <c r="H13" s="180">
        <v>-11449</v>
      </c>
      <c r="I13" s="180">
        <v>-166979</v>
      </c>
      <c r="J13" s="180">
        <v>-151690</v>
      </c>
      <c r="K13" s="180">
        <v>0</v>
      </c>
      <c r="L13" s="180">
        <v>-34797</v>
      </c>
      <c r="M13" s="180">
        <v>35322</v>
      </c>
      <c r="N13" s="180">
        <v>-10818</v>
      </c>
      <c r="O13" s="180">
        <v>118335</v>
      </c>
      <c r="P13" s="180">
        <v>-10162</v>
      </c>
      <c r="Q13" s="180">
        <v>-306975</v>
      </c>
      <c r="R13" s="134"/>
    </row>
    <row r="14" spans="2:18" ht="30" customHeight="1" x14ac:dyDescent="0.3">
      <c r="B14" s="118" t="s">
        <v>22</v>
      </c>
      <c r="C14" s="180">
        <v>0</v>
      </c>
      <c r="D14" s="180">
        <v>4599</v>
      </c>
      <c r="E14" s="180">
        <v>1493</v>
      </c>
      <c r="F14" s="180">
        <v>-17137</v>
      </c>
      <c r="G14" s="180">
        <v>9928</v>
      </c>
      <c r="H14" s="180">
        <v>-1542</v>
      </c>
      <c r="I14" s="180">
        <v>4358</v>
      </c>
      <c r="J14" s="180">
        <v>-10118</v>
      </c>
      <c r="K14" s="180">
        <v>0</v>
      </c>
      <c r="L14" s="180">
        <v>2679</v>
      </c>
      <c r="M14" s="180">
        <v>16756</v>
      </c>
      <c r="N14" s="180">
        <v>-954</v>
      </c>
      <c r="O14" s="180">
        <v>1680</v>
      </c>
      <c r="P14" s="180">
        <v>-5772</v>
      </c>
      <c r="Q14" s="180">
        <v>5969</v>
      </c>
      <c r="R14" s="134"/>
    </row>
    <row r="15" spans="2:18" ht="30" customHeight="1" x14ac:dyDescent="0.3">
      <c r="B15" s="118" t="s">
        <v>23</v>
      </c>
      <c r="C15" s="180">
        <v>0</v>
      </c>
      <c r="D15" s="180">
        <v>0</v>
      </c>
      <c r="E15" s="180">
        <v>0</v>
      </c>
      <c r="F15" s="180">
        <v>0</v>
      </c>
      <c r="G15" s="180">
        <v>0</v>
      </c>
      <c r="H15" s="180">
        <v>0</v>
      </c>
      <c r="I15" s="180">
        <v>26343</v>
      </c>
      <c r="J15" s="180">
        <v>-26544</v>
      </c>
      <c r="K15" s="180">
        <v>80225</v>
      </c>
      <c r="L15" s="180">
        <v>0</v>
      </c>
      <c r="M15" s="180">
        <v>0</v>
      </c>
      <c r="N15" s="180">
        <v>0</v>
      </c>
      <c r="O15" s="180">
        <v>0</v>
      </c>
      <c r="P15" s="180">
        <v>0</v>
      </c>
      <c r="Q15" s="180">
        <v>80024</v>
      </c>
      <c r="R15" s="134"/>
    </row>
    <row r="16" spans="2:18" ht="30" customHeight="1" x14ac:dyDescent="0.3">
      <c r="B16" s="118" t="s">
        <v>24</v>
      </c>
      <c r="C16" s="180">
        <v>-15222</v>
      </c>
      <c r="D16" s="180">
        <v>162</v>
      </c>
      <c r="E16" s="180">
        <v>93</v>
      </c>
      <c r="F16" s="180">
        <v>596</v>
      </c>
      <c r="G16" s="180">
        <v>-1475</v>
      </c>
      <c r="H16" s="180">
        <v>13977</v>
      </c>
      <c r="I16" s="180">
        <v>-20737</v>
      </c>
      <c r="J16" s="180">
        <v>-4404</v>
      </c>
      <c r="K16" s="180">
        <v>-1352</v>
      </c>
      <c r="L16" s="180">
        <v>618</v>
      </c>
      <c r="M16" s="180">
        <v>-3698</v>
      </c>
      <c r="N16" s="180">
        <v>-4508</v>
      </c>
      <c r="O16" s="180">
        <v>0</v>
      </c>
      <c r="P16" s="180">
        <v>-5034</v>
      </c>
      <c r="Q16" s="180">
        <v>-40985</v>
      </c>
      <c r="R16" s="134"/>
    </row>
    <row r="17" spans="2:18" ht="30" customHeight="1" x14ac:dyDescent="0.3">
      <c r="B17" s="118" t="s">
        <v>25</v>
      </c>
      <c r="C17" s="180">
        <v>0</v>
      </c>
      <c r="D17" s="180">
        <v>-8809</v>
      </c>
      <c r="E17" s="180">
        <v>-2641</v>
      </c>
      <c r="F17" s="180">
        <v>35326</v>
      </c>
      <c r="G17" s="180">
        <v>-5698</v>
      </c>
      <c r="H17" s="180">
        <v>-2024</v>
      </c>
      <c r="I17" s="180">
        <v>-78895</v>
      </c>
      <c r="J17" s="180">
        <v>-56106</v>
      </c>
      <c r="K17" s="180">
        <v>0</v>
      </c>
      <c r="L17" s="180">
        <v>-856</v>
      </c>
      <c r="M17" s="180">
        <v>17461</v>
      </c>
      <c r="N17" s="180">
        <v>13635</v>
      </c>
      <c r="O17" s="180">
        <v>89463</v>
      </c>
      <c r="P17" s="180">
        <v>-6631</v>
      </c>
      <c r="Q17" s="180">
        <v>-5776</v>
      </c>
      <c r="R17" s="134"/>
    </row>
    <row r="18" spans="2:18" ht="30" customHeight="1" x14ac:dyDescent="0.3">
      <c r="B18" s="118" t="s">
        <v>26</v>
      </c>
      <c r="C18" s="180">
        <v>-13884</v>
      </c>
      <c r="D18" s="180">
        <v>4009</v>
      </c>
      <c r="E18" s="180">
        <v>-1797</v>
      </c>
      <c r="F18" s="180">
        <v>57553</v>
      </c>
      <c r="G18" s="180">
        <v>5516</v>
      </c>
      <c r="H18" s="180">
        <v>20427</v>
      </c>
      <c r="I18" s="180">
        <v>-66732</v>
      </c>
      <c r="J18" s="180">
        <v>-6332</v>
      </c>
      <c r="K18" s="180">
        <v>-16293</v>
      </c>
      <c r="L18" s="180">
        <v>9537</v>
      </c>
      <c r="M18" s="180">
        <v>27940</v>
      </c>
      <c r="N18" s="180">
        <v>2620</v>
      </c>
      <c r="O18" s="180">
        <v>-58888</v>
      </c>
      <c r="P18" s="180">
        <v>159534</v>
      </c>
      <c r="Q18" s="180">
        <v>123211</v>
      </c>
      <c r="R18" s="134"/>
    </row>
    <row r="19" spans="2:18" ht="30" customHeight="1" x14ac:dyDescent="0.3">
      <c r="B19" s="118" t="s">
        <v>27</v>
      </c>
      <c r="C19" s="180">
        <v>-552</v>
      </c>
      <c r="D19" s="180">
        <v>-27140</v>
      </c>
      <c r="E19" s="180">
        <v>7323</v>
      </c>
      <c r="F19" s="180">
        <v>-14773</v>
      </c>
      <c r="G19" s="180">
        <v>-13298</v>
      </c>
      <c r="H19" s="180">
        <v>9655</v>
      </c>
      <c r="I19" s="180">
        <v>-80275</v>
      </c>
      <c r="J19" s="180">
        <v>-119741</v>
      </c>
      <c r="K19" s="180">
        <v>0</v>
      </c>
      <c r="L19" s="180">
        <v>1275</v>
      </c>
      <c r="M19" s="180">
        <v>10180</v>
      </c>
      <c r="N19" s="180">
        <v>51849</v>
      </c>
      <c r="O19" s="180">
        <v>0</v>
      </c>
      <c r="P19" s="180">
        <v>-893</v>
      </c>
      <c r="Q19" s="180">
        <v>-176389</v>
      </c>
      <c r="R19" s="134"/>
    </row>
    <row r="20" spans="2:18" ht="30" customHeight="1" x14ac:dyDescent="0.3">
      <c r="B20" s="118" t="s">
        <v>28</v>
      </c>
      <c r="C20" s="180">
        <v>900</v>
      </c>
      <c r="D20" s="180">
        <v>-5239</v>
      </c>
      <c r="E20" s="180">
        <v>3918</v>
      </c>
      <c r="F20" s="180">
        <v>-11191</v>
      </c>
      <c r="G20" s="180">
        <v>14052</v>
      </c>
      <c r="H20" s="180">
        <v>15058</v>
      </c>
      <c r="I20" s="180">
        <v>-4332</v>
      </c>
      <c r="J20" s="180">
        <v>-12469</v>
      </c>
      <c r="K20" s="180">
        <v>17178</v>
      </c>
      <c r="L20" s="180">
        <v>-3204</v>
      </c>
      <c r="M20" s="180">
        <v>-1402</v>
      </c>
      <c r="N20" s="180">
        <v>57120</v>
      </c>
      <c r="O20" s="180">
        <v>32171</v>
      </c>
      <c r="P20" s="180">
        <v>-32973</v>
      </c>
      <c r="Q20" s="180">
        <v>69586</v>
      </c>
      <c r="R20" s="134"/>
    </row>
    <row r="21" spans="2:18" ht="30" customHeight="1" x14ac:dyDescent="0.3">
      <c r="B21" s="118" t="s">
        <v>29</v>
      </c>
      <c r="C21" s="180">
        <v>-260</v>
      </c>
      <c r="D21" s="180">
        <v>-1000</v>
      </c>
      <c r="E21" s="180">
        <v>20802</v>
      </c>
      <c r="F21" s="180">
        <v>45426</v>
      </c>
      <c r="G21" s="180">
        <v>1043</v>
      </c>
      <c r="H21" s="180">
        <v>-1217</v>
      </c>
      <c r="I21" s="180">
        <v>-56720</v>
      </c>
      <c r="J21" s="180">
        <v>-14867</v>
      </c>
      <c r="K21" s="180">
        <v>0</v>
      </c>
      <c r="L21" s="180">
        <v>-14086</v>
      </c>
      <c r="M21" s="180">
        <v>-2599</v>
      </c>
      <c r="N21" s="180">
        <v>55635</v>
      </c>
      <c r="O21" s="180">
        <v>-16159</v>
      </c>
      <c r="P21" s="180">
        <v>3344</v>
      </c>
      <c r="Q21" s="180">
        <v>19343</v>
      </c>
      <c r="R21" s="134"/>
    </row>
    <row r="22" spans="2:18" ht="30" customHeight="1" x14ac:dyDescent="0.3">
      <c r="B22" s="118" t="s">
        <v>30</v>
      </c>
      <c r="C22" s="180">
        <v>0</v>
      </c>
      <c r="D22" s="180">
        <v>2773</v>
      </c>
      <c r="E22" s="180">
        <v>-3208</v>
      </c>
      <c r="F22" s="180">
        <v>15328</v>
      </c>
      <c r="G22" s="180">
        <v>326</v>
      </c>
      <c r="H22" s="180">
        <v>8472</v>
      </c>
      <c r="I22" s="180">
        <v>-6718</v>
      </c>
      <c r="J22" s="180">
        <v>-18152</v>
      </c>
      <c r="K22" s="180">
        <v>3249</v>
      </c>
      <c r="L22" s="180">
        <v>-7930</v>
      </c>
      <c r="M22" s="180">
        <v>4754</v>
      </c>
      <c r="N22" s="180">
        <v>7356</v>
      </c>
      <c r="O22" s="180">
        <v>0</v>
      </c>
      <c r="P22" s="180">
        <v>5275</v>
      </c>
      <c r="Q22" s="180">
        <v>11524</v>
      </c>
      <c r="R22" s="134"/>
    </row>
    <row r="23" spans="2:18" ht="30" customHeight="1" x14ac:dyDescent="0.3">
      <c r="B23" s="118" t="s">
        <v>31</v>
      </c>
      <c r="C23" s="180">
        <v>0</v>
      </c>
      <c r="D23" s="180">
        <v>0</v>
      </c>
      <c r="E23" s="180">
        <v>0</v>
      </c>
      <c r="F23" s="180">
        <v>0</v>
      </c>
      <c r="G23" s="180">
        <v>0</v>
      </c>
      <c r="H23" s="180">
        <v>0</v>
      </c>
      <c r="I23" s="180">
        <v>0</v>
      </c>
      <c r="J23" s="180">
        <v>0</v>
      </c>
      <c r="K23" s="180">
        <v>0</v>
      </c>
      <c r="L23" s="180">
        <v>0</v>
      </c>
      <c r="M23" s="180">
        <v>0</v>
      </c>
      <c r="N23" s="180">
        <v>0</v>
      </c>
      <c r="O23" s="180">
        <v>0</v>
      </c>
      <c r="P23" s="180">
        <v>0</v>
      </c>
      <c r="Q23" s="180">
        <v>0</v>
      </c>
      <c r="R23" s="134"/>
    </row>
    <row r="24" spans="2:18" ht="30" customHeight="1" x14ac:dyDescent="0.3">
      <c r="B24" s="118" t="s">
        <v>258</v>
      </c>
      <c r="C24" s="180">
        <v>4772</v>
      </c>
      <c r="D24" s="180">
        <v>8190</v>
      </c>
      <c r="E24" s="180">
        <v>10877</v>
      </c>
      <c r="F24" s="180">
        <v>-44904</v>
      </c>
      <c r="G24" s="180">
        <v>-21701</v>
      </c>
      <c r="H24" s="180">
        <v>292</v>
      </c>
      <c r="I24" s="180">
        <v>-54348</v>
      </c>
      <c r="J24" s="180">
        <v>27293</v>
      </c>
      <c r="K24" s="180">
        <v>180</v>
      </c>
      <c r="L24" s="180">
        <v>12374</v>
      </c>
      <c r="M24" s="180">
        <v>1552</v>
      </c>
      <c r="N24" s="180">
        <v>-27753</v>
      </c>
      <c r="O24" s="180">
        <v>0</v>
      </c>
      <c r="P24" s="180">
        <v>40829</v>
      </c>
      <c r="Q24" s="180">
        <v>-42347</v>
      </c>
      <c r="R24" s="134"/>
    </row>
    <row r="25" spans="2:18" ht="30" customHeight="1" x14ac:dyDescent="0.3">
      <c r="B25" s="118" t="s">
        <v>259</v>
      </c>
      <c r="C25" s="180">
        <v>0</v>
      </c>
      <c r="D25" s="180">
        <v>0</v>
      </c>
      <c r="E25" s="180">
        <v>0</v>
      </c>
      <c r="F25" s="180">
        <v>0</v>
      </c>
      <c r="G25" s="180">
        <v>0</v>
      </c>
      <c r="H25" s="180">
        <v>0</v>
      </c>
      <c r="I25" s="180">
        <v>0</v>
      </c>
      <c r="J25" s="180">
        <v>0</v>
      </c>
      <c r="K25" s="180">
        <v>0</v>
      </c>
      <c r="L25" s="180">
        <v>0</v>
      </c>
      <c r="M25" s="180">
        <v>0</v>
      </c>
      <c r="N25" s="180">
        <v>0</v>
      </c>
      <c r="O25" s="180">
        <v>165575</v>
      </c>
      <c r="P25" s="180">
        <v>0</v>
      </c>
      <c r="Q25" s="180">
        <v>165575</v>
      </c>
      <c r="R25" s="134"/>
    </row>
    <row r="26" spans="2:18" ht="30" customHeight="1" x14ac:dyDescent="0.3">
      <c r="B26" s="118" t="s">
        <v>33</v>
      </c>
      <c r="C26" s="180">
        <v>0</v>
      </c>
      <c r="D26" s="180">
        <v>2424</v>
      </c>
      <c r="E26" s="180">
        <v>-336</v>
      </c>
      <c r="F26" s="180">
        <v>4721</v>
      </c>
      <c r="G26" s="180">
        <v>-8730</v>
      </c>
      <c r="H26" s="180">
        <v>11844</v>
      </c>
      <c r="I26" s="180">
        <v>-13931</v>
      </c>
      <c r="J26" s="180">
        <v>-84795</v>
      </c>
      <c r="K26" s="180">
        <v>0</v>
      </c>
      <c r="L26" s="180">
        <v>758</v>
      </c>
      <c r="M26" s="180">
        <v>16868</v>
      </c>
      <c r="N26" s="180">
        <v>18864</v>
      </c>
      <c r="O26" s="180">
        <v>-2354</v>
      </c>
      <c r="P26" s="180">
        <v>256</v>
      </c>
      <c r="Q26" s="180">
        <v>-54412</v>
      </c>
      <c r="R26" s="134"/>
    </row>
    <row r="27" spans="2:18" ht="30" customHeight="1" x14ac:dyDescent="0.3">
      <c r="B27" s="118" t="s">
        <v>34</v>
      </c>
      <c r="C27" s="180">
        <v>0</v>
      </c>
      <c r="D27" s="180">
        <v>-4161</v>
      </c>
      <c r="E27" s="180">
        <v>2660</v>
      </c>
      <c r="F27" s="180">
        <v>-3591</v>
      </c>
      <c r="G27" s="180">
        <v>1631</v>
      </c>
      <c r="H27" s="180">
        <v>2790</v>
      </c>
      <c r="I27" s="180">
        <v>-1439</v>
      </c>
      <c r="J27" s="180">
        <v>-6381</v>
      </c>
      <c r="K27" s="180">
        <v>0</v>
      </c>
      <c r="L27" s="180">
        <v>-944</v>
      </c>
      <c r="M27" s="180">
        <v>7825</v>
      </c>
      <c r="N27" s="180">
        <v>-10809</v>
      </c>
      <c r="O27" s="180">
        <v>0</v>
      </c>
      <c r="P27" s="180">
        <v>22389</v>
      </c>
      <c r="Q27" s="180">
        <v>9972</v>
      </c>
      <c r="R27" s="134"/>
    </row>
    <row r="28" spans="2:18" ht="30" customHeight="1" x14ac:dyDescent="0.3">
      <c r="B28" s="118" t="s">
        <v>35</v>
      </c>
      <c r="C28" s="180">
        <v>0</v>
      </c>
      <c r="D28" s="180">
        <v>1727</v>
      </c>
      <c r="E28" s="180">
        <v>-865</v>
      </c>
      <c r="F28" s="180">
        <v>-3529</v>
      </c>
      <c r="G28" s="180">
        <v>22389</v>
      </c>
      <c r="H28" s="180">
        <v>-1297</v>
      </c>
      <c r="I28" s="180">
        <v>-18330</v>
      </c>
      <c r="J28" s="180">
        <v>-15703</v>
      </c>
      <c r="K28" s="180">
        <v>0</v>
      </c>
      <c r="L28" s="180">
        <v>-5094</v>
      </c>
      <c r="M28" s="180">
        <v>4425</v>
      </c>
      <c r="N28" s="180">
        <v>-13411</v>
      </c>
      <c r="O28" s="180">
        <v>-65138</v>
      </c>
      <c r="P28" s="180">
        <v>15294</v>
      </c>
      <c r="Q28" s="180">
        <v>-79533</v>
      </c>
      <c r="R28" s="134"/>
    </row>
    <row r="29" spans="2:18" ht="30" customHeight="1" x14ac:dyDescent="0.3">
      <c r="B29" s="118" t="s">
        <v>36</v>
      </c>
      <c r="C29" s="180">
        <v>68</v>
      </c>
      <c r="D29" s="180">
        <v>8458</v>
      </c>
      <c r="E29" s="180">
        <v>3306</v>
      </c>
      <c r="F29" s="180">
        <v>48357</v>
      </c>
      <c r="G29" s="180">
        <v>67</v>
      </c>
      <c r="H29" s="180">
        <v>13573</v>
      </c>
      <c r="I29" s="180">
        <v>1510</v>
      </c>
      <c r="J29" s="180">
        <v>693</v>
      </c>
      <c r="K29" s="180">
        <v>0</v>
      </c>
      <c r="L29" s="180">
        <v>4246</v>
      </c>
      <c r="M29" s="180">
        <v>2213</v>
      </c>
      <c r="N29" s="180">
        <v>43421</v>
      </c>
      <c r="O29" s="180">
        <v>0</v>
      </c>
      <c r="P29" s="180">
        <v>5317</v>
      </c>
      <c r="Q29" s="180">
        <v>131229</v>
      </c>
      <c r="R29" s="134"/>
    </row>
    <row r="30" spans="2:18" ht="30" customHeight="1" x14ac:dyDescent="0.3">
      <c r="B30" s="118" t="s">
        <v>192</v>
      </c>
      <c r="C30" s="180">
        <v>0</v>
      </c>
      <c r="D30" s="180">
        <v>2235</v>
      </c>
      <c r="E30" s="180">
        <v>-9105</v>
      </c>
      <c r="F30" s="180">
        <v>10250</v>
      </c>
      <c r="G30" s="180">
        <v>-308</v>
      </c>
      <c r="H30" s="180">
        <v>5753</v>
      </c>
      <c r="I30" s="180">
        <v>-83251</v>
      </c>
      <c r="J30" s="180">
        <v>-20299</v>
      </c>
      <c r="K30" s="180">
        <v>-26446</v>
      </c>
      <c r="L30" s="180">
        <v>7664</v>
      </c>
      <c r="M30" s="180">
        <v>-34768</v>
      </c>
      <c r="N30" s="180">
        <v>50614</v>
      </c>
      <c r="O30" s="180">
        <v>-3031</v>
      </c>
      <c r="P30" s="180">
        <v>7294</v>
      </c>
      <c r="Q30" s="180">
        <v>-93397</v>
      </c>
      <c r="R30" s="134"/>
    </row>
    <row r="31" spans="2:18" ht="30" customHeight="1" x14ac:dyDescent="0.3">
      <c r="B31" s="118" t="s">
        <v>193</v>
      </c>
      <c r="C31" s="180">
        <v>-18690</v>
      </c>
      <c r="D31" s="180">
        <v>-583</v>
      </c>
      <c r="E31" s="180">
        <v>470</v>
      </c>
      <c r="F31" s="180">
        <v>-4160</v>
      </c>
      <c r="G31" s="180">
        <v>11044</v>
      </c>
      <c r="H31" s="180">
        <v>-208</v>
      </c>
      <c r="I31" s="180">
        <v>-7650</v>
      </c>
      <c r="J31" s="180">
        <v>5702</v>
      </c>
      <c r="K31" s="180">
        <v>0</v>
      </c>
      <c r="L31" s="180">
        <v>565</v>
      </c>
      <c r="M31" s="180">
        <v>1484</v>
      </c>
      <c r="N31" s="180">
        <v>3366</v>
      </c>
      <c r="O31" s="180">
        <v>0</v>
      </c>
      <c r="P31" s="180">
        <v>-5964</v>
      </c>
      <c r="Q31" s="180">
        <v>-14624</v>
      </c>
      <c r="R31" s="134"/>
    </row>
    <row r="32" spans="2:18" ht="30" customHeight="1" x14ac:dyDescent="0.3">
      <c r="B32" s="118" t="s">
        <v>37</v>
      </c>
      <c r="C32" s="180">
        <v>0</v>
      </c>
      <c r="D32" s="180">
        <v>-5315</v>
      </c>
      <c r="E32" s="180">
        <v>1732</v>
      </c>
      <c r="F32" s="180">
        <v>-27176</v>
      </c>
      <c r="G32" s="180">
        <v>2176</v>
      </c>
      <c r="H32" s="180">
        <v>-32448</v>
      </c>
      <c r="I32" s="180">
        <v>-128221</v>
      </c>
      <c r="J32" s="180">
        <v>-44007</v>
      </c>
      <c r="K32" s="180">
        <v>0</v>
      </c>
      <c r="L32" s="180">
        <v>2906</v>
      </c>
      <c r="M32" s="180">
        <v>2820</v>
      </c>
      <c r="N32" s="180">
        <v>-6884</v>
      </c>
      <c r="O32" s="180">
        <v>0</v>
      </c>
      <c r="P32" s="180">
        <v>2125</v>
      </c>
      <c r="Q32" s="180">
        <v>-232292</v>
      </c>
      <c r="R32" s="134"/>
    </row>
    <row r="33" spans="2:18" ht="30" customHeight="1" x14ac:dyDescent="0.3">
      <c r="B33" s="118" t="s">
        <v>139</v>
      </c>
      <c r="C33" s="180">
        <v>0</v>
      </c>
      <c r="D33" s="180">
        <v>34</v>
      </c>
      <c r="E33" s="180">
        <v>320</v>
      </c>
      <c r="F33" s="180">
        <v>-1753</v>
      </c>
      <c r="G33" s="180">
        <v>-7157</v>
      </c>
      <c r="H33" s="180">
        <v>333</v>
      </c>
      <c r="I33" s="180">
        <v>-60274</v>
      </c>
      <c r="J33" s="180">
        <v>36384</v>
      </c>
      <c r="K33" s="180">
        <v>0</v>
      </c>
      <c r="L33" s="180">
        <v>739</v>
      </c>
      <c r="M33" s="180">
        <v>-1691</v>
      </c>
      <c r="N33" s="180">
        <v>-2892</v>
      </c>
      <c r="O33" s="180">
        <v>-4097</v>
      </c>
      <c r="P33" s="180">
        <v>93</v>
      </c>
      <c r="Q33" s="180">
        <v>-39962</v>
      </c>
      <c r="R33" s="134"/>
    </row>
    <row r="34" spans="2:18" ht="30" customHeight="1" x14ac:dyDescent="0.3">
      <c r="B34" s="118" t="s">
        <v>211</v>
      </c>
      <c r="C34" s="180">
        <v>0</v>
      </c>
      <c r="D34" s="180">
        <v>511</v>
      </c>
      <c r="E34" s="180">
        <v>1122</v>
      </c>
      <c r="F34" s="180">
        <v>642</v>
      </c>
      <c r="G34" s="180">
        <v>63</v>
      </c>
      <c r="H34" s="180">
        <v>411</v>
      </c>
      <c r="I34" s="180">
        <v>-36412</v>
      </c>
      <c r="J34" s="180">
        <v>5195</v>
      </c>
      <c r="K34" s="180">
        <v>0</v>
      </c>
      <c r="L34" s="180">
        <v>-540</v>
      </c>
      <c r="M34" s="180">
        <v>1370</v>
      </c>
      <c r="N34" s="180">
        <v>-2846</v>
      </c>
      <c r="O34" s="180">
        <v>0</v>
      </c>
      <c r="P34" s="180">
        <v>-1644</v>
      </c>
      <c r="Q34" s="180">
        <v>-32129</v>
      </c>
      <c r="R34" s="134"/>
    </row>
    <row r="35" spans="2:18" ht="30" customHeight="1" x14ac:dyDescent="0.3">
      <c r="B35" s="118" t="s">
        <v>140</v>
      </c>
      <c r="C35" s="180">
        <v>0</v>
      </c>
      <c r="D35" s="180">
        <v>337</v>
      </c>
      <c r="E35" s="180">
        <v>507</v>
      </c>
      <c r="F35" s="180">
        <v>-894</v>
      </c>
      <c r="G35" s="180">
        <v>-447</v>
      </c>
      <c r="H35" s="180">
        <v>205</v>
      </c>
      <c r="I35" s="180">
        <v>-44165</v>
      </c>
      <c r="J35" s="180">
        <v>-38262</v>
      </c>
      <c r="K35" s="180">
        <v>-7044</v>
      </c>
      <c r="L35" s="180">
        <v>-1478</v>
      </c>
      <c r="M35" s="180">
        <v>290</v>
      </c>
      <c r="N35" s="180">
        <v>1127</v>
      </c>
      <c r="O35" s="180">
        <v>-83576</v>
      </c>
      <c r="P35" s="180">
        <v>780</v>
      </c>
      <c r="Q35" s="180">
        <v>-172620</v>
      </c>
      <c r="R35" s="134"/>
    </row>
    <row r="36" spans="2:18" ht="30" customHeight="1" x14ac:dyDescent="0.3">
      <c r="B36" s="118" t="s">
        <v>141</v>
      </c>
      <c r="C36" s="180">
        <v>0</v>
      </c>
      <c r="D36" s="180">
        <v>320</v>
      </c>
      <c r="E36" s="180">
        <v>-2738</v>
      </c>
      <c r="F36" s="180">
        <v>462</v>
      </c>
      <c r="G36" s="180">
        <v>3034</v>
      </c>
      <c r="H36" s="180">
        <v>-421</v>
      </c>
      <c r="I36" s="180">
        <v>-92149</v>
      </c>
      <c r="J36" s="180">
        <v>-493</v>
      </c>
      <c r="K36" s="180">
        <v>0</v>
      </c>
      <c r="L36" s="180">
        <v>1538</v>
      </c>
      <c r="M36" s="180">
        <v>364</v>
      </c>
      <c r="N36" s="180">
        <v>4495</v>
      </c>
      <c r="O36" s="180">
        <v>-12714</v>
      </c>
      <c r="P36" s="180">
        <v>768</v>
      </c>
      <c r="Q36" s="180">
        <v>-97534</v>
      </c>
      <c r="R36" s="134"/>
    </row>
    <row r="37" spans="2:18" ht="30" customHeight="1" x14ac:dyDescent="0.3">
      <c r="B37" s="118" t="s">
        <v>212</v>
      </c>
      <c r="C37" s="180">
        <v>0</v>
      </c>
      <c r="D37" s="180">
        <v>4309</v>
      </c>
      <c r="E37" s="180">
        <v>1237</v>
      </c>
      <c r="F37" s="180">
        <v>14299</v>
      </c>
      <c r="G37" s="180">
        <v>6478</v>
      </c>
      <c r="H37" s="180">
        <v>3533</v>
      </c>
      <c r="I37" s="180">
        <v>-59354</v>
      </c>
      <c r="J37" s="180">
        <v>39143</v>
      </c>
      <c r="K37" s="180">
        <v>-5539</v>
      </c>
      <c r="L37" s="180">
        <v>-155</v>
      </c>
      <c r="M37" s="180">
        <v>3189</v>
      </c>
      <c r="N37" s="180">
        <v>17925</v>
      </c>
      <c r="O37" s="180">
        <v>-36027</v>
      </c>
      <c r="P37" s="180">
        <v>1095</v>
      </c>
      <c r="Q37" s="180">
        <v>-9867</v>
      </c>
      <c r="R37" s="134"/>
    </row>
    <row r="38" spans="2:18" ht="30" customHeight="1" x14ac:dyDescent="0.3">
      <c r="B38" s="118" t="s">
        <v>38</v>
      </c>
      <c r="C38" s="180">
        <v>0</v>
      </c>
      <c r="D38" s="180">
        <v>0</v>
      </c>
      <c r="E38" s="180">
        <v>0</v>
      </c>
      <c r="F38" s="180">
        <v>0</v>
      </c>
      <c r="G38" s="180">
        <v>0</v>
      </c>
      <c r="H38" s="180">
        <v>0</v>
      </c>
      <c r="I38" s="180">
        <v>0</v>
      </c>
      <c r="J38" s="180">
        <v>0</v>
      </c>
      <c r="K38" s="180">
        <v>0</v>
      </c>
      <c r="L38" s="180">
        <v>0</v>
      </c>
      <c r="M38" s="180">
        <v>0</v>
      </c>
      <c r="N38" s="180">
        <v>0</v>
      </c>
      <c r="O38" s="180">
        <v>0</v>
      </c>
      <c r="P38" s="180">
        <v>0</v>
      </c>
      <c r="Q38" s="180">
        <v>0</v>
      </c>
      <c r="R38" s="134"/>
    </row>
    <row r="39" spans="2:18" ht="30" customHeight="1" x14ac:dyDescent="0.3">
      <c r="B39" s="118" t="s">
        <v>39</v>
      </c>
      <c r="C39" s="180">
        <v>0</v>
      </c>
      <c r="D39" s="180">
        <v>2217</v>
      </c>
      <c r="E39" s="180">
        <v>856</v>
      </c>
      <c r="F39" s="180">
        <v>8760</v>
      </c>
      <c r="G39" s="180">
        <v>-435</v>
      </c>
      <c r="H39" s="180">
        <v>6980</v>
      </c>
      <c r="I39" s="180">
        <v>-6798</v>
      </c>
      <c r="J39" s="180">
        <v>-4094</v>
      </c>
      <c r="K39" s="180">
        <v>0</v>
      </c>
      <c r="L39" s="180">
        <v>-962</v>
      </c>
      <c r="M39" s="180">
        <v>-6877</v>
      </c>
      <c r="N39" s="180">
        <v>8173</v>
      </c>
      <c r="O39" s="180">
        <v>-2542</v>
      </c>
      <c r="P39" s="180">
        <v>1994</v>
      </c>
      <c r="Q39" s="180">
        <v>7274</v>
      </c>
      <c r="R39" s="134"/>
    </row>
    <row r="40" spans="2:18" ht="30" customHeight="1" x14ac:dyDescent="0.3">
      <c r="B40" s="118" t="s">
        <v>40</v>
      </c>
      <c r="C40" s="180">
        <v>0</v>
      </c>
      <c r="D40" s="180">
        <v>11131</v>
      </c>
      <c r="E40" s="180">
        <v>-5332</v>
      </c>
      <c r="F40" s="180">
        <v>6575</v>
      </c>
      <c r="G40" s="180">
        <v>5376</v>
      </c>
      <c r="H40" s="180">
        <v>1072</v>
      </c>
      <c r="I40" s="180">
        <v>-53601</v>
      </c>
      <c r="J40" s="180">
        <v>-14238</v>
      </c>
      <c r="K40" s="180">
        <v>0</v>
      </c>
      <c r="L40" s="180">
        <v>-9609</v>
      </c>
      <c r="M40" s="180">
        <v>-3396</v>
      </c>
      <c r="N40" s="180">
        <v>13642</v>
      </c>
      <c r="O40" s="180">
        <v>6465</v>
      </c>
      <c r="P40" s="180">
        <v>-2702</v>
      </c>
      <c r="Q40" s="180">
        <v>-44616</v>
      </c>
      <c r="R40" s="134"/>
    </row>
    <row r="41" spans="2:18" ht="30" customHeight="1" x14ac:dyDescent="0.3">
      <c r="B41" s="118" t="s">
        <v>41</v>
      </c>
      <c r="C41" s="180">
        <v>0</v>
      </c>
      <c r="D41" s="180">
        <v>-2167</v>
      </c>
      <c r="E41" s="180">
        <v>-1031</v>
      </c>
      <c r="F41" s="180">
        <v>-5849</v>
      </c>
      <c r="G41" s="180">
        <v>210</v>
      </c>
      <c r="H41" s="180">
        <v>-3915</v>
      </c>
      <c r="I41" s="180">
        <v>-37337</v>
      </c>
      <c r="J41" s="180">
        <v>-28241</v>
      </c>
      <c r="K41" s="180">
        <v>0</v>
      </c>
      <c r="L41" s="180">
        <v>793</v>
      </c>
      <c r="M41" s="180">
        <v>-6792</v>
      </c>
      <c r="N41" s="180">
        <v>-444</v>
      </c>
      <c r="O41" s="180">
        <v>0</v>
      </c>
      <c r="P41" s="180">
        <v>-7934</v>
      </c>
      <c r="Q41" s="180">
        <v>-92706</v>
      </c>
      <c r="R41" s="134"/>
    </row>
    <row r="42" spans="2:18" ht="30" customHeight="1" x14ac:dyDescent="0.3">
      <c r="B42" s="118" t="s">
        <v>42</v>
      </c>
      <c r="C42" s="180">
        <v>0</v>
      </c>
      <c r="D42" s="180">
        <v>-5548</v>
      </c>
      <c r="E42" s="180">
        <v>199</v>
      </c>
      <c r="F42" s="180">
        <v>15986</v>
      </c>
      <c r="G42" s="180">
        <v>-881</v>
      </c>
      <c r="H42" s="180">
        <v>17665</v>
      </c>
      <c r="I42" s="180">
        <v>-71285</v>
      </c>
      <c r="J42" s="180">
        <v>84193</v>
      </c>
      <c r="K42" s="180">
        <v>-2326</v>
      </c>
      <c r="L42" s="180">
        <v>-439</v>
      </c>
      <c r="M42" s="180">
        <v>8538</v>
      </c>
      <c r="N42" s="180">
        <v>3006</v>
      </c>
      <c r="O42" s="180">
        <v>22219</v>
      </c>
      <c r="P42" s="180">
        <v>-14829</v>
      </c>
      <c r="Q42" s="180">
        <v>56497</v>
      </c>
      <c r="R42" s="134"/>
    </row>
    <row r="43" spans="2:18" ht="30" customHeight="1" x14ac:dyDescent="0.3">
      <c r="B43" s="118" t="s">
        <v>43</v>
      </c>
      <c r="C43" s="180">
        <v>-485</v>
      </c>
      <c r="D43" s="180">
        <v>2916</v>
      </c>
      <c r="E43" s="180">
        <v>15848</v>
      </c>
      <c r="F43" s="180">
        <v>-25695</v>
      </c>
      <c r="G43" s="180">
        <v>-9674</v>
      </c>
      <c r="H43" s="180">
        <v>-10848</v>
      </c>
      <c r="I43" s="180">
        <v>-90122</v>
      </c>
      <c r="J43" s="180">
        <v>-42518</v>
      </c>
      <c r="K43" s="180">
        <v>0</v>
      </c>
      <c r="L43" s="180">
        <v>-7745</v>
      </c>
      <c r="M43" s="180">
        <v>-5552</v>
      </c>
      <c r="N43" s="180">
        <v>5020</v>
      </c>
      <c r="O43" s="180">
        <v>-427</v>
      </c>
      <c r="P43" s="180">
        <v>-8821</v>
      </c>
      <c r="Q43" s="180">
        <v>-178104</v>
      </c>
      <c r="R43" s="134"/>
    </row>
    <row r="44" spans="2:18" ht="30" customHeight="1" x14ac:dyDescent="0.3">
      <c r="B44" s="118" t="s">
        <v>44</v>
      </c>
      <c r="C44" s="180">
        <v>0</v>
      </c>
      <c r="D44" s="180">
        <v>0</v>
      </c>
      <c r="E44" s="180">
        <v>0</v>
      </c>
      <c r="F44" s="180">
        <v>0</v>
      </c>
      <c r="G44" s="180">
        <v>0</v>
      </c>
      <c r="H44" s="180">
        <v>0</v>
      </c>
      <c r="I44" s="180">
        <v>0</v>
      </c>
      <c r="J44" s="180">
        <v>0</v>
      </c>
      <c r="K44" s="180">
        <v>0</v>
      </c>
      <c r="L44" s="180">
        <v>0</v>
      </c>
      <c r="M44" s="180">
        <v>0</v>
      </c>
      <c r="N44" s="180">
        <v>0</v>
      </c>
      <c r="O44" s="180">
        <v>0</v>
      </c>
      <c r="P44" s="180">
        <v>0</v>
      </c>
      <c r="Q44" s="180">
        <v>0</v>
      </c>
      <c r="R44" s="134"/>
    </row>
    <row r="45" spans="2:18" ht="30" customHeight="1" x14ac:dyDescent="0.3">
      <c r="B45" s="120" t="s">
        <v>45</v>
      </c>
      <c r="C45" s="121">
        <f>SUM(C7:C44)</f>
        <v>-52079</v>
      </c>
      <c r="D45" s="121">
        <f t="shared" ref="D45:Q45" si="0">SUM(D7:D44)</f>
        <v>39961</v>
      </c>
      <c r="E45" s="121">
        <f t="shared" si="0"/>
        <v>8292</v>
      </c>
      <c r="F45" s="121">
        <f t="shared" si="0"/>
        <v>90170</v>
      </c>
      <c r="G45" s="121">
        <f t="shared" si="0"/>
        <v>-71730</v>
      </c>
      <c r="H45" s="121">
        <f t="shared" si="0"/>
        <v>86379</v>
      </c>
      <c r="I45" s="121">
        <f t="shared" si="0"/>
        <v>-1824846</v>
      </c>
      <c r="J45" s="121">
        <f t="shared" si="0"/>
        <v>-870042</v>
      </c>
      <c r="K45" s="121">
        <f t="shared" si="0"/>
        <v>-21601</v>
      </c>
      <c r="L45" s="121">
        <f t="shared" si="0"/>
        <v>125109</v>
      </c>
      <c r="M45" s="121">
        <f t="shared" si="0"/>
        <v>114158</v>
      </c>
      <c r="N45" s="121">
        <f t="shared" si="0"/>
        <v>413746</v>
      </c>
      <c r="O45" s="121">
        <f t="shared" si="0"/>
        <v>11590</v>
      </c>
      <c r="P45" s="121">
        <f t="shared" si="0"/>
        <v>215013</v>
      </c>
      <c r="Q45" s="121">
        <f t="shared" si="0"/>
        <v>-1735884</v>
      </c>
      <c r="R45" s="134"/>
    </row>
    <row r="46" spans="2:18" ht="30" customHeight="1" x14ac:dyDescent="0.3">
      <c r="B46" s="286" t="s">
        <v>46</v>
      </c>
      <c r="C46" s="286"/>
      <c r="D46" s="286"/>
      <c r="E46" s="286"/>
      <c r="F46" s="286"/>
      <c r="G46" s="286"/>
      <c r="H46" s="286"/>
      <c r="I46" s="286"/>
      <c r="J46" s="286"/>
      <c r="K46" s="286"/>
      <c r="L46" s="286"/>
      <c r="M46" s="286"/>
      <c r="N46" s="286"/>
      <c r="O46" s="286"/>
      <c r="P46" s="286"/>
      <c r="Q46" s="286"/>
      <c r="R46" s="135"/>
    </row>
    <row r="47" spans="2:18" ht="30" customHeight="1" x14ac:dyDescent="0.3">
      <c r="B47" s="118" t="s">
        <v>47</v>
      </c>
      <c r="C47" s="69">
        <v>11352</v>
      </c>
      <c r="D47" s="69">
        <v>57700</v>
      </c>
      <c r="E47" s="69">
        <v>-1570</v>
      </c>
      <c r="F47" s="69">
        <v>118839</v>
      </c>
      <c r="G47" s="69">
        <v>12919</v>
      </c>
      <c r="H47" s="69">
        <v>2091</v>
      </c>
      <c r="I47" s="69">
        <v>0</v>
      </c>
      <c r="J47" s="69">
        <v>22088</v>
      </c>
      <c r="K47" s="69">
        <v>0</v>
      </c>
      <c r="L47" s="69">
        <v>0</v>
      </c>
      <c r="M47" s="69">
        <v>0</v>
      </c>
      <c r="N47" s="69">
        <v>49783</v>
      </c>
      <c r="O47" s="69">
        <v>71449</v>
      </c>
      <c r="P47" s="69">
        <v>81699</v>
      </c>
      <c r="Q47" s="122">
        <v>426351</v>
      </c>
      <c r="R47" s="134"/>
    </row>
    <row r="48" spans="2:18" ht="30" customHeight="1" x14ac:dyDescent="0.3">
      <c r="B48" s="118" t="s">
        <v>64</v>
      </c>
      <c r="C48" s="69">
        <v>2206</v>
      </c>
      <c r="D48" s="69">
        <v>8793</v>
      </c>
      <c r="E48" s="69">
        <v>0</v>
      </c>
      <c r="F48" s="69">
        <v>-5953</v>
      </c>
      <c r="G48" s="69">
        <v>514</v>
      </c>
      <c r="H48" s="69">
        <v>-2150</v>
      </c>
      <c r="I48" s="69">
        <v>0</v>
      </c>
      <c r="J48" s="69">
        <v>16017</v>
      </c>
      <c r="K48" s="69">
        <v>0</v>
      </c>
      <c r="L48" s="69">
        <v>817</v>
      </c>
      <c r="M48" s="69">
        <v>0</v>
      </c>
      <c r="N48" s="69">
        <v>0</v>
      </c>
      <c r="O48" s="69">
        <v>-1609</v>
      </c>
      <c r="P48" s="69">
        <v>5338</v>
      </c>
      <c r="Q48" s="122">
        <v>23973</v>
      </c>
      <c r="R48" s="134"/>
    </row>
    <row r="49" spans="2:19" ht="30" customHeight="1" x14ac:dyDescent="0.3">
      <c r="B49" s="7" t="s">
        <v>250</v>
      </c>
      <c r="C49" s="69">
        <v>-315</v>
      </c>
      <c r="D49" s="69">
        <v>1564</v>
      </c>
      <c r="E49" s="69">
        <v>-1460</v>
      </c>
      <c r="F49" s="69">
        <v>-10454</v>
      </c>
      <c r="G49" s="69">
        <v>1158</v>
      </c>
      <c r="H49" s="69">
        <v>-12191</v>
      </c>
      <c r="I49" s="69">
        <v>304</v>
      </c>
      <c r="J49" s="69">
        <v>329</v>
      </c>
      <c r="K49" s="69">
        <v>0</v>
      </c>
      <c r="L49" s="69">
        <v>4067</v>
      </c>
      <c r="M49" s="69">
        <v>-4263</v>
      </c>
      <c r="N49" s="69">
        <v>563</v>
      </c>
      <c r="O49" s="69">
        <v>-6895</v>
      </c>
      <c r="P49" s="69">
        <v>-13927</v>
      </c>
      <c r="Q49" s="122">
        <v>-41520</v>
      </c>
      <c r="R49" s="134"/>
    </row>
    <row r="50" spans="2:19" ht="30" customHeight="1" x14ac:dyDescent="0.3">
      <c r="B50" s="118" t="s">
        <v>48</v>
      </c>
      <c r="C50" s="69">
        <v>1860</v>
      </c>
      <c r="D50" s="69">
        <v>173478</v>
      </c>
      <c r="E50" s="69">
        <v>-217546</v>
      </c>
      <c r="F50" s="69">
        <v>-758015</v>
      </c>
      <c r="G50" s="69">
        <v>-15469</v>
      </c>
      <c r="H50" s="69">
        <v>66324</v>
      </c>
      <c r="I50" s="69">
        <v>-1408757</v>
      </c>
      <c r="J50" s="69">
        <v>-116620</v>
      </c>
      <c r="K50" s="69">
        <v>0</v>
      </c>
      <c r="L50" s="69">
        <v>-920760</v>
      </c>
      <c r="M50" s="69">
        <v>-61392</v>
      </c>
      <c r="N50" s="69">
        <v>-98543</v>
      </c>
      <c r="O50" s="69">
        <v>1306220</v>
      </c>
      <c r="P50" s="69">
        <v>637632</v>
      </c>
      <c r="Q50" s="122">
        <v>-1411586</v>
      </c>
      <c r="R50" s="134"/>
    </row>
    <row r="51" spans="2:19" ht="30" customHeight="1" x14ac:dyDescent="0.3">
      <c r="B51" s="118" t="s">
        <v>251</v>
      </c>
      <c r="C51" s="69">
        <v>-921</v>
      </c>
      <c r="D51" s="69">
        <v>-34340</v>
      </c>
      <c r="E51" s="69">
        <v>-141</v>
      </c>
      <c r="F51" s="69">
        <v>21046</v>
      </c>
      <c r="G51" s="69">
        <v>-2847</v>
      </c>
      <c r="H51" s="69">
        <v>-5453</v>
      </c>
      <c r="I51" s="69">
        <v>-605</v>
      </c>
      <c r="J51" s="69">
        <v>-3335</v>
      </c>
      <c r="K51" s="69">
        <v>0</v>
      </c>
      <c r="L51" s="69">
        <v>-2582</v>
      </c>
      <c r="M51" s="69">
        <v>3357</v>
      </c>
      <c r="N51" s="69">
        <v>2190</v>
      </c>
      <c r="O51" s="69">
        <v>380</v>
      </c>
      <c r="P51" s="69">
        <v>35804</v>
      </c>
      <c r="Q51" s="122">
        <v>12554</v>
      </c>
      <c r="R51" s="134"/>
    </row>
    <row r="52" spans="2:19" ht="30" customHeight="1" x14ac:dyDescent="0.3">
      <c r="B52" s="120" t="s">
        <v>45</v>
      </c>
      <c r="C52" s="121">
        <f>SUM(C47:C51)</f>
        <v>14182</v>
      </c>
      <c r="D52" s="121">
        <f t="shared" ref="D52:Q52" si="1">SUM(D47:D51)</f>
        <v>207195</v>
      </c>
      <c r="E52" s="121">
        <f t="shared" si="1"/>
        <v>-220717</v>
      </c>
      <c r="F52" s="121">
        <f t="shared" si="1"/>
        <v>-634537</v>
      </c>
      <c r="G52" s="121">
        <f t="shared" si="1"/>
        <v>-3725</v>
      </c>
      <c r="H52" s="121">
        <f t="shared" si="1"/>
        <v>48621</v>
      </c>
      <c r="I52" s="121">
        <f t="shared" si="1"/>
        <v>-1409058</v>
      </c>
      <c r="J52" s="121">
        <f t="shared" si="1"/>
        <v>-81521</v>
      </c>
      <c r="K52" s="121">
        <f t="shared" si="1"/>
        <v>0</v>
      </c>
      <c r="L52" s="121">
        <f t="shared" si="1"/>
        <v>-918458</v>
      </c>
      <c r="M52" s="121">
        <f t="shared" si="1"/>
        <v>-62298</v>
      </c>
      <c r="N52" s="121">
        <f t="shared" si="1"/>
        <v>-46007</v>
      </c>
      <c r="O52" s="121">
        <f t="shared" si="1"/>
        <v>1369545</v>
      </c>
      <c r="P52" s="121">
        <f t="shared" si="1"/>
        <v>746546</v>
      </c>
      <c r="Q52" s="121">
        <f t="shared" si="1"/>
        <v>-990228</v>
      </c>
      <c r="R52" s="134"/>
    </row>
    <row r="53" spans="2:19" ht="20.25" customHeight="1" x14ac:dyDescent="0.3">
      <c r="B53" s="287" t="s">
        <v>50</v>
      </c>
      <c r="C53" s="287"/>
      <c r="D53" s="287"/>
      <c r="E53" s="287"/>
      <c r="F53" s="287"/>
      <c r="G53" s="287"/>
      <c r="H53" s="287"/>
      <c r="I53" s="287"/>
      <c r="J53" s="287"/>
      <c r="K53" s="287"/>
      <c r="L53" s="287"/>
      <c r="M53" s="287"/>
      <c r="N53" s="287"/>
      <c r="O53" s="287"/>
      <c r="P53" s="287"/>
      <c r="Q53" s="287"/>
      <c r="R53" s="136"/>
      <c r="S53" s="5"/>
    </row>
    <row r="54" spans="2:19" x14ac:dyDescent="0.3">
      <c r="Q54" s="5"/>
    </row>
    <row r="55" spans="2:19" x14ac:dyDescent="0.3">
      <c r="C55" s="5"/>
      <c r="D55" s="5"/>
      <c r="E55" s="5"/>
      <c r="F55" s="5"/>
      <c r="G55" s="5"/>
      <c r="H55" s="5"/>
      <c r="I55" s="5"/>
      <c r="J55" s="5"/>
      <c r="K55" s="5"/>
      <c r="L55" s="5"/>
      <c r="M55" s="5"/>
      <c r="N55" s="5"/>
      <c r="O55" s="5"/>
      <c r="P55" s="5"/>
      <c r="Q55" s="5"/>
    </row>
    <row r="56" spans="2:19" x14ac:dyDescent="0.3">
      <c r="C56" s="148"/>
      <c r="D56" s="148"/>
      <c r="E56" s="148"/>
      <c r="F56" s="148"/>
      <c r="G56" s="148"/>
      <c r="H56" s="148"/>
      <c r="I56" s="148"/>
      <c r="J56" s="148"/>
      <c r="K56" s="148"/>
      <c r="L56" s="148"/>
      <c r="M56" s="148"/>
      <c r="N56" s="148"/>
      <c r="O56" s="148"/>
      <c r="P56" s="148"/>
      <c r="Q56" s="148"/>
    </row>
  </sheetData>
  <sheetProtection algorithmName="SHA-512" hashValue="eE1XKDz7gje18Z0Cowp9h+kosZaJ79r91AXop3V1CBKAGLUgSmXZsw78U9y9MH+YLzr1JAbBP2eC9Qs4xaH/4g==" saltValue="V7SeXZX5UqmUg8vrHJ8L6w==" spinCount="100000" sheet="1" objects="1" scenarios="1"/>
  <mergeCells count="4">
    <mergeCell ref="B4:Q4"/>
    <mergeCell ref="B6:Q6"/>
    <mergeCell ref="B46:Q46"/>
    <mergeCell ref="B53:Q53"/>
  </mergeCells>
  <pageMargins left="0.7" right="0.7" top="0.75" bottom="0.75" header="0.3" footer="0.3"/>
  <pageSetup paperSize="9" scale="3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B3:T59"/>
  <sheetViews>
    <sheetView topLeftCell="A40" workbookViewId="0">
      <selection activeCell="D55" sqref="D55"/>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4.54296875" style="4" bestFit="1" customWidth="1"/>
    <col min="21" max="16384" width="9.453125" style="4"/>
  </cols>
  <sheetData>
    <row r="3" spans="2:18" ht="5.25" customHeight="1" x14ac:dyDescent="0.3"/>
    <row r="4" spans="2:18" ht="21" customHeight="1" x14ac:dyDescent="0.3">
      <c r="B4" s="284" t="s">
        <v>323</v>
      </c>
      <c r="C4" s="284"/>
      <c r="D4" s="284"/>
      <c r="E4" s="284"/>
      <c r="F4" s="284"/>
      <c r="G4" s="284"/>
      <c r="H4" s="284"/>
      <c r="I4" s="284"/>
      <c r="J4" s="284"/>
      <c r="K4" s="284"/>
      <c r="L4" s="284"/>
      <c r="M4" s="284"/>
      <c r="N4" s="284"/>
      <c r="O4" s="284"/>
      <c r="P4" s="284"/>
      <c r="Q4" s="284"/>
      <c r="R4" s="123"/>
    </row>
    <row r="5" spans="2:18" ht="28.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21" customHeight="1" x14ac:dyDescent="0.3">
      <c r="B6" s="285" t="s">
        <v>16</v>
      </c>
      <c r="C6" s="285"/>
      <c r="D6" s="285"/>
      <c r="E6" s="285"/>
      <c r="F6" s="285"/>
      <c r="G6" s="285"/>
      <c r="H6" s="285"/>
      <c r="I6" s="285"/>
      <c r="J6" s="285"/>
      <c r="K6" s="285"/>
      <c r="L6" s="285"/>
      <c r="M6" s="285"/>
      <c r="N6" s="285"/>
      <c r="O6" s="285"/>
      <c r="P6" s="285"/>
      <c r="Q6" s="285"/>
      <c r="R6" s="133"/>
    </row>
    <row r="7" spans="2:18" ht="18.75" customHeight="1" x14ac:dyDescent="0.3">
      <c r="B7" s="118" t="s">
        <v>17</v>
      </c>
      <c r="C7" s="69">
        <v>0</v>
      </c>
      <c r="D7" s="69">
        <v>31</v>
      </c>
      <c r="E7" s="69">
        <v>784</v>
      </c>
      <c r="F7" s="69">
        <v>1702</v>
      </c>
      <c r="G7" s="69">
        <v>3287</v>
      </c>
      <c r="H7" s="69">
        <v>142</v>
      </c>
      <c r="I7" s="69">
        <v>0</v>
      </c>
      <c r="J7" s="69">
        <v>0</v>
      </c>
      <c r="K7" s="69">
        <v>0</v>
      </c>
      <c r="L7" s="69">
        <v>5707</v>
      </c>
      <c r="M7" s="69">
        <v>1627</v>
      </c>
      <c r="N7" s="69">
        <v>8971</v>
      </c>
      <c r="O7" s="69">
        <v>2402351</v>
      </c>
      <c r="P7" s="69">
        <v>2850</v>
      </c>
      <c r="Q7" s="122">
        <v>2427451</v>
      </c>
      <c r="R7" s="134"/>
    </row>
    <row r="8" spans="2:18" ht="21" customHeight="1" x14ac:dyDescent="0.3">
      <c r="B8" s="118" t="s">
        <v>18</v>
      </c>
      <c r="C8" s="69">
        <v>0</v>
      </c>
      <c r="D8" s="69">
        <v>3765</v>
      </c>
      <c r="E8" s="69">
        <v>494</v>
      </c>
      <c r="F8" s="69">
        <v>1015</v>
      </c>
      <c r="G8" s="69">
        <v>2000</v>
      </c>
      <c r="H8" s="69">
        <v>608</v>
      </c>
      <c r="I8" s="69">
        <v>93779</v>
      </c>
      <c r="J8" s="69">
        <v>54600</v>
      </c>
      <c r="K8" s="69">
        <v>0</v>
      </c>
      <c r="L8" s="69">
        <v>2766</v>
      </c>
      <c r="M8" s="69">
        <v>1936</v>
      </c>
      <c r="N8" s="69">
        <v>1521</v>
      </c>
      <c r="O8" s="69">
        <v>0</v>
      </c>
      <c r="P8" s="69">
        <v>10527</v>
      </c>
      <c r="Q8" s="122">
        <v>173010</v>
      </c>
      <c r="R8" s="134"/>
    </row>
    <row r="9" spans="2:18" ht="21" customHeight="1" x14ac:dyDescent="0.3">
      <c r="B9" s="118" t="s">
        <v>19</v>
      </c>
      <c r="C9" s="69">
        <v>0</v>
      </c>
      <c r="D9" s="69">
        <v>0</v>
      </c>
      <c r="E9" s="69">
        <v>24531</v>
      </c>
      <c r="F9" s="69">
        <v>170991</v>
      </c>
      <c r="G9" s="69">
        <v>363500</v>
      </c>
      <c r="H9" s="69">
        <v>11563</v>
      </c>
      <c r="I9" s="69">
        <v>269614</v>
      </c>
      <c r="J9" s="69">
        <v>48069</v>
      </c>
      <c r="K9" s="69">
        <v>0</v>
      </c>
      <c r="L9" s="69">
        <v>36100</v>
      </c>
      <c r="M9" s="69">
        <v>232070</v>
      </c>
      <c r="N9" s="69">
        <v>63667</v>
      </c>
      <c r="O9" s="69">
        <v>0</v>
      </c>
      <c r="P9" s="69">
        <v>0</v>
      </c>
      <c r="Q9" s="122">
        <v>1220104</v>
      </c>
      <c r="R9" s="134"/>
    </row>
    <row r="10" spans="2:18" ht="21" customHeight="1" x14ac:dyDescent="0.3">
      <c r="B10" s="118" t="s">
        <v>142</v>
      </c>
      <c r="C10" s="69">
        <v>1315</v>
      </c>
      <c r="D10" s="69">
        <v>6807</v>
      </c>
      <c r="E10" s="69">
        <v>9264</v>
      </c>
      <c r="F10" s="69">
        <v>36131</v>
      </c>
      <c r="G10" s="69">
        <v>10073</v>
      </c>
      <c r="H10" s="69">
        <v>33935</v>
      </c>
      <c r="I10" s="69">
        <v>62050</v>
      </c>
      <c r="J10" s="69">
        <v>63734</v>
      </c>
      <c r="K10" s="69">
        <v>0</v>
      </c>
      <c r="L10" s="69">
        <v>1528</v>
      </c>
      <c r="M10" s="69">
        <v>9509</v>
      </c>
      <c r="N10" s="69">
        <v>23938</v>
      </c>
      <c r="O10" s="69">
        <v>20074</v>
      </c>
      <c r="P10" s="69">
        <v>3373</v>
      </c>
      <c r="Q10" s="122">
        <v>281732</v>
      </c>
      <c r="R10" s="134"/>
    </row>
    <row r="11" spans="2:18" ht="21" customHeight="1" x14ac:dyDescent="0.3">
      <c r="B11" s="118" t="s">
        <v>20</v>
      </c>
      <c r="C11" s="69">
        <v>30959</v>
      </c>
      <c r="D11" s="69">
        <v>53755</v>
      </c>
      <c r="E11" s="69">
        <v>25238</v>
      </c>
      <c r="F11" s="69">
        <v>401829</v>
      </c>
      <c r="G11" s="69">
        <v>107294</v>
      </c>
      <c r="H11" s="69">
        <v>62344</v>
      </c>
      <c r="I11" s="69">
        <v>427695</v>
      </c>
      <c r="J11" s="69">
        <v>420957</v>
      </c>
      <c r="K11" s="69">
        <v>0</v>
      </c>
      <c r="L11" s="69">
        <v>43850</v>
      </c>
      <c r="M11" s="69">
        <v>95206</v>
      </c>
      <c r="N11" s="69">
        <v>168876</v>
      </c>
      <c r="O11" s="69">
        <v>1708387</v>
      </c>
      <c r="P11" s="69">
        <v>81063</v>
      </c>
      <c r="Q11" s="122">
        <v>3627454</v>
      </c>
      <c r="R11" s="134"/>
    </row>
    <row r="12" spans="2:18" ht="21" customHeight="1" x14ac:dyDescent="0.3">
      <c r="B12" s="118" t="s">
        <v>137</v>
      </c>
      <c r="C12" s="69">
        <v>0</v>
      </c>
      <c r="D12" s="69">
        <v>197813</v>
      </c>
      <c r="E12" s="69">
        <v>53912</v>
      </c>
      <c r="F12" s="69">
        <v>245584</v>
      </c>
      <c r="G12" s="69">
        <v>75444</v>
      </c>
      <c r="H12" s="69">
        <v>113247</v>
      </c>
      <c r="I12" s="69">
        <v>402922</v>
      </c>
      <c r="J12" s="69">
        <v>315509</v>
      </c>
      <c r="K12" s="69">
        <v>0</v>
      </c>
      <c r="L12" s="69">
        <v>216082</v>
      </c>
      <c r="M12" s="69">
        <v>126126</v>
      </c>
      <c r="N12" s="69">
        <v>152192</v>
      </c>
      <c r="O12" s="69">
        <v>1041544</v>
      </c>
      <c r="P12" s="69">
        <v>263701</v>
      </c>
      <c r="Q12" s="122">
        <v>3204079</v>
      </c>
      <c r="R12" s="134"/>
    </row>
    <row r="13" spans="2:18" ht="21" customHeight="1" x14ac:dyDescent="0.3">
      <c r="B13" s="118" t="s">
        <v>21</v>
      </c>
      <c r="C13" s="69">
        <v>0</v>
      </c>
      <c r="D13" s="69">
        <v>177281</v>
      </c>
      <c r="E13" s="69">
        <v>34801</v>
      </c>
      <c r="F13" s="69">
        <v>162240</v>
      </c>
      <c r="G13" s="69">
        <v>25739</v>
      </c>
      <c r="H13" s="69">
        <v>13482</v>
      </c>
      <c r="I13" s="69">
        <v>462010</v>
      </c>
      <c r="J13" s="69">
        <v>488905</v>
      </c>
      <c r="K13" s="69">
        <v>0</v>
      </c>
      <c r="L13" s="69">
        <v>127978</v>
      </c>
      <c r="M13" s="69">
        <v>447632</v>
      </c>
      <c r="N13" s="69">
        <v>100461</v>
      </c>
      <c r="O13" s="69">
        <v>1648517</v>
      </c>
      <c r="P13" s="69">
        <v>51284</v>
      </c>
      <c r="Q13" s="122">
        <v>3740332</v>
      </c>
      <c r="R13" s="134"/>
    </row>
    <row r="14" spans="2:18" ht="21" customHeight="1" x14ac:dyDescent="0.3">
      <c r="B14" s="118" t="s">
        <v>22</v>
      </c>
      <c r="C14" s="69">
        <v>0</v>
      </c>
      <c r="D14" s="69">
        <v>5638</v>
      </c>
      <c r="E14" s="69">
        <v>3140</v>
      </c>
      <c r="F14" s="69">
        <v>13048</v>
      </c>
      <c r="G14" s="69">
        <v>8940</v>
      </c>
      <c r="H14" s="69">
        <v>405</v>
      </c>
      <c r="I14" s="69">
        <v>94399</v>
      </c>
      <c r="J14" s="69">
        <v>55054</v>
      </c>
      <c r="K14" s="69">
        <v>0</v>
      </c>
      <c r="L14" s="69">
        <v>3152</v>
      </c>
      <c r="M14" s="69">
        <v>13944</v>
      </c>
      <c r="N14" s="69">
        <v>2269</v>
      </c>
      <c r="O14" s="69">
        <v>0</v>
      </c>
      <c r="P14" s="69">
        <v>1202</v>
      </c>
      <c r="Q14" s="122">
        <v>201193</v>
      </c>
      <c r="R14" s="134"/>
    </row>
    <row r="15" spans="2:18" ht="21" customHeight="1" x14ac:dyDescent="0.3">
      <c r="B15" s="118" t="s">
        <v>23</v>
      </c>
      <c r="C15" s="69">
        <v>0</v>
      </c>
      <c r="D15" s="69">
        <v>0</v>
      </c>
      <c r="E15" s="69">
        <v>0</v>
      </c>
      <c r="F15" s="69">
        <v>0</v>
      </c>
      <c r="G15" s="69">
        <v>0</v>
      </c>
      <c r="H15" s="69">
        <v>0</v>
      </c>
      <c r="I15" s="69">
        <v>57330</v>
      </c>
      <c r="J15" s="69">
        <v>28306</v>
      </c>
      <c r="K15" s="69">
        <v>699403</v>
      </c>
      <c r="L15" s="69">
        <v>0</v>
      </c>
      <c r="M15" s="69">
        <v>0</v>
      </c>
      <c r="N15" s="69">
        <v>0</v>
      </c>
      <c r="O15" s="69">
        <v>0</v>
      </c>
      <c r="P15" s="69">
        <v>0</v>
      </c>
      <c r="Q15" s="122">
        <v>785039</v>
      </c>
      <c r="R15" s="134"/>
    </row>
    <row r="16" spans="2:18" ht="21" customHeight="1" x14ac:dyDescent="0.3">
      <c r="B16" s="118" t="s">
        <v>24</v>
      </c>
      <c r="C16" s="69">
        <v>151914</v>
      </c>
      <c r="D16" s="69">
        <v>14348</v>
      </c>
      <c r="E16" s="69">
        <v>9064</v>
      </c>
      <c r="F16" s="69">
        <v>82195</v>
      </c>
      <c r="G16" s="69">
        <v>5336</v>
      </c>
      <c r="H16" s="69">
        <v>35059</v>
      </c>
      <c r="I16" s="69">
        <v>157991</v>
      </c>
      <c r="J16" s="69">
        <v>187741</v>
      </c>
      <c r="K16" s="69">
        <v>3878</v>
      </c>
      <c r="L16" s="69">
        <v>3158</v>
      </c>
      <c r="M16" s="69">
        <v>30646</v>
      </c>
      <c r="N16" s="69">
        <v>72737</v>
      </c>
      <c r="O16" s="69">
        <v>0</v>
      </c>
      <c r="P16" s="69">
        <v>5855</v>
      </c>
      <c r="Q16" s="122">
        <v>759922</v>
      </c>
      <c r="R16" s="134"/>
    </row>
    <row r="17" spans="2:18" ht="21" customHeight="1" x14ac:dyDescent="0.3">
      <c r="B17" s="118" t="s">
        <v>25</v>
      </c>
      <c r="C17" s="69">
        <v>0</v>
      </c>
      <c r="D17" s="69">
        <v>27894</v>
      </c>
      <c r="E17" s="69">
        <v>7637</v>
      </c>
      <c r="F17" s="69">
        <v>85794</v>
      </c>
      <c r="G17" s="69">
        <v>24653</v>
      </c>
      <c r="H17" s="69">
        <v>17353</v>
      </c>
      <c r="I17" s="69">
        <v>265816</v>
      </c>
      <c r="J17" s="69">
        <v>213620</v>
      </c>
      <c r="K17" s="69">
        <v>0</v>
      </c>
      <c r="L17" s="69">
        <v>36489</v>
      </c>
      <c r="M17" s="69">
        <v>25385</v>
      </c>
      <c r="N17" s="69">
        <v>34660</v>
      </c>
      <c r="O17" s="69">
        <v>785499</v>
      </c>
      <c r="P17" s="69">
        <v>32599</v>
      </c>
      <c r="Q17" s="122">
        <v>1557398</v>
      </c>
      <c r="R17" s="134"/>
    </row>
    <row r="18" spans="2:18" ht="21" customHeight="1" x14ac:dyDescent="0.3">
      <c r="B18" s="118" t="s">
        <v>26</v>
      </c>
      <c r="C18" s="69">
        <v>414159</v>
      </c>
      <c r="D18" s="69">
        <v>158876</v>
      </c>
      <c r="E18" s="69">
        <v>49154</v>
      </c>
      <c r="F18" s="69">
        <v>524385</v>
      </c>
      <c r="G18" s="69">
        <v>66695</v>
      </c>
      <c r="H18" s="69">
        <v>104373</v>
      </c>
      <c r="I18" s="69">
        <v>459259</v>
      </c>
      <c r="J18" s="69">
        <v>416595</v>
      </c>
      <c r="K18" s="69">
        <v>94057</v>
      </c>
      <c r="L18" s="69">
        <v>28782</v>
      </c>
      <c r="M18" s="69">
        <v>208612</v>
      </c>
      <c r="N18" s="69">
        <v>288033</v>
      </c>
      <c r="O18" s="69">
        <v>971319</v>
      </c>
      <c r="P18" s="69">
        <v>62625</v>
      </c>
      <c r="Q18" s="122">
        <v>3846925</v>
      </c>
      <c r="R18" s="134"/>
    </row>
    <row r="19" spans="2:18" ht="21" customHeight="1" x14ac:dyDescent="0.3">
      <c r="B19" s="118" t="s">
        <v>27</v>
      </c>
      <c r="C19" s="69">
        <v>264</v>
      </c>
      <c r="D19" s="69">
        <v>44720</v>
      </c>
      <c r="E19" s="69">
        <v>25649</v>
      </c>
      <c r="F19" s="69">
        <v>135674</v>
      </c>
      <c r="G19" s="69">
        <v>27745</v>
      </c>
      <c r="H19" s="69">
        <v>68455</v>
      </c>
      <c r="I19" s="69">
        <v>412637</v>
      </c>
      <c r="J19" s="69">
        <v>393402</v>
      </c>
      <c r="K19" s="69">
        <v>0</v>
      </c>
      <c r="L19" s="69">
        <v>17690</v>
      </c>
      <c r="M19" s="69">
        <v>110152</v>
      </c>
      <c r="N19" s="69">
        <v>142704</v>
      </c>
      <c r="O19" s="69">
        <v>0</v>
      </c>
      <c r="P19" s="69">
        <v>52080</v>
      </c>
      <c r="Q19" s="122">
        <v>1431171</v>
      </c>
      <c r="R19" s="134"/>
    </row>
    <row r="20" spans="2:18" ht="21" customHeight="1" x14ac:dyDescent="0.3">
      <c r="B20" s="118" t="s">
        <v>28</v>
      </c>
      <c r="C20" s="69">
        <v>81613</v>
      </c>
      <c r="D20" s="69">
        <v>38454</v>
      </c>
      <c r="E20" s="69">
        <v>63349</v>
      </c>
      <c r="F20" s="69">
        <v>197180</v>
      </c>
      <c r="G20" s="69">
        <v>92992</v>
      </c>
      <c r="H20" s="69">
        <v>34467</v>
      </c>
      <c r="I20" s="69">
        <v>281637</v>
      </c>
      <c r="J20" s="69">
        <v>152467</v>
      </c>
      <c r="K20" s="69">
        <v>9218</v>
      </c>
      <c r="L20" s="69">
        <v>76962</v>
      </c>
      <c r="M20" s="69">
        <v>48298</v>
      </c>
      <c r="N20" s="69">
        <v>128529</v>
      </c>
      <c r="O20" s="69">
        <v>623333</v>
      </c>
      <c r="P20" s="69">
        <v>70413</v>
      </c>
      <c r="Q20" s="122">
        <v>1898910</v>
      </c>
      <c r="R20" s="134"/>
    </row>
    <row r="21" spans="2:18" ht="21" customHeight="1" x14ac:dyDescent="0.3">
      <c r="B21" s="118" t="s">
        <v>29</v>
      </c>
      <c r="C21" s="69">
        <v>315565</v>
      </c>
      <c r="D21" s="69">
        <v>48339</v>
      </c>
      <c r="E21" s="69">
        <v>48332</v>
      </c>
      <c r="F21" s="69">
        <v>356629</v>
      </c>
      <c r="G21" s="69">
        <v>82619</v>
      </c>
      <c r="H21" s="69">
        <v>52341</v>
      </c>
      <c r="I21" s="69">
        <v>434667</v>
      </c>
      <c r="J21" s="69">
        <v>226860</v>
      </c>
      <c r="K21" s="69">
        <v>0</v>
      </c>
      <c r="L21" s="69">
        <v>56461</v>
      </c>
      <c r="M21" s="69">
        <v>76886</v>
      </c>
      <c r="N21" s="69">
        <v>198638</v>
      </c>
      <c r="O21" s="69">
        <v>132509</v>
      </c>
      <c r="P21" s="69">
        <v>50639</v>
      </c>
      <c r="Q21" s="122">
        <v>2080485</v>
      </c>
      <c r="R21" s="134"/>
    </row>
    <row r="22" spans="2:18" ht="21" customHeight="1" x14ac:dyDescent="0.3">
      <c r="B22" s="118" t="s">
        <v>30</v>
      </c>
      <c r="C22" s="69">
        <v>0</v>
      </c>
      <c r="D22" s="69">
        <v>25640</v>
      </c>
      <c r="E22" s="69">
        <v>17897</v>
      </c>
      <c r="F22" s="69">
        <v>72107</v>
      </c>
      <c r="G22" s="69">
        <v>10011</v>
      </c>
      <c r="H22" s="69">
        <v>37661</v>
      </c>
      <c r="I22" s="69">
        <v>108204</v>
      </c>
      <c r="J22" s="69">
        <v>79130</v>
      </c>
      <c r="K22" s="69">
        <v>3249</v>
      </c>
      <c r="L22" s="69">
        <v>4169</v>
      </c>
      <c r="M22" s="69">
        <v>21106</v>
      </c>
      <c r="N22" s="69">
        <v>74251</v>
      </c>
      <c r="O22" s="69">
        <v>0</v>
      </c>
      <c r="P22" s="69">
        <v>25020</v>
      </c>
      <c r="Q22" s="122">
        <v>478445</v>
      </c>
      <c r="R22" s="134"/>
    </row>
    <row r="23" spans="2:18" ht="21"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21" customHeight="1" x14ac:dyDescent="0.3">
      <c r="B24" s="118" t="s">
        <v>258</v>
      </c>
      <c r="C24" s="69">
        <v>31758</v>
      </c>
      <c r="D24" s="69">
        <v>53210</v>
      </c>
      <c r="E24" s="69">
        <v>11726</v>
      </c>
      <c r="F24" s="69">
        <v>271038</v>
      </c>
      <c r="G24" s="69">
        <v>177352</v>
      </c>
      <c r="H24" s="69">
        <v>78312</v>
      </c>
      <c r="I24" s="69">
        <v>148609</v>
      </c>
      <c r="J24" s="69">
        <v>108071</v>
      </c>
      <c r="K24" s="69">
        <v>0</v>
      </c>
      <c r="L24" s="69">
        <v>7174</v>
      </c>
      <c r="M24" s="69">
        <v>16735</v>
      </c>
      <c r="N24" s="69">
        <v>103111</v>
      </c>
      <c r="O24" s="69">
        <v>0</v>
      </c>
      <c r="P24" s="69">
        <v>62142</v>
      </c>
      <c r="Q24" s="122">
        <v>1069238</v>
      </c>
      <c r="R24" s="134"/>
    </row>
    <row r="25" spans="2:18" ht="21" customHeight="1" x14ac:dyDescent="0.3">
      <c r="B25" s="118" t="s">
        <v>259</v>
      </c>
      <c r="C25" s="69">
        <v>0</v>
      </c>
      <c r="D25" s="69">
        <v>0</v>
      </c>
      <c r="E25" s="69">
        <v>0</v>
      </c>
      <c r="F25" s="69">
        <v>0</v>
      </c>
      <c r="G25" s="69">
        <v>0</v>
      </c>
      <c r="H25" s="69">
        <v>0</v>
      </c>
      <c r="I25" s="69">
        <v>0</v>
      </c>
      <c r="J25" s="69">
        <v>0</v>
      </c>
      <c r="K25" s="69">
        <v>0</v>
      </c>
      <c r="L25" s="69">
        <v>0</v>
      </c>
      <c r="M25" s="69">
        <v>0</v>
      </c>
      <c r="N25" s="69">
        <v>0</v>
      </c>
      <c r="O25" s="69">
        <v>3105424</v>
      </c>
      <c r="P25" s="69">
        <v>0</v>
      </c>
      <c r="Q25" s="122">
        <v>3105424</v>
      </c>
      <c r="R25" s="134"/>
    </row>
    <row r="26" spans="2:18" ht="21" customHeight="1" x14ac:dyDescent="0.3">
      <c r="B26" s="118" t="s">
        <v>33</v>
      </c>
      <c r="C26" s="69">
        <v>0</v>
      </c>
      <c r="D26" s="69">
        <v>41963</v>
      </c>
      <c r="E26" s="69">
        <v>23150</v>
      </c>
      <c r="F26" s="69">
        <v>222937</v>
      </c>
      <c r="G26" s="69">
        <v>25786</v>
      </c>
      <c r="H26" s="69">
        <v>76684</v>
      </c>
      <c r="I26" s="69">
        <v>155760</v>
      </c>
      <c r="J26" s="69">
        <v>343559</v>
      </c>
      <c r="K26" s="69">
        <v>0</v>
      </c>
      <c r="L26" s="69">
        <v>12706</v>
      </c>
      <c r="M26" s="69">
        <v>104153</v>
      </c>
      <c r="N26" s="69">
        <v>146567</v>
      </c>
      <c r="O26" s="69">
        <v>36456</v>
      </c>
      <c r="P26" s="69">
        <v>8468</v>
      </c>
      <c r="Q26" s="122">
        <v>1198190</v>
      </c>
      <c r="R26" s="134"/>
    </row>
    <row r="27" spans="2:18" ht="21" customHeight="1" x14ac:dyDescent="0.3">
      <c r="B27" s="118" t="s">
        <v>34</v>
      </c>
      <c r="C27" s="69">
        <v>0</v>
      </c>
      <c r="D27" s="69">
        <v>16945</v>
      </c>
      <c r="E27" s="69">
        <v>5725</v>
      </c>
      <c r="F27" s="69">
        <v>23996</v>
      </c>
      <c r="G27" s="69">
        <v>6935</v>
      </c>
      <c r="H27" s="69">
        <v>893</v>
      </c>
      <c r="I27" s="69">
        <v>155356</v>
      </c>
      <c r="J27" s="69">
        <v>99906</v>
      </c>
      <c r="K27" s="69">
        <v>0</v>
      </c>
      <c r="L27" s="69">
        <v>3365</v>
      </c>
      <c r="M27" s="69">
        <v>69488</v>
      </c>
      <c r="N27" s="69">
        <v>42691</v>
      </c>
      <c r="O27" s="69">
        <v>0</v>
      </c>
      <c r="P27" s="69">
        <v>34099</v>
      </c>
      <c r="Q27" s="122">
        <v>459400</v>
      </c>
      <c r="R27" s="134"/>
    </row>
    <row r="28" spans="2:18" ht="21" customHeight="1" x14ac:dyDescent="0.3">
      <c r="B28" s="118" t="s">
        <v>35</v>
      </c>
      <c r="C28" s="69">
        <v>0</v>
      </c>
      <c r="D28" s="69">
        <v>11849</v>
      </c>
      <c r="E28" s="69">
        <v>4359</v>
      </c>
      <c r="F28" s="69">
        <v>47825</v>
      </c>
      <c r="G28" s="69">
        <v>48449</v>
      </c>
      <c r="H28" s="69">
        <v>62761</v>
      </c>
      <c r="I28" s="69">
        <v>137702</v>
      </c>
      <c r="J28" s="69">
        <v>342526</v>
      </c>
      <c r="K28" s="69">
        <v>0</v>
      </c>
      <c r="L28" s="69">
        <v>5263</v>
      </c>
      <c r="M28" s="69">
        <v>46875</v>
      </c>
      <c r="N28" s="69">
        <v>32926</v>
      </c>
      <c r="O28" s="69">
        <v>1126507</v>
      </c>
      <c r="P28" s="69">
        <v>32141</v>
      </c>
      <c r="Q28" s="122">
        <v>1899183</v>
      </c>
      <c r="R28" s="134"/>
    </row>
    <row r="29" spans="2:18" ht="21" customHeight="1" x14ac:dyDescent="0.3">
      <c r="B29" s="118" t="s">
        <v>36</v>
      </c>
      <c r="C29" s="69">
        <v>46680</v>
      </c>
      <c r="D29" s="69">
        <v>197603</v>
      </c>
      <c r="E29" s="69">
        <v>36338</v>
      </c>
      <c r="F29" s="69">
        <v>294447</v>
      </c>
      <c r="G29" s="69">
        <v>23778</v>
      </c>
      <c r="H29" s="69">
        <v>102149</v>
      </c>
      <c r="I29" s="69">
        <v>194513</v>
      </c>
      <c r="J29" s="69">
        <v>217082</v>
      </c>
      <c r="K29" s="69">
        <v>0</v>
      </c>
      <c r="L29" s="69">
        <v>13956</v>
      </c>
      <c r="M29" s="69">
        <v>62727</v>
      </c>
      <c r="N29" s="69">
        <v>173973</v>
      </c>
      <c r="O29" s="69">
        <v>0</v>
      </c>
      <c r="P29" s="69">
        <v>98130</v>
      </c>
      <c r="Q29" s="122">
        <v>1461374</v>
      </c>
      <c r="R29" s="134"/>
    </row>
    <row r="30" spans="2:18" ht="21" customHeight="1" x14ac:dyDescent="0.3">
      <c r="B30" s="118" t="s">
        <v>192</v>
      </c>
      <c r="C30" s="69">
        <v>0</v>
      </c>
      <c r="D30" s="69">
        <v>19762</v>
      </c>
      <c r="E30" s="69">
        <v>6997</v>
      </c>
      <c r="F30" s="69">
        <v>22386</v>
      </c>
      <c r="G30" s="69">
        <v>12978</v>
      </c>
      <c r="H30" s="69">
        <v>10874</v>
      </c>
      <c r="I30" s="69">
        <v>230115</v>
      </c>
      <c r="J30" s="69">
        <v>96799</v>
      </c>
      <c r="K30" s="69">
        <v>0</v>
      </c>
      <c r="L30" s="69">
        <v>11716</v>
      </c>
      <c r="M30" s="69">
        <v>14436</v>
      </c>
      <c r="N30" s="69">
        <v>31829</v>
      </c>
      <c r="O30" s="69">
        <v>0</v>
      </c>
      <c r="P30" s="69">
        <v>21899</v>
      </c>
      <c r="Q30" s="122">
        <v>479791</v>
      </c>
      <c r="R30" s="134"/>
    </row>
    <row r="31" spans="2:18" ht="21" customHeight="1" x14ac:dyDescent="0.3">
      <c r="B31" s="118" t="s">
        <v>193</v>
      </c>
      <c r="C31" s="69">
        <v>90657</v>
      </c>
      <c r="D31" s="69">
        <v>7237</v>
      </c>
      <c r="E31" s="69">
        <v>3294</v>
      </c>
      <c r="F31" s="69">
        <v>21479</v>
      </c>
      <c r="G31" s="69">
        <v>4469</v>
      </c>
      <c r="H31" s="69">
        <v>16241</v>
      </c>
      <c r="I31" s="69">
        <v>52736</v>
      </c>
      <c r="J31" s="69">
        <v>37415</v>
      </c>
      <c r="K31" s="69">
        <v>0</v>
      </c>
      <c r="L31" s="69">
        <v>2777</v>
      </c>
      <c r="M31" s="69">
        <v>4974</v>
      </c>
      <c r="N31" s="69">
        <v>4460</v>
      </c>
      <c r="O31" s="69">
        <v>0</v>
      </c>
      <c r="P31" s="69">
        <v>19705</v>
      </c>
      <c r="Q31" s="122">
        <v>265442</v>
      </c>
      <c r="R31" s="134"/>
    </row>
    <row r="32" spans="2:18" ht="21" customHeight="1" x14ac:dyDescent="0.3">
      <c r="B32" s="118" t="s">
        <v>37</v>
      </c>
      <c r="C32" s="69">
        <v>0</v>
      </c>
      <c r="D32" s="69">
        <v>26904</v>
      </c>
      <c r="E32" s="69">
        <v>23405</v>
      </c>
      <c r="F32" s="69">
        <v>147044</v>
      </c>
      <c r="G32" s="69">
        <v>4962</v>
      </c>
      <c r="H32" s="69">
        <v>56177</v>
      </c>
      <c r="I32" s="69">
        <v>298646</v>
      </c>
      <c r="J32" s="69">
        <v>271419</v>
      </c>
      <c r="K32" s="69">
        <v>0</v>
      </c>
      <c r="L32" s="69">
        <v>20930</v>
      </c>
      <c r="M32" s="69">
        <v>53425</v>
      </c>
      <c r="N32" s="69">
        <v>116346</v>
      </c>
      <c r="O32" s="69">
        <v>0</v>
      </c>
      <c r="P32" s="69">
        <v>15166</v>
      </c>
      <c r="Q32" s="122">
        <v>1034425</v>
      </c>
      <c r="R32" s="134"/>
    </row>
    <row r="33" spans="2:20" ht="21" customHeight="1" x14ac:dyDescent="0.3">
      <c r="B33" s="118" t="s">
        <v>139</v>
      </c>
      <c r="C33" s="69">
        <v>0</v>
      </c>
      <c r="D33" s="69">
        <v>4464</v>
      </c>
      <c r="E33" s="69">
        <v>3463</v>
      </c>
      <c r="F33" s="69">
        <v>46222</v>
      </c>
      <c r="G33" s="69">
        <v>9049</v>
      </c>
      <c r="H33" s="69">
        <v>686</v>
      </c>
      <c r="I33" s="69">
        <v>114412</v>
      </c>
      <c r="J33" s="69">
        <v>117876</v>
      </c>
      <c r="K33" s="69">
        <v>0</v>
      </c>
      <c r="L33" s="69">
        <v>19994</v>
      </c>
      <c r="M33" s="69">
        <v>19492</v>
      </c>
      <c r="N33" s="69">
        <v>29020</v>
      </c>
      <c r="O33" s="69">
        <v>200420</v>
      </c>
      <c r="P33" s="69">
        <v>572</v>
      </c>
      <c r="Q33" s="122">
        <v>565669</v>
      </c>
      <c r="R33" s="134"/>
    </row>
    <row r="34" spans="2:20" ht="21" customHeight="1" x14ac:dyDescent="0.3">
      <c r="B34" s="118" t="s">
        <v>211</v>
      </c>
      <c r="C34" s="69">
        <v>0</v>
      </c>
      <c r="D34" s="69">
        <v>5025</v>
      </c>
      <c r="E34" s="69">
        <v>2686</v>
      </c>
      <c r="F34" s="69">
        <v>17104</v>
      </c>
      <c r="G34" s="69">
        <v>25174</v>
      </c>
      <c r="H34" s="69">
        <v>3791</v>
      </c>
      <c r="I34" s="69">
        <v>154787</v>
      </c>
      <c r="J34" s="69">
        <v>58180</v>
      </c>
      <c r="K34" s="69">
        <v>0</v>
      </c>
      <c r="L34" s="69">
        <v>3385</v>
      </c>
      <c r="M34" s="69">
        <v>8982</v>
      </c>
      <c r="N34" s="69">
        <v>18603</v>
      </c>
      <c r="O34" s="69">
        <v>0</v>
      </c>
      <c r="P34" s="69">
        <v>43303</v>
      </c>
      <c r="Q34" s="122">
        <v>341020</v>
      </c>
      <c r="R34" s="134"/>
    </row>
    <row r="35" spans="2:20" ht="21" customHeight="1" x14ac:dyDescent="0.3">
      <c r="B35" s="118" t="s">
        <v>140</v>
      </c>
      <c r="C35" s="69">
        <v>0</v>
      </c>
      <c r="D35" s="69">
        <v>310</v>
      </c>
      <c r="E35" s="69">
        <v>3685</v>
      </c>
      <c r="F35" s="69">
        <v>106</v>
      </c>
      <c r="G35" s="69">
        <v>2737</v>
      </c>
      <c r="H35" s="69">
        <v>617</v>
      </c>
      <c r="I35" s="69">
        <v>51859</v>
      </c>
      <c r="J35" s="69">
        <v>14424</v>
      </c>
      <c r="K35" s="69">
        <v>1736</v>
      </c>
      <c r="L35" s="69">
        <v>5936</v>
      </c>
      <c r="M35" s="69">
        <v>1242</v>
      </c>
      <c r="N35" s="69">
        <v>16099</v>
      </c>
      <c r="O35" s="69">
        <v>979181</v>
      </c>
      <c r="P35" s="69">
        <v>3009</v>
      </c>
      <c r="Q35" s="122">
        <v>1080941</v>
      </c>
      <c r="R35" s="134"/>
    </row>
    <row r="36" spans="2:20" ht="21" customHeight="1" x14ac:dyDescent="0.3">
      <c r="B36" s="118" t="s">
        <v>141</v>
      </c>
      <c r="C36" s="69">
        <v>0</v>
      </c>
      <c r="D36" s="69">
        <v>4926</v>
      </c>
      <c r="E36" s="69">
        <v>5631</v>
      </c>
      <c r="F36" s="69">
        <v>23573</v>
      </c>
      <c r="G36" s="69">
        <v>30507</v>
      </c>
      <c r="H36" s="69">
        <v>930</v>
      </c>
      <c r="I36" s="69">
        <v>190458</v>
      </c>
      <c r="J36" s="69">
        <v>78181</v>
      </c>
      <c r="K36" s="69">
        <v>0</v>
      </c>
      <c r="L36" s="69">
        <v>27096</v>
      </c>
      <c r="M36" s="69">
        <v>23671</v>
      </c>
      <c r="N36" s="69">
        <v>20759</v>
      </c>
      <c r="O36" s="69">
        <v>141903</v>
      </c>
      <c r="P36" s="69">
        <v>433</v>
      </c>
      <c r="Q36" s="122">
        <v>548068</v>
      </c>
      <c r="R36" s="134"/>
    </row>
    <row r="37" spans="2:20" ht="21" customHeight="1" x14ac:dyDescent="0.3">
      <c r="B37" s="118" t="s">
        <v>212</v>
      </c>
      <c r="C37" s="69">
        <v>0</v>
      </c>
      <c r="D37" s="69">
        <v>55579</v>
      </c>
      <c r="E37" s="69">
        <v>6074</v>
      </c>
      <c r="F37" s="69">
        <v>257107</v>
      </c>
      <c r="G37" s="69">
        <v>27766</v>
      </c>
      <c r="H37" s="69">
        <v>10886</v>
      </c>
      <c r="I37" s="69">
        <v>266804</v>
      </c>
      <c r="J37" s="69">
        <v>277049</v>
      </c>
      <c r="K37" s="69">
        <v>86158</v>
      </c>
      <c r="L37" s="69">
        <v>2692</v>
      </c>
      <c r="M37" s="69">
        <v>12947</v>
      </c>
      <c r="N37" s="69">
        <v>109933</v>
      </c>
      <c r="O37" s="69">
        <v>269044</v>
      </c>
      <c r="P37" s="69">
        <v>29500</v>
      </c>
      <c r="Q37" s="122">
        <v>1411539</v>
      </c>
      <c r="R37" s="134"/>
    </row>
    <row r="38" spans="2:20" ht="21"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20" ht="21" customHeight="1" x14ac:dyDescent="0.3">
      <c r="B39" s="118" t="s">
        <v>39</v>
      </c>
      <c r="C39" s="69">
        <v>0</v>
      </c>
      <c r="D39" s="69">
        <v>49670</v>
      </c>
      <c r="E39" s="69">
        <v>27243</v>
      </c>
      <c r="F39" s="69">
        <v>205362</v>
      </c>
      <c r="G39" s="69">
        <v>13984</v>
      </c>
      <c r="H39" s="69">
        <v>45074</v>
      </c>
      <c r="I39" s="69">
        <v>81303</v>
      </c>
      <c r="J39" s="69">
        <v>64403</v>
      </c>
      <c r="K39" s="69">
        <v>0</v>
      </c>
      <c r="L39" s="69">
        <v>6938</v>
      </c>
      <c r="M39" s="69">
        <v>58707</v>
      </c>
      <c r="N39" s="69">
        <v>95616</v>
      </c>
      <c r="O39" s="69">
        <v>13142</v>
      </c>
      <c r="P39" s="69">
        <v>5139</v>
      </c>
      <c r="Q39" s="122">
        <v>666583</v>
      </c>
      <c r="R39" s="134"/>
    </row>
    <row r="40" spans="2:20" ht="21" customHeight="1" x14ac:dyDescent="0.3">
      <c r="B40" s="118" t="s">
        <v>40</v>
      </c>
      <c r="C40" s="69">
        <v>0</v>
      </c>
      <c r="D40" s="69">
        <v>17525</v>
      </c>
      <c r="E40" s="69">
        <v>3432</v>
      </c>
      <c r="F40" s="69">
        <v>11871</v>
      </c>
      <c r="G40" s="69">
        <v>5789</v>
      </c>
      <c r="H40" s="69">
        <v>3416</v>
      </c>
      <c r="I40" s="69">
        <v>105427</v>
      </c>
      <c r="J40" s="69">
        <v>143318</v>
      </c>
      <c r="K40" s="69">
        <v>0</v>
      </c>
      <c r="L40" s="69">
        <v>10050</v>
      </c>
      <c r="M40" s="69">
        <v>9576</v>
      </c>
      <c r="N40" s="69">
        <v>46859</v>
      </c>
      <c r="O40" s="69">
        <v>151758</v>
      </c>
      <c r="P40" s="69">
        <v>3318</v>
      </c>
      <c r="Q40" s="122">
        <v>512341</v>
      </c>
      <c r="R40" s="134"/>
    </row>
    <row r="41" spans="2:20" ht="21" customHeight="1" x14ac:dyDescent="0.3">
      <c r="B41" s="118" t="s">
        <v>41</v>
      </c>
      <c r="C41" s="69">
        <v>0</v>
      </c>
      <c r="D41" s="69">
        <v>10717</v>
      </c>
      <c r="E41" s="69">
        <v>495</v>
      </c>
      <c r="F41" s="69">
        <v>8022</v>
      </c>
      <c r="G41" s="69">
        <v>2558</v>
      </c>
      <c r="H41" s="69">
        <v>652</v>
      </c>
      <c r="I41" s="69">
        <v>119809</v>
      </c>
      <c r="J41" s="69">
        <v>112042</v>
      </c>
      <c r="K41" s="69">
        <v>0</v>
      </c>
      <c r="L41" s="69">
        <v>3003</v>
      </c>
      <c r="M41" s="69">
        <v>2515</v>
      </c>
      <c r="N41" s="69">
        <v>7227</v>
      </c>
      <c r="O41" s="69">
        <v>0</v>
      </c>
      <c r="P41" s="69">
        <v>20914</v>
      </c>
      <c r="Q41" s="122">
        <v>287955</v>
      </c>
      <c r="R41" s="134"/>
    </row>
    <row r="42" spans="2:20" ht="21" customHeight="1" x14ac:dyDescent="0.3">
      <c r="B42" s="118" t="s">
        <v>42</v>
      </c>
      <c r="C42" s="69">
        <v>0</v>
      </c>
      <c r="D42" s="69">
        <v>281</v>
      </c>
      <c r="E42" s="69">
        <v>256</v>
      </c>
      <c r="F42" s="69">
        <v>1311</v>
      </c>
      <c r="G42" s="69">
        <v>334</v>
      </c>
      <c r="H42" s="69">
        <v>821</v>
      </c>
      <c r="I42" s="69">
        <v>121057</v>
      </c>
      <c r="J42" s="69">
        <v>48400</v>
      </c>
      <c r="K42" s="69">
        <v>12735</v>
      </c>
      <c r="L42" s="69">
        <v>-116</v>
      </c>
      <c r="M42" s="69">
        <v>250</v>
      </c>
      <c r="N42" s="69">
        <v>938</v>
      </c>
      <c r="O42" s="69">
        <v>51277</v>
      </c>
      <c r="P42" s="69">
        <v>778</v>
      </c>
      <c r="Q42" s="122">
        <v>238323</v>
      </c>
      <c r="R42" s="134"/>
    </row>
    <row r="43" spans="2:20" ht="21" customHeight="1" x14ac:dyDescent="0.3">
      <c r="B43" s="118" t="s">
        <v>43</v>
      </c>
      <c r="C43" s="69">
        <v>13587</v>
      </c>
      <c r="D43" s="69">
        <v>41940</v>
      </c>
      <c r="E43" s="69">
        <v>66366</v>
      </c>
      <c r="F43" s="69">
        <v>266656</v>
      </c>
      <c r="G43" s="69">
        <v>61977</v>
      </c>
      <c r="H43" s="69">
        <v>42045</v>
      </c>
      <c r="I43" s="69">
        <v>304262</v>
      </c>
      <c r="J43" s="69">
        <v>328620</v>
      </c>
      <c r="K43" s="69">
        <v>0</v>
      </c>
      <c r="L43" s="69">
        <v>33860</v>
      </c>
      <c r="M43" s="69">
        <v>82070</v>
      </c>
      <c r="N43" s="69">
        <v>116204</v>
      </c>
      <c r="O43" s="69">
        <v>2285027</v>
      </c>
      <c r="P43" s="69">
        <v>7367</v>
      </c>
      <c r="Q43" s="122">
        <v>3649982</v>
      </c>
      <c r="R43" s="134"/>
    </row>
    <row r="44" spans="2:20" ht="21"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20" ht="21" customHeight="1" x14ac:dyDescent="0.3">
      <c r="B45" s="120" t="s">
        <v>45</v>
      </c>
      <c r="C45" s="121">
        <f t="shared" ref="C45:Q45" si="0">SUM(C7:C44)</f>
        <v>1178471</v>
      </c>
      <c r="D45" s="121">
        <f t="shared" si="0"/>
        <v>1369271</v>
      </c>
      <c r="E45" s="121">
        <f t="shared" si="0"/>
        <v>607571</v>
      </c>
      <c r="F45" s="121">
        <f t="shared" si="0"/>
        <v>4374990</v>
      </c>
      <c r="G45" s="121">
        <f t="shared" si="0"/>
        <v>1390912</v>
      </c>
      <c r="H45" s="121">
        <f t="shared" si="0"/>
        <v>1098444</v>
      </c>
      <c r="I45" s="121">
        <f t="shared" si="0"/>
        <v>6873625</v>
      </c>
      <c r="J45" s="121">
        <f t="shared" si="0"/>
        <v>5904219</v>
      </c>
      <c r="K45" s="121">
        <f t="shared" si="0"/>
        <v>910434</v>
      </c>
      <c r="L45" s="121">
        <f t="shared" si="0"/>
        <v>851599</v>
      </c>
      <c r="M45" s="121">
        <f t="shared" si="0"/>
        <v>2041400</v>
      </c>
      <c r="N45" s="121">
        <f t="shared" si="0"/>
        <v>2574608</v>
      </c>
      <c r="O45" s="121">
        <f t="shared" si="0"/>
        <v>17693672</v>
      </c>
      <c r="P45" s="121">
        <f t="shared" si="0"/>
        <v>1119314</v>
      </c>
      <c r="Q45" s="121">
        <f t="shared" si="0"/>
        <v>47988538</v>
      </c>
      <c r="R45" s="134"/>
      <c r="T45" s="5"/>
    </row>
    <row r="46" spans="2:20" ht="21" customHeight="1" x14ac:dyDescent="0.3">
      <c r="B46" s="286" t="s">
        <v>46</v>
      </c>
      <c r="C46" s="286"/>
      <c r="D46" s="286"/>
      <c r="E46" s="286"/>
      <c r="F46" s="286"/>
      <c r="G46" s="286"/>
      <c r="H46" s="286"/>
      <c r="I46" s="286"/>
      <c r="J46" s="286"/>
      <c r="K46" s="286"/>
      <c r="L46" s="286"/>
      <c r="M46" s="286"/>
      <c r="N46" s="286"/>
      <c r="O46" s="286"/>
      <c r="P46" s="286"/>
      <c r="Q46" s="286"/>
      <c r="R46" s="135"/>
    </row>
    <row r="47" spans="2:20" ht="21" customHeight="1" x14ac:dyDescent="0.3">
      <c r="B47" s="118" t="s">
        <v>47</v>
      </c>
      <c r="C47" s="69">
        <v>0</v>
      </c>
      <c r="D47" s="69">
        <v>0</v>
      </c>
      <c r="E47" s="69"/>
      <c r="F47" s="69">
        <v>0</v>
      </c>
      <c r="G47" s="69">
        <v>0</v>
      </c>
      <c r="H47" s="69">
        <v>0</v>
      </c>
      <c r="I47" s="69">
        <v>0</v>
      </c>
      <c r="J47" s="69">
        <v>0</v>
      </c>
      <c r="K47" s="69">
        <v>0</v>
      </c>
      <c r="L47" s="69">
        <v>0</v>
      </c>
      <c r="M47" s="69">
        <v>0</v>
      </c>
      <c r="N47" s="69">
        <v>0</v>
      </c>
      <c r="O47" s="69">
        <v>0</v>
      </c>
      <c r="P47" s="69">
        <v>0</v>
      </c>
      <c r="Q47" s="69">
        <v>0</v>
      </c>
      <c r="R47" s="134"/>
    </row>
    <row r="48" spans="2:20" ht="21" customHeight="1" x14ac:dyDescent="0.3">
      <c r="B48" s="118" t="s">
        <v>64</v>
      </c>
      <c r="C48" s="69">
        <v>0</v>
      </c>
      <c r="D48" s="69">
        <v>0</v>
      </c>
      <c r="E48" s="69">
        <v>0</v>
      </c>
      <c r="F48" s="69">
        <v>0</v>
      </c>
      <c r="G48" s="69">
        <v>0</v>
      </c>
      <c r="H48" s="69">
        <v>0</v>
      </c>
      <c r="I48" s="69">
        <v>0</v>
      </c>
      <c r="J48" s="69">
        <v>0</v>
      </c>
      <c r="K48" s="69">
        <v>0</v>
      </c>
      <c r="L48" s="69">
        <v>0</v>
      </c>
      <c r="M48" s="69">
        <v>0</v>
      </c>
      <c r="N48" s="69">
        <v>0</v>
      </c>
      <c r="O48" s="69">
        <v>0</v>
      </c>
      <c r="P48" s="69">
        <v>0</v>
      </c>
      <c r="Q48" s="122">
        <v>0</v>
      </c>
      <c r="R48" s="134"/>
    </row>
    <row r="49" spans="2:20" ht="21" customHeight="1" x14ac:dyDescent="0.3">
      <c r="B49" s="7" t="s">
        <v>250</v>
      </c>
      <c r="C49" s="69">
        <v>0</v>
      </c>
      <c r="D49" s="69">
        <v>0</v>
      </c>
      <c r="E49" s="69">
        <v>0</v>
      </c>
      <c r="F49" s="69">
        <v>0</v>
      </c>
      <c r="G49" s="69">
        <v>0</v>
      </c>
      <c r="H49" s="69">
        <v>0</v>
      </c>
      <c r="I49" s="69">
        <v>0</v>
      </c>
      <c r="J49" s="69">
        <v>0</v>
      </c>
      <c r="K49" s="69">
        <v>0</v>
      </c>
      <c r="L49" s="69">
        <v>0</v>
      </c>
      <c r="M49" s="69">
        <v>0</v>
      </c>
      <c r="N49" s="69">
        <v>0</v>
      </c>
      <c r="O49" s="69">
        <v>0</v>
      </c>
      <c r="P49" s="69">
        <v>0</v>
      </c>
      <c r="Q49" s="122">
        <v>0</v>
      </c>
      <c r="R49" s="134"/>
    </row>
    <row r="50" spans="2:20" ht="21" customHeight="1" x14ac:dyDescent="0.3">
      <c r="B50" s="118" t="s">
        <v>48</v>
      </c>
      <c r="C50" s="69">
        <v>0</v>
      </c>
      <c r="D50" s="69">
        <v>0</v>
      </c>
      <c r="E50" s="69">
        <v>0</v>
      </c>
      <c r="F50" s="69">
        <v>0</v>
      </c>
      <c r="G50" s="69">
        <v>0</v>
      </c>
      <c r="H50" s="69">
        <v>0</v>
      </c>
      <c r="I50" s="69">
        <v>0</v>
      </c>
      <c r="J50" s="69">
        <v>0</v>
      </c>
      <c r="K50" s="69">
        <v>0</v>
      </c>
      <c r="L50" s="69">
        <v>0</v>
      </c>
      <c r="M50" s="69">
        <v>0</v>
      </c>
      <c r="N50" s="69">
        <v>0</v>
      </c>
      <c r="O50" s="69">
        <v>0</v>
      </c>
      <c r="P50" s="69">
        <v>0</v>
      </c>
      <c r="Q50" s="122">
        <v>0</v>
      </c>
      <c r="R50" s="134"/>
    </row>
    <row r="51" spans="2:20" ht="21" customHeight="1" x14ac:dyDescent="0.3">
      <c r="B51" s="118" t="s">
        <v>251</v>
      </c>
      <c r="C51" s="69">
        <v>0</v>
      </c>
      <c r="D51" s="69">
        <v>0</v>
      </c>
      <c r="E51" s="69">
        <v>0</v>
      </c>
      <c r="F51" s="69">
        <v>0</v>
      </c>
      <c r="G51" s="69">
        <v>0</v>
      </c>
      <c r="H51" s="69">
        <v>0</v>
      </c>
      <c r="I51" s="69">
        <v>0</v>
      </c>
      <c r="J51" s="69">
        <v>0</v>
      </c>
      <c r="K51" s="69">
        <v>0</v>
      </c>
      <c r="L51" s="69">
        <v>0</v>
      </c>
      <c r="M51" s="69">
        <v>0</v>
      </c>
      <c r="N51" s="69">
        <v>0</v>
      </c>
      <c r="O51" s="69">
        <v>0</v>
      </c>
      <c r="P51" s="69">
        <v>0</v>
      </c>
      <c r="Q51" s="122">
        <v>0</v>
      </c>
      <c r="R51" s="134"/>
    </row>
    <row r="52" spans="2:20" ht="21" customHeight="1" x14ac:dyDescent="0.3">
      <c r="B52" s="120" t="s">
        <v>45</v>
      </c>
      <c r="C52" s="121">
        <f t="shared" ref="C52:Q52" si="1">SUM(C48:C51)</f>
        <v>0</v>
      </c>
      <c r="D52" s="121">
        <f t="shared" si="1"/>
        <v>0</v>
      </c>
      <c r="E52" s="121">
        <f t="shared" si="1"/>
        <v>0</v>
      </c>
      <c r="F52" s="121">
        <f t="shared" si="1"/>
        <v>0</v>
      </c>
      <c r="G52" s="121">
        <f t="shared" si="1"/>
        <v>0</v>
      </c>
      <c r="H52" s="121">
        <f t="shared" si="1"/>
        <v>0</v>
      </c>
      <c r="I52" s="121">
        <f t="shared" si="1"/>
        <v>0</v>
      </c>
      <c r="J52" s="121">
        <f t="shared" si="1"/>
        <v>0</v>
      </c>
      <c r="K52" s="121">
        <f t="shared" si="1"/>
        <v>0</v>
      </c>
      <c r="L52" s="121">
        <f t="shared" si="1"/>
        <v>0</v>
      </c>
      <c r="M52" s="121">
        <f t="shared" si="1"/>
        <v>0</v>
      </c>
      <c r="N52" s="121">
        <f t="shared" si="1"/>
        <v>0</v>
      </c>
      <c r="O52" s="121">
        <f t="shared" si="1"/>
        <v>0</v>
      </c>
      <c r="P52" s="121">
        <f t="shared" si="1"/>
        <v>0</v>
      </c>
      <c r="Q52" s="121">
        <f t="shared" si="1"/>
        <v>0</v>
      </c>
      <c r="R52" s="134"/>
      <c r="T52" s="5"/>
    </row>
    <row r="53" spans="2:20" ht="20.25" customHeight="1" x14ac:dyDescent="0.3">
      <c r="B53" s="287" t="s">
        <v>50</v>
      </c>
      <c r="C53" s="287"/>
      <c r="D53" s="287"/>
      <c r="E53" s="287"/>
      <c r="F53" s="287"/>
      <c r="G53" s="287"/>
      <c r="H53" s="287"/>
      <c r="I53" s="287"/>
      <c r="J53" s="287"/>
      <c r="K53" s="287"/>
      <c r="L53" s="287"/>
      <c r="M53" s="287"/>
      <c r="N53" s="287"/>
      <c r="O53" s="287"/>
      <c r="P53" s="287"/>
      <c r="Q53" s="287"/>
      <c r="R53" s="136"/>
      <c r="S53" s="5"/>
    </row>
    <row r="54" spans="2:20" x14ac:dyDescent="0.3">
      <c r="C54" s="5"/>
      <c r="D54" s="5"/>
      <c r="E54" s="5"/>
      <c r="F54" s="5"/>
      <c r="G54" s="5"/>
      <c r="H54" s="5"/>
      <c r="I54" s="5"/>
      <c r="J54" s="5"/>
      <c r="K54" s="5"/>
      <c r="L54" s="5"/>
      <c r="M54" s="5"/>
      <c r="N54" s="5"/>
      <c r="O54" s="5"/>
      <c r="P54" s="5"/>
      <c r="Q54" s="5"/>
    </row>
    <row r="59" spans="2:20" x14ac:dyDescent="0.3">
      <c r="Q59" s="5"/>
    </row>
  </sheetData>
  <sheetProtection algorithmName="SHA-512" hashValue="DameXdX3L0kNRxbpiVBeXoS4V/nI8oyTTfupWxmm8UM1hsiDfcdTUrHBpfRbz7N8oV0ygQJyHw9Ti+8pzErk/g==" saltValue="T2KpKctmtfW6U/L83uddjg==" spinCount="100000" sheet="1" objects="1" scenarios="1"/>
  <mergeCells count="4">
    <mergeCell ref="B4:Q4"/>
    <mergeCell ref="B6:Q6"/>
    <mergeCell ref="B46:Q46"/>
    <mergeCell ref="B53:Q53"/>
  </mergeCells>
  <pageMargins left="0.7" right="0.7" top="0.75" bottom="0.75" header="0.3" footer="0.3"/>
  <pageSetup orientation="portrait" r:id="rId1"/>
  <ignoredErrors>
    <ignoredError sqref="C52:Q52" formulaRange="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92D050"/>
  </sheetPr>
  <dimension ref="B3:S55"/>
  <sheetViews>
    <sheetView topLeftCell="A39" workbookViewId="0">
      <selection activeCell="C47" sqref="C47"/>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1" customHeight="1" x14ac:dyDescent="0.3">
      <c r="B4" s="284" t="s">
        <v>322</v>
      </c>
      <c r="C4" s="284"/>
      <c r="D4" s="284"/>
      <c r="E4" s="284"/>
      <c r="F4" s="284"/>
      <c r="G4" s="284"/>
      <c r="H4" s="284"/>
      <c r="I4" s="284"/>
      <c r="J4" s="284"/>
      <c r="K4" s="284"/>
      <c r="L4" s="284"/>
      <c r="M4" s="284"/>
      <c r="N4" s="284"/>
      <c r="O4" s="284"/>
      <c r="P4" s="284"/>
      <c r="Q4" s="284"/>
      <c r="R4" s="123"/>
    </row>
    <row r="5" spans="2:18" ht="28.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21" customHeight="1" x14ac:dyDescent="0.3">
      <c r="B6" s="285" t="s">
        <v>16</v>
      </c>
      <c r="C6" s="285"/>
      <c r="D6" s="285"/>
      <c r="E6" s="285"/>
      <c r="F6" s="285"/>
      <c r="G6" s="285"/>
      <c r="H6" s="285"/>
      <c r="I6" s="285"/>
      <c r="J6" s="285"/>
      <c r="K6" s="285"/>
      <c r="L6" s="285"/>
      <c r="M6" s="285"/>
      <c r="N6" s="285"/>
      <c r="O6" s="285"/>
      <c r="P6" s="285"/>
      <c r="Q6" s="285"/>
      <c r="R6" s="133"/>
    </row>
    <row r="7" spans="2:18" ht="18.75" customHeight="1" x14ac:dyDescent="0.3">
      <c r="B7" s="118" t="s">
        <v>17</v>
      </c>
      <c r="C7" s="69">
        <v>0</v>
      </c>
      <c r="D7" s="69">
        <v>0</v>
      </c>
      <c r="E7" s="69">
        <v>0</v>
      </c>
      <c r="F7" s="69">
        <v>0</v>
      </c>
      <c r="G7" s="69">
        <v>0</v>
      </c>
      <c r="H7" s="69">
        <v>0</v>
      </c>
      <c r="I7" s="69">
        <v>0</v>
      </c>
      <c r="J7" s="69">
        <v>0</v>
      </c>
      <c r="K7" s="69">
        <v>0</v>
      </c>
      <c r="L7" s="69">
        <v>0</v>
      </c>
      <c r="M7" s="69">
        <v>0</v>
      </c>
      <c r="N7" s="69">
        <v>0</v>
      </c>
      <c r="O7" s="69">
        <v>0</v>
      </c>
      <c r="P7" s="69">
        <v>0</v>
      </c>
      <c r="Q7" s="122">
        <v>0</v>
      </c>
      <c r="R7" s="134"/>
    </row>
    <row r="8" spans="2:18" ht="21" customHeight="1" x14ac:dyDescent="0.3">
      <c r="B8" s="118" t="s">
        <v>18</v>
      </c>
      <c r="C8" s="69">
        <v>0</v>
      </c>
      <c r="D8" s="69">
        <v>0</v>
      </c>
      <c r="E8" s="69">
        <v>0</v>
      </c>
      <c r="F8" s="69">
        <v>0</v>
      </c>
      <c r="G8" s="69">
        <v>0</v>
      </c>
      <c r="H8" s="69">
        <v>0</v>
      </c>
      <c r="I8" s="69">
        <v>0</v>
      </c>
      <c r="J8" s="69">
        <v>0</v>
      </c>
      <c r="K8" s="69">
        <v>0</v>
      </c>
      <c r="L8" s="69">
        <v>0</v>
      </c>
      <c r="M8" s="69">
        <v>0</v>
      </c>
      <c r="N8" s="69">
        <v>0</v>
      </c>
      <c r="O8" s="69">
        <v>0</v>
      </c>
      <c r="P8" s="69">
        <v>0</v>
      </c>
      <c r="Q8" s="122">
        <v>0</v>
      </c>
      <c r="R8" s="134"/>
    </row>
    <row r="9" spans="2:18" ht="21" customHeight="1" x14ac:dyDescent="0.3">
      <c r="B9" s="118" t="s">
        <v>19</v>
      </c>
      <c r="C9" s="69">
        <v>0</v>
      </c>
      <c r="D9" s="69">
        <v>0</v>
      </c>
      <c r="E9" s="69">
        <v>0</v>
      </c>
      <c r="F9" s="69">
        <v>1239</v>
      </c>
      <c r="G9" s="69">
        <v>990</v>
      </c>
      <c r="H9" s="69">
        <v>0</v>
      </c>
      <c r="I9" s="69">
        <v>0</v>
      </c>
      <c r="J9" s="69">
        <v>0</v>
      </c>
      <c r="K9" s="69">
        <v>0</v>
      </c>
      <c r="L9" s="69">
        <v>0</v>
      </c>
      <c r="M9" s="69">
        <v>0</v>
      </c>
      <c r="N9" s="69">
        <v>0</v>
      </c>
      <c r="O9" s="69">
        <v>0</v>
      </c>
      <c r="P9" s="69">
        <v>0</v>
      </c>
      <c r="Q9" s="122">
        <v>2229</v>
      </c>
      <c r="R9" s="134"/>
    </row>
    <row r="10" spans="2:18" ht="21" customHeight="1" x14ac:dyDescent="0.3">
      <c r="B10" s="118" t="s">
        <v>142</v>
      </c>
      <c r="C10" s="69">
        <v>0</v>
      </c>
      <c r="D10" s="69">
        <v>0</v>
      </c>
      <c r="E10" s="69">
        <v>0</v>
      </c>
      <c r="F10" s="69">
        <v>0</v>
      </c>
      <c r="G10" s="69">
        <v>0</v>
      </c>
      <c r="H10" s="69">
        <v>0</v>
      </c>
      <c r="I10" s="69">
        <v>0</v>
      </c>
      <c r="J10" s="69">
        <v>0</v>
      </c>
      <c r="K10" s="69">
        <v>0</v>
      </c>
      <c r="L10" s="69">
        <v>0</v>
      </c>
      <c r="M10" s="69">
        <v>0</v>
      </c>
      <c r="N10" s="69">
        <v>0</v>
      </c>
      <c r="O10" s="69">
        <v>0</v>
      </c>
      <c r="P10" s="69">
        <v>0</v>
      </c>
      <c r="Q10" s="122">
        <v>0</v>
      </c>
      <c r="R10" s="134"/>
    </row>
    <row r="11" spans="2:18" ht="21" customHeight="1" x14ac:dyDescent="0.3">
      <c r="B11" s="118" t="s">
        <v>20</v>
      </c>
      <c r="C11" s="69">
        <v>0</v>
      </c>
      <c r="D11" s="69">
        <v>13098</v>
      </c>
      <c r="E11" s="69">
        <v>0</v>
      </c>
      <c r="F11" s="69">
        <v>4524</v>
      </c>
      <c r="G11" s="69">
        <v>543</v>
      </c>
      <c r="H11" s="69">
        <v>0</v>
      </c>
      <c r="I11" s="69">
        <v>0</v>
      </c>
      <c r="J11" s="69">
        <v>0</v>
      </c>
      <c r="K11" s="69">
        <v>0</v>
      </c>
      <c r="L11" s="69">
        <v>13040</v>
      </c>
      <c r="M11" s="69">
        <v>37</v>
      </c>
      <c r="N11" s="69">
        <v>4533</v>
      </c>
      <c r="O11" s="69">
        <v>0</v>
      </c>
      <c r="P11" s="69">
        <v>-10</v>
      </c>
      <c r="Q11" s="122">
        <v>35765</v>
      </c>
      <c r="R11" s="134"/>
    </row>
    <row r="12" spans="2:18" ht="21" customHeight="1" x14ac:dyDescent="0.3">
      <c r="B12" s="118" t="s">
        <v>137</v>
      </c>
      <c r="C12" s="69">
        <v>0</v>
      </c>
      <c r="D12" s="69">
        <v>0</v>
      </c>
      <c r="E12" s="69">
        <v>0</v>
      </c>
      <c r="F12" s="69">
        <v>0</v>
      </c>
      <c r="G12" s="69">
        <v>0</v>
      </c>
      <c r="H12" s="69">
        <v>0</v>
      </c>
      <c r="I12" s="69">
        <v>0</v>
      </c>
      <c r="J12" s="69">
        <v>0</v>
      </c>
      <c r="K12" s="69">
        <v>0</v>
      </c>
      <c r="L12" s="69">
        <v>0</v>
      </c>
      <c r="M12" s="69">
        <v>0</v>
      </c>
      <c r="N12" s="69">
        <v>0</v>
      </c>
      <c r="O12" s="69">
        <v>0</v>
      </c>
      <c r="P12" s="69">
        <v>0</v>
      </c>
      <c r="Q12" s="122">
        <v>0</v>
      </c>
      <c r="R12" s="134"/>
    </row>
    <row r="13" spans="2:18" ht="21" customHeight="1" x14ac:dyDescent="0.3">
      <c r="B13" s="118" t="s">
        <v>21</v>
      </c>
      <c r="C13" s="69">
        <v>0</v>
      </c>
      <c r="D13" s="69">
        <v>919</v>
      </c>
      <c r="E13" s="69">
        <v>0</v>
      </c>
      <c r="F13" s="69">
        <v>8273</v>
      </c>
      <c r="G13" s="69">
        <v>676</v>
      </c>
      <c r="H13" s="69">
        <v>15462</v>
      </c>
      <c r="I13" s="69">
        <v>0</v>
      </c>
      <c r="J13" s="69">
        <v>0</v>
      </c>
      <c r="K13" s="69">
        <v>0</v>
      </c>
      <c r="L13" s="69">
        <v>0</v>
      </c>
      <c r="M13" s="69">
        <v>1079</v>
      </c>
      <c r="N13" s="69">
        <v>0</v>
      </c>
      <c r="O13" s="69">
        <v>0</v>
      </c>
      <c r="P13" s="69">
        <v>14875</v>
      </c>
      <c r="Q13" s="122">
        <v>41284</v>
      </c>
      <c r="R13" s="134"/>
    </row>
    <row r="14" spans="2:18" ht="21" customHeight="1" x14ac:dyDescent="0.3">
      <c r="B14" s="118" t="s">
        <v>22</v>
      </c>
      <c r="C14" s="69">
        <v>0</v>
      </c>
      <c r="D14" s="69">
        <v>655</v>
      </c>
      <c r="E14" s="69">
        <v>0</v>
      </c>
      <c r="F14" s="69">
        <v>6498</v>
      </c>
      <c r="G14" s="69">
        <v>9958</v>
      </c>
      <c r="H14" s="69">
        <v>1625</v>
      </c>
      <c r="I14" s="69">
        <v>0</v>
      </c>
      <c r="J14" s="69">
        <v>19516</v>
      </c>
      <c r="K14" s="69">
        <v>0</v>
      </c>
      <c r="L14" s="69">
        <v>12</v>
      </c>
      <c r="M14" s="69">
        <v>35</v>
      </c>
      <c r="N14" s="69">
        <v>0</v>
      </c>
      <c r="O14" s="69">
        <v>0</v>
      </c>
      <c r="P14" s="69">
        <v>0</v>
      </c>
      <c r="Q14" s="122">
        <v>38298</v>
      </c>
      <c r="R14" s="134"/>
    </row>
    <row r="15" spans="2:18" ht="21" customHeight="1" x14ac:dyDescent="0.3">
      <c r="B15" s="118" t="s">
        <v>23</v>
      </c>
      <c r="C15" s="69">
        <v>0</v>
      </c>
      <c r="D15" s="69">
        <v>0</v>
      </c>
      <c r="E15" s="69">
        <v>0</v>
      </c>
      <c r="F15" s="69">
        <v>0</v>
      </c>
      <c r="G15" s="69">
        <v>0</v>
      </c>
      <c r="H15" s="69">
        <v>0</v>
      </c>
      <c r="I15" s="69">
        <v>0</v>
      </c>
      <c r="J15" s="69">
        <v>0</v>
      </c>
      <c r="K15" s="69">
        <v>0</v>
      </c>
      <c r="L15" s="69">
        <v>0</v>
      </c>
      <c r="M15" s="69">
        <v>0</v>
      </c>
      <c r="N15" s="69">
        <v>0</v>
      </c>
      <c r="O15" s="69">
        <v>0</v>
      </c>
      <c r="P15" s="69">
        <v>0</v>
      </c>
      <c r="Q15" s="122">
        <v>0</v>
      </c>
      <c r="R15" s="134"/>
    </row>
    <row r="16" spans="2:18" ht="21" customHeight="1" x14ac:dyDescent="0.3">
      <c r="B16" s="118" t="s">
        <v>24</v>
      </c>
      <c r="C16" s="69">
        <v>0</v>
      </c>
      <c r="D16" s="69">
        <v>0</v>
      </c>
      <c r="E16" s="69">
        <v>0</v>
      </c>
      <c r="F16" s="69">
        <v>651</v>
      </c>
      <c r="G16" s="69">
        <v>0</v>
      </c>
      <c r="H16" s="69">
        <v>0</v>
      </c>
      <c r="I16" s="69">
        <v>0</v>
      </c>
      <c r="J16" s="69">
        <v>0</v>
      </c>
      <c r="K16" s="69">
        <v>0</v>
      </c>
      <c r="L16" s="69">
        <v>0</v>
      </c>
      <c r="M16" s="69">
        <v>0</v>
      </c>
      <c r="N16" s="69">
        <v>0</v>
      </c>
      <c r="O16" s="69">
        <v>0</v>
      </c>
      <c r="P16" s="69">
        <v>0</v>
      </c>
      <c r="Q16" s="122">
        <v>651</v>
      </c>
      <c r="R16" s="134"/>
    </row>
    <row r="17" spans="2:18" ht="21" customHeight="1" x14ac:dyDescent="0.3">
      <c r="B17" s="118" t="s">
        <v>25</v>
      </c>
      <c r="C17" s="69">
        <v>0</v>
      </c>
      <c r="D17" s="69">
        <v>-983</v>
      </c>
      <c r="E17" s="69">
        <v>0</v>
      </c>
      <c r="F17" s="69">
        <v>6922</v>
      </c>
      <c r="G17" s="69">
        <v>0</v>
      </c>
      <c r="H17" s="69">
        <v>-78</v>
      </c>
      <c r="I17" s="69">
        <v>0</v>
      </c>
      <c r="J17" s="69">
        <v>0</v>
      </c>
      <c r="K17" s="69">
        <v>0</v>
      </c>
      <c r="L17" s="69">
        <v>3543</v>
      </c>
      <c r="M17" s="69">
        <v>747</v>
      </c>
      <c r="N17" s="69">
        <v>0</v>
      </c>
      <c r="O17" s="69">
        <v>0</v>
      </c>
      <c r="P17" s="69">
        <v>2017</v>
      </c>
      <c r="Q17" s="122">
        <v>12168</v>
      </c>
      <c r="R17" s="134"/>
    </row>
    <row r="18" spans="2:18" ht="21" customHeight="1" x14ac:dyDescent="0.3">
      <c r="B18" s="118" t="s">
        <v>26</v>
      </c>
      <c r="C18" s="69">
        <v>1571</v>
      </c>
      <c r="D18" s="69">
        <v>7930</v>
      </c>
      <c r="E18" s="69">
        <v>0</v>
      </c>
      <c r="F18" s="69">
        <v>36943</v>
      </c>
      <c r="G18" s="69">
        <v>403</v>
      </c>
      <c r="H18" s="69">
        <v>0</v>
      </c>
      <c r="I18" s="69">
        <v>0</v>
      </c>
      <c r="J18" s="69">
        <v>284</v>
      </c>
      <c r="K18" s="69">
        <v>0</v>
      </c>
      <c r="L18" s="69">
        <v>4538</v>
      </c>
      <c r="M18" s="69">
        <v>0</v>
      </c>
      <c r="N18" s="69">
        <v>178</v>
      </c>
      <c r="O18" s="69">
        <v>0</v>
      </c>
      <c r="P18" s="69">
        <v>7312</v>
      </c>
      <c r="Q18" s="122">
        <v>59160</v>
      </c>
      <c r="R18" s="134"/>
    </row>
    <row r="19" spans="2:18" ht="21" customHeight="1" x14ac:dyDescent="0.3">
      <c r="B19" s="118" t="s">
        <v>27</v>
      </c>
      <c r="C19" s="69">
        <v>0</v>
      </c>
      <c r="D19" s="69">
        <v>422</v>
      </c>
      <c r="E19" s="69">
        <v>0</v>
      </c>
      <c r="F19" s="69">
        <v>3051</v>
      </c>
      <c r="G19" s="69">
        <v>402</v>
      </c>
      <c r="H19" s="69">
        <v>0</v>
      </c>
      <c r="I19" s="69">
        <v>0</v>
      </c>
      <c r="J19" s="69">
        <v>0</v>
      </c>
      <c r="K19" s="69">
        <v>0</v>
      </c>
      <c r="L19" s="69">
        <v>512</v>
      </c>
      <c r="M19" s="69">
        <v>0</v>
      </c>
      <c r="N19" s="69">
        <v>6242</v>
      </c>
      <c r="O19" s="69">
        <v>0</v>
      </c>
      <c r="P19" s="69">
        <v>1034</v>
      </c>
      <c r="Q19" s="122">
        <v>11662</v>
      </c>
      <c r="R19" s="134"/>
    </row>
    <row r="20" spans="2:18" ht="21" customHeight="1" x14ac:dyDescent="0.3">
      <c r="B20" s="118" t="s">
        <v>28</v>
      </c>
      <c r="C20" s="69">
        <v>0</v>
      </c>
      <c r="D20" s="69">
        <v>2469</v>
      </c>
      <c r="E20" s="69">
        <v>0</v>
      </c>
      <c r="F20" s="69">
        <v>2422</v>
      </c>
      <c r="G20" s="69">
        <v>0</v>
      </c>
      <c r="H20" s="69">
        <v>0</v>
      </c>
      <c r="I20" s="69">
        <v>0</v>
      </c>
      <c r="J20" s="69">
        <v>0</v>
      </c>
      <c r="K20" s="69">
        <v>0</v>
      </c>
      <c r="L20" s="69">
        <v>4635</v>
      </c>
      <c r="M20" s="69">
        <v>0</v>
      </c>
      <c r="N20" s="69">
        <v>0</v>
      </c>
      <c r="O20" s="69">
        <v>0</v>
      </c>
      <c r="P20" s="69">
        <v>16054</v>
      </c>
      <c r="Q20" s="122">
        <v>25580</v>
      </c>
      <c r="R20" s="134"/>
    </row>
    <row r="21" spans="2:18" ht="21" customHeight="1" x14ac:dyDescent="0.3">
      <c r="B21" s="118" t="s">
        <v>29</v>
      </c>
      <c r="C21" s="69">
        <v>0</v>
      </c>
      <c r="D21" s="69">
        <v>12107</v>
      </c>
      <c r="E21" s="69">
        <v>0</v>
      </c>
      <c r="F21" s="69">
        <v>6151</v>
      </c>
      <c r="G21" s="69">
        <v>0</v>
      </c>
      <c r="H21" s="69">
        <v>98</v>
      </c>
      <c r="I21" s="69">
        <v>0</v>
      </c>
      <c r="J21" s="69">
        <v>0</v>
      </c>
      <c r="K21" s="69">
        <v>0</v>
      </c>
      <c r="L21" s="69">
        <v>0</v>
      </c>
      <c r="M21" s="69">
        <v>0</v>
      </c>
      <c r="N21" s="69">
        <v>0</v>
      </c>
      <c r="O21" s="69">
        <v>0</v>
      </c>
      <c r="P21" s="69">
        <v>0</v>
      </c>
      <c r="Q21" s="122">
        <v>18356</v>
      </c>
      <c r="R21" s="134"/>
    </row>
    <row r="22" spans="2:18" ht="21" customHeight="1" x14ac:dyDescent="0.3">
      <c r="B22" s="118" t="s">
        <v>30</v>
      </c>
      <c r="C22" s="69">
        <v>0</v>
      </c>
      <c r="D22" s="69">
        <v>32</v>
      </c>
      <c r="E22" s="69">
        <v>0</v>
      </c>
      <c r="F22" s="69">
        <v>2118</v>
      </c>
      <c r="G22" s="69">
        <v>1034</v>
      </c>
      <c r="H22" s="69">
        <v>0</v>
      </c>
      <c r="I22" s="69">
        <v>0</v>
      </c>
      <c r="J22" s="69">
        <v>0</v>
      </c>
      <c r="K22" s="69">
        <v>0</v>
      </c>
      <c r="L22" s="69">
        <v>0</v>
      </c>
      <c r="M22" s="69">
        <v>82</v>
      </c>
      <c r="N22" s="69">
        <v>0</v>
      </c>
      <c r="O22" s="69">
        <v>0</v>
      </c>
      <c r="P22" s="69">
        <v>0</v>
      </c>
      <c r="Q22" s="122">
        <v>3266</v>
      </c>
      <c r="R22" s="134"/>
    </row>
    <row r="23" spans="2:18" ht="21"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21" customHeight="1" x14ac:dyDescent="0.3">
      <c r="B24" s="118" t="s">
        <v>260</v>
      </c>
      <c r="C24" s="69">
        <v>0</v>
      </c>
      <c r="D24" s="69">
        <v>0</v>
      </c>
      <c r="E24" s="69">
        <v>0</v>
      </c>
      <c r="F24" s="69">
        <v>0</v>
      </c>
      <c r="G24" s="69">
        <v>0</v>
      </c>
      <c r="H24" s="69">
        <v>0</v>
      </c>
      <c r="I24" s="69">
        <v>0</v>
      </c>
      <c r="J24" s="69">
        <v>0</v>
      </c>
      <c r="K24" s="69">
        <v>0</v>
      </c>
      <c r="L24" s="69">
        <v>0</v>
      </c>
      <c r="M24" s="69">
        <v>0</v>
      </c>
      <c r="N24" s="69">
        <v>0</v>
      </c>
      <c r="O24" s="69">
        <v>0</v>
      </c>
      <c r="P24" s="69">
        <v>0</v>
      </c>
      <c r="Q24" s="122">
        <v>0</v>
      </c>
      <c r="R24" s="134"/>
    </row>
    <row r="25" spans="2:18" ht="21" customHeight="1" x14ac:dyDescent="0.3">
      <c r="B25" s="118" t="s">
        <v>259</v>
      </c>
      <c r="C25" s="69">
        <v>0</v>
      </c>
      <c r="D25" s="69">
        <v>0</v>
      </c>
      <c r="E25" s="69">
        <v>0</v>
      </c>
      <c r="F25" s="69">
        <v>0</v>
      </c>
      <c r="G25" s="69">
        <v>0</v>
      </c>
      <c r="H25" s="69">
        <v>0</v>
      </c>
      <c r="I25" s="69">
        <v>0</v>
      </c>
      <c r="J25" s="69">
        <v>0</v>
      </c>
      <c r="K25" s="69">
        <v>0</v>
      </c>
      <c r="L25" s="69">
        <v>0</v>
      </c>
      <c r="M25" s="69">
        <v>0</v>
      </c>
      <c r="N25" s="69">
        <v>0</v>
      </c>
      <c r="O25" s="69">
        <v>0</v>
      </c>
      <c r="P25" s="69">
        <v>0</v>
      </c>
      <c r="Q25" s="122">
        <v>0</v>
      </c>
      <c r="R25" s="134"/>
    </row>
    <row r="26" spans="2:18" ht="21" customHeight="1" x14ac:dyDescent="0.3">
      <c r="B26" s="118" t="s">
        <v>33</v>
      </c>
      <c r="C26" s="69">
        <v>0</v>
      </c>
      <c r="D26" s="69">
        <v>4967</v>
      </c>
      <c r="E26" s="69">
        <v>0</v>
      </c>
      <c r="F26" s="69">
        <v>14192</v>
      </c>
      <c r="G26" s="69">
        <v>214</v>
      </c>
      <c r="H26" s="69">
        <v>462</v>
      </c>
      <c r="I26" s="69">
        <v>75</v>
      </c>
      <c r="J26" s="69">
        <v>215</v>
      </c>
      <c r="K26" s="69">
        <v>0</v>
      </c>
      <c r="L26" s="69">
        <v>58</v>
      </c>
      <c r="M26" s="69">
        <v>1131</v>
      </c>
      <c r="N26" s="69">
        <v>93</v>
      </c>
      <c r="O26" s="69">
        <v>0</v>
      </c>
      <c r="P26" s="69">
        <v>0</v>
      </c>
      <c r="Q26" s="122">
        <v>21407</v>
      </c>
      <c r="R26" s="134"/>
    </row>
    <row r="27" spans="2:18" ht="21" customHeight="1" x14ac:dyDescent="0.3">
      <c r="B27" s="118" t="s">
        <v>34</v>
      </c>
      <c r="C27" s="69">
        <v>0</v>
      </c>
      <c r="D27" s="69">
        <v>0</v>
      </c>
      <c r="E27" s="69">
        <v>0</v>
      </c>
      <c r="F27" s="69">
        <v>0</v>
      </c>
      <c r="G27" s="69">
        <v>288</v>
      </c>
      <c r="H27" s="69">
        <v>686</v>
      </c>
      <c r="I27" s="69">
        <v>0</v>
      </c>
      <c r="J27" s="69">
        <v>0</v>
      </c>
      <c r="K27" s="69">
        <v>0</v>
      </c>
      <c r="L27" s="69">
        <v>0</v>
      </c>
      <c r="M27" s="69">
        <v>0</v>
      </c>
      <c r="N27" s="69">
        <v>0</v>
      </c>
      <c r="O27" s="69">
        <v>0</v>
      </c>
      <c r="P27" s="69">
        <v>0</v>
      </c>
      <c r="Q27" s="122">
        <v>974</v>
      </c>
      <c r="R27" s="134"/>
    </row>
    <row r="28" spans="2:18" ht="21" customHeight="1" x14ac:dyDescent="0.3">
      <c r="B28" s="118" t="s">
        <v>35</v>
      </c>
      <c r="C28" s="69">
        <v>0</v>
      </c>
      <c r="D28" s="69">
        <v>3865</v>
      </c>
      <c r="E28" s="69">
        <v>0</v>
      </c>
      <c r="F28" s="69">
        <v>5349</v>
      </c>
      <c r="G28" s="69">
        <v>516</v>
      </c>
      <c r="H28" s="69">
        <v>416</v>
      </c>
      <c r="I28" s="69">
        <v>0</v>
      </c>
      <c r="J28" s="69">
        <v>0</v>
      </c>
      <c r="K28" s="69">
        <v>0</v>
      </c>
      <c r="L28" s="69">
        <v>2835</v>
      </c>
      <c r="M28" s="69">
        <v>0</v>
      </c>
      <c r="N28" s="69">
        <v>0</v>
      </c>
      <c r="O28" s="69">
        <v>0</v>
      </c>
      <c r="P28" s="69">
        <v>420</v>
      </c>
      <c r="Q28" s="122">
        <v>13400</v>
      </c>
      <c r="R28" s="134"/>
    </row>
    <row r="29" spans="2:18" ht="21" customHeight="1" x14ac:dyDescent="0.3">
      <c r="B29" s="118" t="s">
        <v>36</v>
      </c>
      <c r="C29" s="69">
        <v>0</v>
      </c>
      <c r="D29" s="69">
        <v>17997</v>
      </c>
      <c r="E29" s="69">
        <v>155</v>
      </c>
      <c r="F29" s="69">
        <v>85129</v>
      </c>
      <c r="G29" s="69">
        <v>142</v>
      </c>
      <c r="H29" s="69">
        <v>2700</v>
      </c>
      <c r="I29" s="69">
        <v>1352</v>
      </c>
      <c r="J29" s="69">
        <v>301</v>
      </c>
      <c r="K29" s="69">
        <v>0</v>
      </c>
      <c r="L29" s="69">
        <v>3543</v>
      </c>
      <c r="M29" s="69">
        <v>0</v>
      </c>
      <c r="N29" s="69">
        <v>496</v>
      </c>
      <c r="O29" s="69">
        <v>0</v>
      </c>
      <c r="P29" s="69">
        <v>4538</v>
      </c>
      <c r="Q29" s="122">
        <v>116352</v>
      </c>
      <c r="R29" s="134"/>
    </row>
    <row r="30" spans="2:18" ht="21" customHeight="1" x14ac:dyDescent="0.3">
      <c r="B30" s="118" t="s">
        <v>192</v>
      </c>
      <c r="C30" s="69">
        <v>0</v>
      </c>
      <c r="D30" s="69">
        <v>0</v>
      </c>
      <c r="E30" s="69">
        <v>0</v>
      </c>
      <c r="F30" s="69">
        <v>0</v>
      </c>
      <c r="G30" s="69">
        <v>0</v>
      </c>
      <c r="H30" s="69">
        <v>3312</v>
      </c>
      <c r="I30" s="69">
        <v>0</v>
      </c>
      <c r="J30" s="69">
        <v>0</v>
      </c>
      <c r="K30" s="69">
        <v>0</v>
      </c>
      <c r="L30" s="69">
        <v>0</v>
      </c>
      <c r="M30" s="69">
        <v>0</v>
      </c>
      <c r="N30" s="69">
        <v>0</v>
      </c>
      <c r="O30" s="69">
        <v>0</v>
      </c>
      <c r="P30" s="69">
        <v>0</v>
      </c>
      <c r="Q30" s="122">
        <v>3312</v>
      </c>
      <c r="R30" s="134"/>
    </row>
    <row r="31" spans="2:18" ht="21" customHeight="1" x14ac:dyDescent="0.3">
      <c r="B31" s="118" t="s">
        <v>193</v>
      </c>
      <c r="C31" s="69">
        <v>0</v>
      </c>
      <c r="D31" s="69">
        <v>1687</v>
      </c>
      <c r="E31" s="69">
        <v>0</v>
      </c>
      <c r="F31" s="69">
        <v>5125</v>
      </c>
      <c r="G31" s="69">
        <v>0</v>
      </c>
      <c r="H31" s="69">
        <v>0</v>
      </c>
      <c r="I31" s="69">
        <v>0</v>
      </c>
      <c r="J31" s="69">
        <v>0</v>
      </c>
      <c r="K31" s="69">
        <v>0</v>
      </c>
      <c r="L31" s="69">
        <v>0</v>
      </c>
      <c r="M31" s="69">
        <v>0</v>
      </c>
      <c r="N31" s="69">
        <v>0</v>
      </c>
      <c r="O31" s="69">
        <v>0</v>
      </c>
      <c r="P31" s="69">
        <v>367</v>
      </c>
      <c r="Q31" s="122">
        <v>7179</v>
      </c>
      <c r="R31" s="134"/>
    </row>
    <row r="32" spans="2:18" ht="21" customHeight="1" x14ac:dyDescent="0.3">
      <c r="B32" s="118" t="s">
        <v>37</v>
      </c>
      <c r="C32" s="69">
        <v>0</v>
      </c>
      <c r="D32" s="69">
        <v>495</v>
      </c>
      <c r="E32" s="69">
        <v>0</v>
      </c>
      <c r="F32" s="69">
        <v>1216</v>
      </c>
      <c r="G32" s="69">
        <v>0</v>
      </c>
      <c r="H32" s="69">
        <v>180</v>
      </c>
      <c r="I32" s="69">
        <v>0</v>
      </c>
      <c r="J32" s="69">
        <v>0</v>
      </c>
      <c r="K32" s="69">
        <v>0</v>
      </c>
      <c r="L32" s="69">
        <v>0</v>
      </c>
      <c r="M32" s="69">
        <v>0</v>
      </c>
      <c r="N32" s="69">
        <v>0</v>
      </c>
      <c r="O32" s="69">
        <v>0</v>
      </c>
      <c r="P32" s="69">
        <v>0</v>
      </c>
      <c r="Q32" s="122">
        <v>1891</v>
      </c>
      <c r="R32" s="134"/>
    </row>
    <row r="33" spans="2:18" ht="21" customHeight="1" x14ac:dyDescent="0.3">
      <c r="B33" s="118" t="s">
        <v>139</v>
      </c>
      <c r="C33" s="69">
        <v>0</v>
      </c>
      <c r="D33" s="69">
        <v>0</v>
      </c>
      <c r="E33" s="69">
        <v>0</v>
      </c>
      <c r="F33" s="69">
        <v>0</v>
      </c>
      <c r="G33" s="69">
        <v>0</v>
      </c>
      <c r="H33" s="69">
        <v>0</v>
      </c>
      <c r="I33" s="69">
        <v>0</v>
      </c>
      <c r="J33" s="69">
        <v>0</v>
      </c>
      <c r="K33" s="69">
        <v>0</v>
      </c>
      <c r="L33" s="69">
        <v>0</v>
      </c>
      <c r="M33" s="69">
        <v>0</v>
      </c>
      <c r="N33" s="69">
        <v>0</v>
      </c>
      <c r="O33" s="69">
        <v>0</v>
      </c>
      <c r="P33" s="69">
        <v>0</v>
      </c>
      <c r="Q33" s="122">
        <v>0</v>
      </c>
      <c r="R33" s="134"/>
    </row>
    <row r="34" spans="2:18" ht="21" customHeight="1" x14ac:dyDescent="0.3">
      <c r="B34" s="118" t="s">
        <v>211</v>
      </c>
      <c r="C34" s="69">
        <v>0</v>
      </c>
      <c r="D34" s="69">
        <v>0</v>
      </c>
      <c r="E34" s="69">
        <v>0</v>
      </c>
      <c r="F34" s="69">
        <v>1934</v>
      </c>
      <c r="G34" s="69">
        <v>231</v>
      </c>
      <c r="H34" s="69">
        <v>4241</v>
      </c>
      <c r="I34" s="69">
        <v>0</v>
      </c>
      <c r="J34" s="69">
        <v>0</v>
      </c>
      <c r="K34" s="69">
        <v>0</v>
      </c>
      <c r="L34" s="69">
        <v>0</v>
      </c>
      <c r="M34" s="69">
        <v>0</v>
      </c>
      <c r="N34" s="69">
        <v>0</v>
      </c>
      <c r="O34" s="69">
        <v>0</v>
      </c>
      <c r="P34" s="69">
        <v>0</v>
      </c>
      <c r="Q34" s="122">
        <v>6405</v>
      </c>
      <c r="R34" s="134"/>
    </row>
    <row r="35" spans="2:18" ht="21" customHeight="1" x14ac:dyDescent="0.3">
      <c r="B35" s="118" t="s">
        <v>140</v>
      </c>
      <c r="C35" s="69">
        <v>0</v>
      </c>
      <c r="D35" s="69">
        <v>0</v>
      </c>
      <c r="E35" s="69">
        <v>0</v>
      </c>
      <c r="F35" s="69">
        <v>0</v>
      </c>
      <c r="G35" s="69">
        <v>0</v>
      </c>
      <c r="H35" s="69">
        <v>0</v>
      </c>
      <c r="I35" s="69">
        <v>0</v>
      </c>
      <c r="J35" s="69">
        <v>0</v>
      </c>
      <c r="K35" s="69">
        <v>0</v>
      </c>
      <c r="L35" s="69">
        <v>0</v>
      </c>
      <c r="M35" s="69">
        <v>0</v>
      </c>
      <c r="N35" s="69">
        <v>0</v>
      </c>
      <c r="O35" s="69">
        <v>0</v>
      </c>
      <c r="P35" s="69">
        <v>0</v>
      </c>
      <c r="Q35" s="122">
        <v>0</v>
      </c>
      <c r="R35" s="134"/>
    </row>
    <row r="36" spans="2:18" ht="21" customHeight="1" x14ac:dyDescent="0.3">
      <c r="B36" s="118" t="s">
        <v>141</v>
      </c>
      <c r="C36" s="69">
        <v>0</v>
      </c>
      <c r="D36" s="69">
        <v>0</v>
      </c>
      <c r="E36" s="69">
        <v>0</v>
      </c>
      <c r="F36" s="69">
        <v>6189</v>
      </c>
      <c r="G36" s="69">
        <v>0</v>
      </c>
      <c r="H36" s="69">
        <v>0</v>
      </c>
      <c r="I36" s="69">
        <v>0</v>
      </c>
      <c r="J36" s="69">
        <v>0</v>
      </c>
      <c r="K36" s="69">
        <v>0</v>
      </c>
      <c r="L36" s="69">
        <v>0</v>
      </c>
      <c r="M36" s="69">
        <v>0</v>
      </c>
      <c r="N36" s="69">
        <v>0</v>
      </c>
      <c r="O36" s="69">
        <v>0</v>
      </c>
      <c r="P36" s="69">
        <v>0</v>
      </c>
      <c r="Q36" s="122">
        <v>6189</v>
      </c>
      <c r="R36" s="134"/>
    </row>
    <row r="37" spans="2:18" ht="21" customHeight="1" x14ac:dyDescent="0.3">
      <c r="B37" s="118" t="s">
        <v>212</v>
      </c>
      <c r="C37" s="69">
        <v>0</v>
      </c>
      <c r="D37" s="69">
        <v>0</v>
      </c>
      <c r="E37" s="69">
        <v>0</v>
      </c>
      <c r="F37" s="69">
        <v>0</v>
      </c>
      <c r="G37" s="69">
        <v>0</v>
      </c>
      <c r="H37" s="69">
        <v>0</v>
      </c>
      <c r="I37" s="69">
        <v>0</v>
      </c>
      <c r="J37" s="69">
        <v>0</v>
      </c>
      <c r="K37" s="69">
        <v>0</v>
      </c>
      <c r="L37" s="69">
        <v>0</v>
      </c>
      <c r="M37" s="69">
        <v>0</v>
      </c>
      <c r="N37" s="69">
        <v>0</v>
      </c>
      <c r="O37" s="69">
        <v>0</v>
      </c>
      <c r="P37" s="69">
        <v>0</v>
      </c>
      <c r="Q37" s="122">
        <v>0</v>
      </c>
      <c r="R37" s="134"/>
    </row>
    <row r="38" spans="2:18" ht="21"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18" ht="21" customHeight="1" x14ac:dyDescent="0.3">
      <c r="B39" s="118" t="s">
        <v>39</v>
      </c>
      <c r="C39" s="69">
        <v>0</v>
      </c>
      <c r="D39" s="69">
        <v>593</v>
      </c>
      <c r="E39" s="69">
        <v>0</v>
      </c>
      <c r="F39" s="69">
        <v>1290</v>
      </c>
      <c r="G39" s="69">
        <v>149</v>
      </c>
      <c r="H39" s="69">
        <v>0</v>
      </c>
      <c r="I39" s="69">
        <v>49</v>
      </c>
      <c r="J39" s="69">
        <v>0</v>
      </c>
      <c r="K39" s="69">
        <v>0</v>
      </c>
      <c r="L39" s="69">
        <v>1024</v>
      </c>
      <c r="M39" s="69">
        <v>95</v>
      </c>
      <c r="N39" s="69">
        <v>0</v>
      </c>
      <c r="O39" s="69">
        <v>0</v>
      </c>
      <c r="P39" s="69">
        <v>0</v>
      </c>
      <c r="Q39" s="122">
        <v>3199</v>
      </c>
      <c r="R39" s="134"/>
    </row>
    <row r="40" spans="2:18" ht="21" customHeight="1" x14ac:dyDescent="0.3">
      <c r="B40" s="118" t="s">
        <v>40</v>
      </c>
      <c r="C40" s="69">
        <v>0</v>
      </c>
      <c r="D40" s="69">
        <v>0</v>
      </c>
      <c r="E40" s="69">
        <v>0</v>
      </c>
      <c r="F40" s="69">
        <v>0</v>
      </c>
      <c r="G40" s="69">
        <v>0</v>
      </c>
      <c r="H40" s="69">
        <v>0</v>
      </c>
      <c r="I40" s="69">
        <v>0</v>
      </c>
      <c r="J40" s="69">
        <v>0</v>
      </c>
      <c r="K40" s="69">
        <v>0</v>
      </c>
      <c r="L40" s="69">
        <v>0</v>
      </c>
      <c r="M40" s="69">
        <v>0</v>
      </c>
      <c r="N40" s="69">
        <v>0</v>
      </c>
      <c r="O40" s="69">
        <v>0</v>
      </c>
      <c r="P40" s="69">
        <v>0</v>
      </c>
      <c r="Q40" s="122">
        <v>0</v>
      </c>
      <c r="R40" s="134"/>
    </row>
    <row r="41" spans="2:18" ht="21" customHeight="1" x14ac:dyDescent="0.3">
      <c r="B41" s="118" t="s">
        <v>41</v>
      </c>
      <c r="C41" s="69">
        <v>0</v>
      </c>
      <c r="D41" s="69">
        <v>0</v>
      </c>
      <c r="E41" s="69">
        <v>0</v>
      </c>
      <c r="F41" s="69">
        <v>0</v>
      </c>
      <c r="G41" s="69">
        <v>0</v>
      </c>
      <c r="H41" s="69">
        <v>2151</v>
      </c>
      <c r="I41" s="69">
        <v>0</v>
      </c>
      <c r="J41" s="69">
        <v>0</v>
      </c>
      <c r="K41" s="69">
        <v>0</v>
      </c>
      <c r="L41" s="69">
        <v>0</v>
      </c>
      <c r="M41" s="69">
        <v>0</v>
      </c>
      <c r="N41" s="69">
        <v>0</v>
      </c>
      <c r="O41" s="69">
        <v>0</v>
      </c>
      <c r="P41" s="69">
        <v>0</v>
      </c>
      <c r="Q41" s="122">
        <v>2151</v>
      </c>
      <c r="R41" s="134"/>
    </row>
    <row r="42" spans="2:18" ht="21" customHeight="1" x14ac:dyDescent="0.3">
      <c r="B42" s="118" t="s">
        <v>42</v>
      </c>
      <c r="C42" s="69">
        <v>0</v>
      </c>
      <c r="D42" s="69">
        <v>0</v>
      </c>
      <c r="E42" s="69">
        <v>0</v>
      </c>
      <c r="F42" s="69">
        <v>0</v>
      </c>
      <c r="G42" s="69">
        <v>0</v>
      </c>
      <c r="H42" s="69">
        <v>0</v>
      </c>
      <c r="I42" s="69">
        <v>36</v>
      </c>
      <c r="J42" s="69">
        <v>6</v>
      </c>
      <c r="K42" s="69">
        <v>0</v>
      </c>
      <c r="L42" s="69">
        <v>0</v>
      </c>
      <c r="M42" s="69">
        <v>0</v>
      </c>
      <c r="N42" s="69">
        <v>0</v>
      </c>
      <c r="O42" s="69">
        <v>0</v>
      </c>
      <c r="P42" s="69">
        <v>0</v>
      </c>
      <c r="Q42" s="122">
        <v>42</v>
      </c>
      <c r="R42" s="134"/>
    </row>
    <row r="43" spans="2:18" ht="21" customHeight="1" x14ac:dyDescent="0.3">
      <c r="B43" s="118" t="s">
        <v>43</v>
      </c>
      <c r="C43" s="69">
        <v>0</v>
      </c>
      <c r="D43" s="69">
        <v>7086</v>
      </c>
      <c r="E43" s="69">
        <v>7795</v>
      </c>
      <c r="F43" s="69">
        <v>0</v>
      </c>
      <c r="G43" s="69">
        <v>812</v>
      </c>
      <c r="H43" s="69">
        <v>0</v>
      </c>
      <c r="I43" s="69">
        <v>0</v>
      </c>
      <c r="J43" s="69">
        <v>0</v>
      </c>
      <c r="K43" s="69">
        <v>0</v>
      </c>
      <c r="L43" s="69">
        <v>3543</v>
      </c>
      <c r="M43" s="69">
        <v>201</v>
      </c>
      <c r="N43" s="69">
        <v>17</v>
      </c>
      <c r="O43" s="69">
        <v>0</v>
      </c>
      <c r="P43" s="69">
        <v>47426</v>
      </c>
      <c r="Q43" s="122">
        <v>66880</v>
      </c>
      <c r="R43" s="134"/>
    </row>
    <row r="44" spans="2:18" ht="21"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18" ht="21" customHeight="1" x14ac:dyDescent="0.3">
      <c r="B45" s="120" t="s">
        <v>45</v>
      </c>
      <c r="C45" s="121">
        <f>SUM(C7:C44)</f>
        <v>1571</v>
      </c>
      <c r="D45" s="121">
        <f t="shared" ref="D45:P45" si="0">SUM(D7:D44)</f>
        <v>73339</v>
      </c>
      <c r="E45" s="121">
        <f t="shared" si="0"/>
        <v>7950</v>
      </c>
      <c r="F45" s="121">
        <f t="shared" si="0"/>
        <v>199216</v>
      </c>
      <c r="G45" s="121">
        <f t="shared" si="0"/>
        <v>16358</v>
      </c>
      <c r="H45" s="121">
        <f t="shared" si="0"/>
        <v>31255</v>
      </c>
      <c r="I45" s="121">
        <f t="shared" si="0"/>
        <v>1512</v>
      </c>
      <c r="J45" s="121">
        <f t="shared" si="0"/>
        <v>20322</v>
      </c>
      <c r="K45" s="121">
        <f t="shared" si="0"/>
        <v>0</v>
      </c>
      <c r="L45" s="121">
        <f t="shared" si="0"/>
        <v>37283</v>
      </c>
      <c r="M45" s="121">
        <f t="shared" si="0"/>
        <v>3407</v>
      </c>
      <c r="N45" s="121">
        <f t="shared" si="0"/>
        <v>11559</v>
      </c>
      <c r="O45" s="121">
        <f t="shared" si="0"/>
        <v>0</v>
      </c>
      <c r="P45" s="121">
        <f t="shared" si="0"/>
        <v>94033</v>
      </c>
      <c r="Q45" s="121">
        <f>SUM(Q7:Q44)</f>
        <v>497800</v>
      </c>
      <c r="R45" s="134"/>
    </row>
    <row r="46" spans="2:18" ht="21" customHeight="1" x14ac:dyDescent="0.3">
      <c r="B46" s="286" t="s">
        <v>46</v>
      </c>
      <c r="C46" s="286"/>
      <c r="D46" s="286"/>
      <c r="E46" s="286"/>
      <c r="F46" s="286"/>
      <c r="G46" s="286"/>
      <c r="H46" s="286"/>
      <c r="I46" s="286"/>
      <c r="J46" s="286"/>
      <c r="K46" s="286"/>
      <c r="L46" s="286"/>
      <c r="M46" s="286"/>
      <c r="N46" s="286"/>
      <c r="O46" s="286"/>
      <c r="P46" s="286"/>
      <c r="Q46" s="286"/>
      <c r="R46" s="135"/>
    </row>
    <row r="47" spans="2:18" ht="21" customHeight="1" x14ac:dyDescent="0.3">
      <c r="B47" s="118" t="s">
        <v>47</v>
      </c>
      <c r="C47" s="69">
        <v>3981</v>
      </c>
      <c r="D47" s="69">
        <v>132271</v>
      </c>
      <c r="E47" s="69">
        <v>2869</v>
      </c>
      <c r="F47" s="69">
        <v>340068</v>
      </c>
      <c r="G47" s="69">
        <v>56205</v>
      </c>
      <c r="H47" s="69">
        <v>60321</v>
      </c>
      <c r="I47" s="69">
        <v>0</v>
      </c>
      <c r="J47" s="69">
        <v>57629</v>
      </c>
      <c r="K47" s="69">
        <v>0</v>
      </c>
      <c r="L47" s="69">
        <v>0</v>
      </c>
      <c r="M47" s="69">
        <v>0</v>
      </c>
      <c r="N47" s="69">
        <v>141650</v>
      </c>
      <c r="O47" s="69">
        <v>267155</v>
      </c>
      <c r="P47" s="69">
        <v>40067</v>
      </c>
      <c r="Q47" s="69">
        <v>1102217</v>
      </c>
      <c r="R47" s="134"/>
    </row>
    <row r="48" spans="2:18" ht="21" customHeight="1" x14ac:dyDescent="0.3">
      <c r="B48" s="118" t="s">
        <v>64</v>
      </c>
      <c r="C48" s="69">
        <v>10961</v>
      </c>
      <c r="D48" s="69">
        <v>95735</v>
      </c>
      <c r="E48" s="69">
        <v>0</v>
      </c>
      <c r="F48" s="69">
        <v>434063</v>
      </c>
      <c r="G48" s="69">
        <v>10003</v>
      </c>
      <c r="H48" s="69">
        <v>90760</v>
      </c>
      <c r="I48" s="69">
        <v>0</v>
      </c>
      <c r="J48" s="69">
        <v>117428</v>
      </c>
      <c r="K48" s="69">
        <v>0</v>
      </c>
      <c r="L48" s="69">
        <v>15503</v>
      </c>
      <c r="M48" s="69">
        <v>0</v>
      </c>
      <c r="N48" s="69">
        <v>0</v>
      </c>
      <c r="O48" s="69">
        <v>271029</v>
      </c>
      <c r="P48" s="69">
        <v>102185</v>
      </c>
      <c r="Q48" s="122">
        <v>1147667</v>
      </c>
      <c r="R48" s="134"/>
    </row>
    <row r="49" spans="2:19" ht="21" customHeight="1" x14ac:dyDescent="0.3">
      <c r="B49" s="7" t="s">
        <v>250</v>
      </c>
      <c r="C49" s="69">
        <v>155</v>
      </c>
      <c r="D49" s="69">
        <v>15663</v>
      </c>
      <c r="E49" s="69">
        <v>15681</v>
      </c>
      <c r="F49" s="69">
        <v>114996</v>
      </c>
      <c r="G49" s="69">
        <v>12657</v>
      </c>
      <c r="H49" s="69">
        <v>16603</v>
      </c>
      <c r="I49" s="69">
        <v>11450</v>
      </c>
      <c r="J49" s="69">
        <v>12404</v>
      </c>
      <c r="K49" s="69">
        <v>0</v>
      </c>
      <c r="L49" s="69">
        <v>1254</v>
      </c>
      <c r="M49" s="69">
        <v>10944</v>
      </c>
      <c r="N49" s="69">
        <v>4647</v>
      </c>
      <c r="O49" s="69">
        <v>24973</v>
      </c>
      <c r="P49" s="69">
        <v>3584</v>
      </c>
      <c r="Q49" s="122">
        <v>245011</v>
      </c>
      <c r="R49" s="134"/>
    </row>
    <row r="50" spans="2:19" ht="21" customHeight="1" x14ac:dyDescent="0.3">
      <c r="B50" s="118" t="s">
        <v>48</v>
      </c>
      <c r="C50" s="69">
        <v>14098</v>
      </c>
      <c r="D50" s="69">
        <v>225941</v>
      </c>
      <c r="E50" s="69">
        <v>840421</v>
      </c>
      <c r="F50" s="69">
        <v>92188</v>
      </c>
      <c r="G50" s="69">
        <v>24682</v>
      </c>
      <c r="H50" s="69">
        <v>169474</v>
      </c>
      <c r="I50" s="69">
        <v>14001</v>
      </c>
      <c r="J50" s="69">
        <v>146527</v>
      </c>
      <c r="K50" s="69">
        <v>0</v>
      </c>
      <c r="L50" s="69">
        <v>31750</v>
      </c>
      <c r="M50" s="69">
        <v>242</v>
      </c>
      <c r="N50" s="69">
        <v>455</v>
      </c>
      <c r="O50" s="69">
        <v>387320</v>
      </c>
      <c r="P50" s="69">
        <v>2396478</v>
      </c>
      <c r="Q50" s="122">
        <v>4343576</v>
      </c>
      <c r="R50" s="134"/>
    </row>
    <row r="51" spans="2:19" ht="21" customHeight="1" x14ac:dyDescent="0.3">
      <c r="B51" s="118" t="s">
        <v>251</v>
      </c>
      <c r="C51" s="69">
        <v>1407</v>
      </c>
      <c r="D51" s="69">
        <v>56799</v>
      </c>
      <c r="E51" s="69">
        <v>161</v>
      </c>
      <c r="F51" s="69">
        <v>178999</v>
      </c>
      <c r="G51" s="69">
        <v>40624</v>
      </c>
      <c r="H51" s="69">
        <v>17350</v>
      </c>
      <c r="I51" s="69">
        <v>9040</v>
      </c>
      <c r="J51" s="69">
        <v>15530</v>
      </c>
      <c r="K51" s="69">
        <v>0</v>
      </c>
      <c r="L51" s="69">
        <v>11350</v>
      </c>
      <c r="M51" s="69">
        <v>4842</v>
      </c>
      <c r="N51" s="69">
        <v>6520</v>
      </c>
      <c r="O51" s="69">
        <v>1715</v>
      </c>
      <c r="P51" s="69">
        <v>17730</v>
      </c>
      <c r="Q51" s="122">
        <v>362069</v>
      </c>
      <c r="R51" s="134"/>
    </row>
    <row r="52" spans="2:19" ht="21" customHeight="1" x14ac:dyDescent="0.3">
      <c r="B52" s="120" t="s">
        <v>45</v>
      </c>
      <c r="C52" s="121">
        <f t="shared" ref="C52:Q52" si="1">SUM(C47:C51)</f>
        <v>30602</v>
      </c>
      <c r="D52" s="121">
        <f t="shared" si="1"/>
        <v>526409</v>
      </c>
      <c r="E52" s="121">
        <f t="shared" si="1"/>
        <v>859132</v>
      </c>
      <c r="F52" s="121">
        <f t="shared" si="1"/>
        <v>1160314</v>
      </c>
      <c r="G52" s="121">
        <f t="shared" si="1"/>
        <v>144171</v>
      </c>
      <c r="H52" s="121">
        <f t="shared" si="1"/>
        <v>354508</v>
      </c>
      <c r="I52" s="121">
        <f t="shared" si="1"/>
        <v>34491</v>
      </c>
      <c r="J52" s="121">
        <f t="shared" si="1"/>
        <v>349518</v>
      </c>
      <c r="K52" s="121">
        <f t="shared" si="1"/>
        <v>0</v>
      </c>
      <c r="L52" s="121">
        <f t="shared" si="1"/>
        <v>59857</v>
      </c>
      <c r="M52" s="121">
        <f t="shared" si="1"/>
        <v>16028</v>
      </c>
      <c r="N52" s="121">
        <f t="shared" si="1"/>
        <v>153272</v>
      </c>
      <c r="O52" s="121">
        <f t="shared" si="1"/>
        <v>952192</v>
      </c>
      <c r="P52" s="121">
        <f t="shared" si="1"/>
        <v>2560044</v>
      </c>
      <c r="Q52" s="121">
        <f t="shared" si="1"/>
        <v>7200540</v>
      </c>
      <c r="R52" s="134"/>
    </row>
    <row r="53" spans="2:19" ht="20.25" customHeight="1" x14ac:dyDescent="0.3">
      <c r="B53" s="287" t="s">
        <v>50</v>
      </c>
      <c r="C53" s="287"/>
      <c r="D53" s="287"/>
      <c r="E53" s="287"/>
      <c r="F53" s="287"/>
      <c r="G53" s="287"/>
      <c r="H53" s="287"/>
      <c r="I53" s="287"/>
      <c r="J53" s="287"/>
      <c r="K53" s="287"/>
      <c r="L53" s="287"/>
      <c r="M53" s="287"/>
      <c r="N53" s="287"/>
      <c r="O53" s="287"/>
      <c r="P53" s="287"/>
      <c r="Q53" s="287"/>
      <c r="R53" s="136"/>
      <c r="S53" s="5"/>
    </row>
    <row r="54" spans="2:19" x14ac:dyDescent="0.3">
      <c r="Q54" s="5"/>
    </row>
    <row r="55" spans="2:19" x14ac:dyDescent="0.3">
      <c r="C55" s="5"/>
      <c r="D55" s="5"/>
      <c r="E55" s="5"/>
      <c r="F55" s="5"/>
      <c r="G55" s="5"/>
      <c r="H55" s="5"/>
      <c r="I55" s="5"/>
      <c r="J55" s="5"/>
      <c r="K55" s="5"/>
      <c r="L55" s="5"/>
      <c r="M55" s="5"/>
      <c r="N55" s="5"/>
      <c r="O55" s="5"/>
      <c r="P55" s="5"/>
      <c r="Q55" s="5"/>
    </row>
  </sheetData>
  <sheetProtection algorithmName="SHA-512" hashValue="5ARZcFteFVfpHvnTiACzA+tLjwH6h2c3hb9cRNGTNhGBcVULgFyiLz9CbROHrKNWnqlU1NecD0/FmKVuQMeUrA==" saltValue="EzfXQ2wZOTBTC2pDFtxxTA==" spinCount="100000" sheet="1" objects="1" scenarios="1"/>
  <mergeCells count="4">
    <mergeCell ref="B4:Q4"/>
    <mergeCell ref="B6:Q6"/>
    <mergeCell ref="B46:Q46"/>
    <mergeCell ref="B53:Q5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B3:S56"/>
  <sheetViews>
    <sheetView topLeftCell="B4" workbookViewId="0">
      <pane xSplit="1" ySplit="3" topLeftCell="M43" activePane="bottomRight" state="frozen"/>
      <selection activeCell="C7" sqref="C7:Q44"/>
      <selection pane="topRight" activeCell="C7" sqref="C7:Q44"/>
      <selection pane="bottomLeft" activeCell="C7" sqref="C7:Q44"/>
      <selection pane="bottomRight" activeCell="P52" sqref="P52"/>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1" customHeight="1" x14ac:dyDescent="0.3">
      <c r="B4" s="284" t="s">
        <v>321</v>
      </c>
      <c r="C4" s="284"/>
      <c r="D4" s="284"/>
      <c r="E4" s="284"/>
      <c r="F4" s="284"/>
      <c r="G4" s="284"/>
      <c r="H4" s="284"/>
      <c r="I4" s="284"/>
      <c r="J4" s="284"/>
      <c r="K4" s="284"/>
      <c r="L4" s="284"/>
      <c r="M4" s="284"/>
      <c r="N4" s="284"/>
      <c r="O4" s="284"/>
      <c r="P4" s="284"/>
      <c r="Q4" s="284"/>
      <c r="R4" s="123"/>
    </row>
    <row r="5" spans="2:18" ht="28.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21" customHeight="1" x14ac:dyDescent="0.3">
      <c r="B6" s="285" t="s">
        <v>16</v>
      </c>
      <c r="C6" s="285"/>
      <c r="D6" s="285"/>
      <c r="E6" s="285"/>
      <c r="F6" s="285"/>
      <c r="G6" s="285"/>
      <c r="H6" s="285"/>
      <c r="I6" s="285"/>
      <c r="J6" s="285"/>
      <c r="K6" s="285"/>
      <c r="L6" s="285"/>
      <c r="M6" s="285"/>
      <c r="N6" s="285"/>
      <c r="O6" s="285"/>
      <c r="P6" s="285"/>
      <c r="Q6" s="285"/>
      <c r="R6" s="133"/>
    </row>
    <row r="7" spans="2:18" ht="18.75" customHeight="1" x14ac:dyDescent="0.3">
      <c r="B7" s="118" t="s">
        <v>17</v>
      </c>
      <c r="C7" s="69">
        <v>0</v>
      </c>
      <c r="D7" s="69">
        <v>10</v>
      </c>
      <c r="E7" s="69">
        <v>121</v>
      </c>
      <c r="F7" s="69">
        <v>99</v>
      </c>
      <c r="G7" s="69">
        <v>3287</v>
      </c>
      <c r="H7" s="69">
        <v>142</v>
      </c>
      <c r="I7" s="69">
        <v>0</v>
      </c>
      <c r="J7" s="69">
        <v>0</v>
      </c>
      <c r="K7" s="69">
        <v>0</v>
      </c>
      <c r="L7" s="69">
        <v>5707</v>
      </c>
      <c r="M7" s="69">
        <v>1627</v>
      </c>
      <c r="N7" s="69">
        <v>8971</v>
      </c>
      <c r="O7" s="69">
        <v>1740592</v>
      </c>
      <c r="P7" s="69">
        <v>1349</v>
      </c>
      <c r="Q7" s="122">
        <v>1761904</v>
      </c>
      <c r="R7" s="134"/>
    </row>
    <row r="8" spans="2:18" ht="21" customHeight="1" x14ac:dyDescent="0.3">
      <c r="B8" s="118" t="s">
        <v>18</v>
      </c>
      <c r="C8" s="69">
        <v>0</v>
      </c>
      <c r="D8" s="69">
        <v>-1578</v>
      </c>
      <c r="E8" s="69">
        <v>-451</v>
      </c>
      <c r="F8" s="69">
        <v>-486</v>
      </c>
      <c r="G8" s="69">
        <v>1921</v>
      </c>
      <c r="H8" s="69">
        <v>370</v>
      </c>
      <c r="I8" s="69">
        <v>89969</v>
      </c>
      <c r="J8" s="69">
        <v>53108</v>
      </c>
      <c r="K8" s="69">
        <v>-1730</v>
      </c>
      <c r="L8" s="69">
        <v>2766</v>
      </c>
      <c r="M8" s="69">
        <v>1801</v>
      </c>
      <c r="N8" s="69">
        <v>1424</v>
      </c>
      <c r="O8" s="69">
        <v>0</v>
      </c>
      <c r="P8" s="69">
        <v>7780</v>
      </c>
      <c r="Q8" s="122">
        <v>154895</v>
      </c>
      <c r="R8" s="134"/>
    </row>
    <row r="9" spans="2:18" ht="21" customHeight="1" x14ac:dyDescent="0.3">
      <c r="B9" s="118" t="s">
        <v>19</v>
      </c>
      <c r="C9" s="69">
        <v>0</v>
      </c>
      <c r="D9" s="69">
        <v>0</v>
      </c>
      <c r="E9" s="69">
        <v>6133</v>
      </c>
      <c r="F9" s="69">
        <v>32463</v>
      </c>
      <c r="G9" s="69">
        <v>82175</v>
      </c>
      <c r="H9" s="69">
        <v>326</v>
      </c>
      <c r="I9" s="69">
        <v>65283</v>
      </c>
      <c r="J9" s="69">
        <v>10372</v>
      </c>
      <c r="K9" s="69">
        <v>0</v>
      </c>
      <c r="L9" s="69">
        <v>2875</v>
      </c>
      <c r="M9" s="69">
        <v>57574</v>
      </c>
      <c r="N9" s="69">
        <v>14761</v>
      </c>
      <c r="O9" s="69">
        <v>0</v>
      </c>
      <c r="P9" s="69">
        <v>0</v>
      </c>
      <c r="Q9" s="122">
        <v>271961</v>
      </c>
      <c r="R9" s="134"/>
    </row>
    <row r="10" spans="2:18" ht="21" customHeight="1" x14ac:dyDescent="0.3">
      <c r="B10" s="118" t="s">
        <v>142</v>
      </c>
      <c r="C10" s="69">
        <v>104</v>
      </c>
      <c r="D10" s="69">
        <v>3317</v>
      </c>
      <c r="E10" s="69">
        <v>1128</v>
      </c>
      <c r="F10" s="69">
        <v>16936</v>
      </c>
      <c r="G10" s="69">
        <v>6092</v>
      </c>
      <c r="H10" s="69">
        <v>24090</v>
      </c>
      <c r="I10" s="69">
        <v>58457</v>
      </c>
      <c r="J10" s="69">
        <v>59573</v>
      </c>
      <c r="K10" s="69">
        <v>0</v>
      </c>
      <c r="L10" s="69">
        <v>1453</v>
      </c>
      <c r="M10" s="69">
        <v>951</v>
      </c>
      <c r="N10" s="69">
        <v>22710</v>
      </c>
      <c r="O10" s="69">
        <v>2007</v>
      </c>
      <c r="P10" s="69">
        <v>-45</v>
      </c>
      <c r="Q10" s="122">
        <v>196773</v>
      </c>
      <c r="R10" s="134"/>
    </row>
    <row r="11" spans="2:18" ht="21" customHeight="1" x14ac:dyDescent="0.3">
      <c r="B11" s="118" t="s">
        <v>20</v>
      </c>
      <c r="C11" s="69">
        <v>23</v>
      </c>
      <c r="D11" s="69">
        <v>20816</v>
      </c>
      <c r="E11" s="69">
        <v>19518</v>
      </c>
      <c r="F11" s="69">
        <v>85439</v>
      </c>
      <c r="G11" s="69">
        <v>30037</v>
      </c>
      <c r="H11" s="69">
        <v>44421</v>
      </c>
      <c r="I11" s="69">
        <v>418827</v>
      </c>
      <c r="J11" s="69">
        <v>415884</v>
      </c>
      <c r="K11" s="69">
        <v>0</v>
      </c>
      <c r="L11" s="69">
        <v>40010</v>
      </c>
      <c r="M11" s="69">
        <v>65535</v>
      </c>
      <c r="N11" s="69">
        <v>162080</v>
      </c>
      <c r="O11" s="69">
        <v>1024072</v>
      </c>
      <c r="P11" s="69">
        <v>71782</v>
      </c>
      <c r="Q11" s="122">
        <v>2398443</v>
      </c>
      <c r="R11" s="134"/>
    </row>
    <row r="12" spans="2:18" ht="21" customHeight="1" x14ac:dyDescent="0.3">
      <c r="B12" s="118" t="s">
        <v>137</v>
      </c>
      <c r="C12" s="69">
        <v>0</v>
      </c>
      <c r="D12" s="69">
        <v>9312</v>
      </c>
      <c r="E12" s="69">
        <v>30735</v>
      </c>
      <c r="F12" s="69">
        <v>91196</v>
      </c>
      <c r="G12" s="69">
        <v>36848</v>
      </c>
      <c r="H12" s="69">
        <v>27763</v>
      </c>
      <c r="I12" s="69">
        <v>392934</v>
      </c>
      <c r="J12" s="69">
        <v>303807</v>
      </c>
      <c r="K12" s="69">
        <v>0</v>
      </c>
      <c r="L12" s="69">
        <v>196784</v>
      </c>
      <c r="M12" s="69">
        <v>102282</v>
      </c>
      <c r="N12" s="69">
        <v>69563</v>
      </c>
      <c r="O12" s="69">
        <v>1039288</v>
      </c>
      <c r="P12" s="69">
        <v>256988</v>
      </c>
      <c r="Q12" s="122">
        <v>2557498</v>
      </c>
      <c r="R12" s="134"/>
    </row>
    <row r="13" spans="2:18" ht="21" customHeight="1" x14ac:dyDescent="0.3">
      <c r="B13" s="118" t="s">
        <v>21</v>
      </c>
      <c r="C13" s="69">
        <v>0</v>
      </c>
      <c r="D13" s="69">
        <v>11688</v>
      </c>
      <c r="E13" s="69">
        <v>31951</v>
      </c>
      <c r="F13" s="69">
        <v>56671</v>
      </c>
      <c r="G13" s="69">
        <v>20272</v>
      </c>
      <c r="H13" s="69">
        <v>23952</v>
      </c>
      <c r="I13" s="69">
        <v>446495</v>
      </c>
      <c r="J13" s="69">
        <v>470934</v>
      </c>
      <c r="K13" s="69">
        <v>0</v>
      </c>
      <c r="L13" s="69">
        <v>53845</v>
      </c>
      <c r="M13" s="69">
        <v>131794</v>
      </c>
      <c r="N13" s="69">
        <v>93762</v>
      </c>
      <c r="O13" s="69">
        <v>1596490</v>
      </c>
      <c r="P13" s="69">
        <v>3633</v>
      </c>
      <c r="Q13" s="122">
        <v>2941487</v>
      </c>
      <c r="R13" s="134"/>
    </row>
    <row r="14" spans="2:18" ht="21" customHeight="1" x14ac:dyDescent="0.3">
      <c r="B14" s="118" t="s">
        <v>22</v>
      </c>
      <c r="C14" s="69">
        <v>0</v>
      </c>
      <c r="D14" s="69">
        <v>-2133</v>
      </c>
      <c r="E14" s="69">
        <v>1701</v>
      </c>
      <c r="F14" s="69">
        <v>1229</v>
      </c>
      <c r="G14" s="69">
        <v>18181</v>
      </c>
      <c r="H14" s="69">
        <v>983</v>
      </c>
      <c r="I14" s="69">
        <v>92400</v>
      </c>
      <c r="J14" s="69">
        <v>72741</v>
      </c>
      <c r="K14" s="69">
        <v>0</v>
      </c>
      <c r="L14" s="69">
        <v>2447</v>
      </c>
      <c r="M14" s="69">
        <v>13979</v>
      </c>
      <c r="N14" s="69">
        <v>2269</v>
      </c>
      <c r="O14" s="69">
        <v>0</v>
      </c>
      <c r="P14" s="69">
        <v>-918</v>
      </c>
      <c r="Q14" s="122">
        <v>202880</v>
      </c>
      <c r="R14" s="134"/>
    </row>
    <row r="15" spans="2:18" ht="21" customHeight="1" x14ac:dyDescent="0.3">
      <c r="B15" s="118" t="s">
        <v>23</v>
      </c>
      <c r="C15" s="69">
        <v>0</v>
      </c>
      <c r="D15" s="69">
        <v>0</v>
      </c>
      <c r="E15" s="69">
        <v>0</v>
      </c>
      <c r="F15" s="69">
        <v>0</v>
      </c>
      <c r="G15" s="69">
        <v>0</v>
      </c>
      <c r="H15" s="69">
        <v>0</v>
      </c>
      <c r="I15" s="69">
        <v>57330</v>
      </c>
      <c r="J15" s="69">
        <v>28306</v>
      </c>
      <c r="K15" s="69">
        <v>685371</v>
      </c>
      <c r="L15" s="69">
        <v>0</v>
      </c>
      <c r="M15" s="69">
        <v>0</v>
      </c>
      <c r="N15" s="69">
        <v>0</v>
      </c>
      <c r="O15" s="69">
        <v>0</v>
      </c>
      <c r="P15" s="69">
        <v>0</v>
      </c>
      <c r="Q15" s="122">
        <v>771007</v>
      </c>
      <c r="R15" s="134"/>
    </row>
    <row r="16" spans="2:18" ht="21" customHeight="1" x14ac:dyDescent="0.3">
      <c r="B16" s="118" t="s">
        <v>24</v>
      </c>
      <c r="C16" s="69">
        <v>0</v>
      </c>
      <c r="D16" s="69">
        <v>3643</v>
      </c>
      <c r="E16" s="69">
        <v>3394</v>
      </c>
      <c r="F16" s="69">
        <v>14502</v>
      </c>
      <c r="G16" s="69">
        <v>4898</v>
      </c>
      <c r="H16" s="69">
        <v>18452</v>
      </c>
      <c r="I16" s="69">
        <v>151449</v>
      </c>
      <c r="J16" s="69">
        <v>179513</v>
      </c>
      <c r="K16" s="69">
        <v>3835</v>
      </c>
      <c r="L16" s="69">
        <v>2601</v>
      </c>
      <c r="M16" s="69">
        <v>12881</v>
      </c>
      <c r="N16" s="69">
        <v>47545</v>
      </c>
      <c r="O16" s="69">
        <v>0</v>
      </c>
      <c r="P16" s="69">
        <v>-930</v>
      </c>
      <c r="Q16" s="122">
        <v>441783</v>
      </c>
      <c r="R16" s="134"/>
    </row>
    <row r="17" spans="2:18" ht="21" customHeight="1" x14ac:dyDescent="0.3">
      <c r="B17" s="118" t="s">
        <v>25</v>
      </c>
      <c r="C17" s="69">
        <v>0</v>
      </c>
      <c r="D17" s="69">
        <v>2104</v>
      </c>
      <c r="E17" s="69">
        <v>3282</v>
      </c>
      <c r="F17" s="69">
        <v>45257</v>
      </c>
      <c r="G17" s="69">
        <v>15753</v>
      </c>
      <c r="H17" s="69">
        <v>11148</v>
      </c>
      <c r="I17" s="69">
        <v>255211</v>
      </c>
      <c r="J17" s="69">
        <v>163566</v>
      </c>
      <c r="K17" s="69">
        <v>0</v>
      </c>
      <c r="L17" s="69">
        <v>22866</v>
      </c>
      <c r="M17" s="69">
        <v>8775</v>
      </c>
      <c r="N17" s="69">
        <v>33314</v>
      </c>
      <c r="O17" s="69">
        <v>432842</v>
      </c>
      <c r="P17" s="69">
        <v>176</v>
      </c>
      <c r="Q17" s="122">
        <v>994294</v>
      </c>
      <c r="R17" s="134"/>
    </row>
    <row r="18" spans="2:18" ht="21" customHeight="1" x14ac:dyDescent="0.3">
      <c r="B18" s="118" t="s">
        <v>26</v>
      </c>
      <c r="C18" s="69">
        <v>302</v>
      </c>
      <c r="D18" s="69">
        <v>29358</v>
      </c>
      <c r="E18" s="69">
        <v>36573</v>
      </c>
      <c r="F18" s="69">
        <v>112318</v>
      </c>
      <c r="G18" s="69">
        <v>33025</v>
      </c>
      <c r="H18" s="69">
        <v>59348</v>
      </c>
      <c r="I18" s="69">
        <v>432626</v>
      </c>
      <c r="J18" s="69">
        <v>396199</v>
      </c>
      <c r="K18" s="69">
        <v>94057</v>
      </c>
      <c r="L18" s="69">
        <v>29448</v>
      </c>
      <c r="M18" s="69">
        <v>179850</v>
      </c>
      <c r="N18" s="69">
        <v>252827</v>
      </c>
      <c r="O18" s="69">
        <v>339409</v>
      </c>
      <c r="P18" s="69">
        <v>20737</v>
      </c>
      <c r="Q18" s="122">
        <v>2016078</v>
      </c>
      <c r="R18" s="134"/>
    </row>
    <row r="19" spans="2:18" ht="21" customHeight="1" x14ac:dyDescent="0.3">
      <c r="B19" s="118" t="s">
        <v>27</v>
      </c>
      <c r="C19" s="69">
        <v>0</v>
      </c>
      <c r="D19" s="69">
        <v>18571</v>
      </c>
      <c r="E19" s="69">
        <v>19578</v>
      </c>
      <c r="F19" s="69">
        <v>51144</v>
      </c>
      <c r="G19" s="69">
        <v>23205</v>
      </c>
      <c r="H19" s="69">
        <v>51863</v>
      </c>
      <c r="I19" s="69">
        <v>411288</v>
      </c>
      <c r="J19" s="69">
        <v>391241</v>
      </c>
      <c r="K19" s="69">
        <v>0</v>
      </c>
      <c r="L19" s="69">
        <v>9946</v>
      </c>
      <c r="M19" s="69">
        <v>63176</v>
      </c>
      <c r="N19" s="69">
        <v>148946</v>
      </c>
      <c r="O19" s="69">
        <v>0</v>
      </c>
      <c r="P19" s="69">
        <v>10513</v>
      </c>
      <c r="Q19" s="122">
        <v>1199469</v>
      </c>
      <c r="R19" s="134"/>
    </row>
    <row r="20" spans="2:18" ht="21" customHeight="1" x14ac:dyDescent="0.3">
      <c r="B20" s="118" t="s">
        <v>28</v>
      </c>
      <c r="C20" s="69">
        <v>536</v>
      </c>
      <c r="D20" s="69">
        <v>15212</v>
      </c>
      <c r="E20" s="69">
        <v>60941</v>
      </c>
      <c r="F20" s="69">
        <v>50256</v>
      </c>
      <c r="G20" s="69">
        <v>55920</v>
      </c>
      <c r="H20" s="69">
        <v>28189</v>
      </c>
      <c r="I20" s="69">
        <v>266609</v>
      </c>
      <c r="J20" s="69">
        <v>142914</v>
      </c>
      <c r="K20" s="69">
        <v>9218</v>
      </c>
      <c r="L20" s="69">
        <v>50963</v>
      </c>
      <c r="M20" s="69">
        <v>46050</v>
      </c>
      <c r="N20" s="69">
        <v>122567</v>
      </c>
      <c r="O20" s="69">
        <v>296414</v>
      </c>
      <c r="P20" s="69">
        <v>-9110</v>
      </c>
      <c r="Q20" s="122">
        <v>1136680</v>
      </c>
      <c r="R20" s="134"/>
    </row>
    <row r="21" spans="2:18" ht="21" customHeight="1" x14ac:dyDescent="0.3">
      <c r="B21" s="118" t="s">
        <v>29</v>
      </c>
      <c r="C21" s="69">
        <v>565</v>
      </c>
      <c r="D21" s="69">
        <v>23675</v>
      </c>
      <c r="E21" s="69">
        <v>28824</v>
      </c>
      <c r="F21" s="69">
        <v>56558</v>
      </c>
      <c r="G21" s="69">
        <v>21428</v>
      </c>
      <c r="H21" s="69">
        <v>29811</v>
      </c>
      <c r="I21" s="69">
        <v>426356</v>
      </c>
      <c r="J21" s="69">
        <v>222154</v>
      </c>
      <c r="K21" s="69">
        <v>0</v>
      </c>
      <c r="L21" s="69">
        <v>23809</v>
      </c>
      <c r="M21" s="69">
        <v>74570</v>
      </c>
      <c r="N21" s="69">
        <v>175815</v>
      </c>
      <c r="O21" s="69">
        <v>40148</v>
      </c>
      <c r="P21" s="69">
        <v>5179</v>
      </c>
      <c r="Q21" s="122">
        <v>1128891</v>
      </c>
      <c r="R21" s="134"/>
    </row>
    <row r="22" spans="2:18" ht="21" customHeight="1" x14ac:dyDescent="0.3">
      <c r="B22" s="118" t="s">
        <v>30</v>
      </c>
      <c r="C22" s="69">
        <v>0</v>
      </c>
      <c r="D22" s="69">
        <v>20381</v>
      </c>
      <c r="E22" s="69">
        <v>14707</v>
      </c>
      <c r="F22" s="69">
        <v>56058</v>
      </c>
      <c r="G22" s="69">
        <v>10632</v>
      </c>
      <c r="H22" s="69">
        <v>32845</v>
      </c>
      <c r="I22" s="69">
        <v>107172</v>
      </c>
      <c r="J22" s="69">
        <v>78718</v>
      </c>
      <c r="K22" s="69">
        <v>3249</v>
      </c>
      <c r="L22" s="69">
        <v>3962</v>
      </c>
      <c r="M22" s="69">
        <v>17846</v>
      </c>
      <c r="N22" s="69">
        <v>74251</v>
      </c>
      <c r="O22" s="69">
        <v>0</v>
      </c>
      <c r="P22" s="69">
        <v>13802</v>
      </c>
      <c r="Q22" s="122">
        <v>433623</v>
      </c>
      <c r="R22" s="134"/>
    </row>
    <row r="23" spans="2:18" ht="21"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21" customHeight="1" x14ac:dyDescent="0.3">
      <c r="B24" s="118" t="s">
        <v>258</v>
      </c>
      <c r="C24" s="69">
        <v>268</v>
      </c>
      <c r="D24" s="69">
        <v>7729</v>
      </c>
      <c r="E24" s="69">
        <v>9149</v>
      </c>
      <c r="F24" s="69">
        <v>76017</v>
      </c>
      <c r="G24" s="69">
        <v>23495</v>
      </c>
      <c r="H24" s="69">
        <v>30992</v>
      </c>
      <c r="I24" s="69">
        <v>148592</v>
      </c>
      <c r="J24" s="69">
        <v>101128</v>
      </c>
      <c r="K24" s="69">
        <v>0</v>
      </c>
      <c r="L24" s="69">
        <v>6399</v>
      </c>
      <c r="M24" s="69">
        <v>15942</v>
      </c>
      <c r="N24" s="69">
        <v>48178</v>
      </c>
      <c r="O24" s="69">
        <v>0</v>
      </c>
      <c r="P24" s="69">
        <v>17274</v>
      </c>
      <c r="Q24" s="122">
        <v>485163</v>
      </c>
      <c r="R24" s="134"/>
    </row>
    <row r="25" spans="2:18" ht="21" customHeight="1" x14ac:dyDescent="0.3">
      <c r="B25" s="118" t="s">
        <v>259</v>
      </c>
      <c r="C25" s="69">
        <v>0</v>
      </c>
      <c r="D25" s="69">
        <v>0</v>
      </c>
      <c r="E25" s="69">
        <v>0</v>
      </c>
      <c r="F25" s="69">
        <v>0</v>
      </c>
      <c r="G25" s="69">
        <v>0</v>
      </c>
      <c r="H25" s="69">
        <v>0</v>
      </c>
      <c r="I25" s="69">
        <v>0</v>
      </c>
      <c r="J25" s="69">
        <v>0</v>
      </c>
      <c r="K25" s="69">
        <v>0</v>
      </c>
      <c r="L25" s="69">
        <v>0</v>
      </c>
      <c r="M25" s="69">
        <v>0</v>
      </c>
      <c r="N25" s="69">
        <v>0</v>
      </c>
      <c r="O25" s="69">
        <v>3095360</v>
      </c>
      <c r="P25" s="69">
        <v>0</v>
      </c>
      <c r="Q25" s="122">
        <v>3095360</v>
      </c>
      <c r="R25" s="134"/>
    </row>
    <row r="26" spans="2:18" ht="21" customHeight="1" x14ac:dyDescent="0.3">
      <c r="B26" s="118" t="s">
        <v>33</v>
      </c>
      <c r="C26" s="69">
        <v>0</v>
      </c>
      <c r="D26" s="69">
        <v>13422</v>
      </c>
      <c r="E26" s="69">
        <v>20845</v>
      </c>
      <c r="F26" s="69">
        <v>41753</v>
      </c>
      <c r="G26" s="69">
        <v>7794</v>
      </c>
      <c r="H26" s="69">
        <v>68553</v>
      </c>
      <c r="I26" s="69">
        <v>155817</v>
      </c>
      <c r="J26" s="69">
        <v>343350</v>
      </c>
      <c r="K26" s="69">
        <v>0</v>
      </c>
      <c r="L26" s="69">
        <v>3954</v>
      </c>
      <c r="M26" s="69">
        <v>38493</v>
      </c>
      <c r="N26" s="69">
        <v>144843</v>
      </c>
      <c r="O26" s="69">
        <v>10937</v>
      </c>
      <c r="P26" s="69">
        <v>2815</v>
      </c>
      <c r="Q26" s="122">
        <v>852575</v>
      </c>
      <c r="R26" s="134"/>
    </row>
    <row r="27" spans="2:18" ht="21" customHeight="1" x14ac:dyDescent="0.3">
      <c r="B27" s="118" t="s">
        <v>34</v>
      </c>
      <c r="C27" s="69">
        <v>0</v>
      </c>
      <c r="D27" s="69">
        <v>10164</v>
      </c>
      <c r="E27" s="69">
        <v>5302</v>
      </c>
      <c r="F27" s="69">
        <v>18460</v>
      </c>
      <c r="G27" s="69">
        <v>7223</v>
      </c>
      <c r="H27" s="69">
        <v>949</v>
      </c>
      <c r="I27" s="69">
        <v>155356</v>
      </c>
      <c r="J27" s="69">
        <v>99906</v>
      </c>
      <c r="K27" s="69">
        <v>0</v>
      </c>
      <c r="L27" s="69">
        <v>2686</v>
      </c>
      <c r="M27" s="69">
        <v>22100</v>
      </c>
      <c r="N27" s="69">
        <v>11057</v>
      </c>
      <c r="O27" s="69">
        <v>0</v>
      </c>
      <c r="P27" s="69">
        <v>17820</v>
      </c>
      <c r="Q27" s="122">
        <v>351024</v>
      </c>
      <c r="R27" s="134"/>
    </row>
    <row r="28" spans="2:18" ht="21" customHeight="1" x14ac:dyDescent="0.3">
      <c r="B28" s="118" t="s">
        <v>35</v>
      </c>
      <c r="C28" s="69">
        <v>0</v>
      </c>
      <c r="D28" s="69">
        <v>9728</v>
      </c>
      <c r="E28" s="69">
        <v>2747</v>
      </c>
      <c r="F28" s="69">
        <v>24006</v>
      </c>
      <c r="G28" s="69">
        <v>42794</v>
      </c>
      <c r="H28" s="69">
        <v>2067</v>
      </c>
      <c r="I28" s="69">
        <v>134735</v>
      </c>
      <c r="J28" s="69">
        <v>335378</v>
      </c>
      <c r="K28" s="69">
        <v>0</v>
      </c>
      <c r="L28" s="69">
        <v>5262</v>
      </c>
      <c r="M28" s="69">
        <v>5025</v>
      </c>
      <c r="N28" s="69">
        <v>32250</v>
      </c>
      <c r="O28" s="69">
        <v>1124871</v>
      </c>
      <c r="P28" s="69">
        <v>16785</v>
      </c>
      <c r="Q28" s="122">
        <v>1735648</v>
      </c>
      <c r="R28" s="134"/>
    </row>
    <row r="29" spans="2:18" ht="21" customHeight="1" x14ac:dyDescent="0.3">
      <c r="B29" s="118" t="s">
        <v>36</v>
      </c>
      <c r="C29" s="69">
        <v>-6</v>
      </c>
      <c r="D29" s="69">
        <v>26832</v>
      </c>
      <c r="E29" s="69">
        <v>17475</v>
      </c>
      <c r="F29" s="69">
        <v>62349</v>
      </c>
      <c r="G29" s="69">
        <v>21791</v>
      </c>
      <c r="H29" s="69">
        <v>45610</v>
      </c>
      <c r="I29" s="69">
        <v>193547</v>
      </c>
      <c r="J29" s="69">
        <v>173126</v>
      </c>
      <c r="K29" s="69">
        <v>0</v>
      </c>
      <c r="L29" s="69">
        <v>9432</v>
      </c>
      <c r="M29" s="69">
        <v>25544</v>
      </c>
      <c r="N29" s="69">
        <v>165928</v>
      </c>
      <c r="O29" s="69">
        <v>0</v>
      </c>
      <c r="P29" s="69">
        <v>13526</v>
      </c>
      <c r="Q29" s="122">
        <v>755154</v>
      </c>
      <c r="R29" s="134"/>
    </row>
    <row r="30" spans="2:18" ht="21" customHeight="1" x14ac:dyDescent="0.3">
      <c r="B30" s="118" t="s">
        <v>192</v>
      </c>
      <c r="C30" s="69">
        <v>0</v>
      </c>
      <c r="D30" s="69">
        <v>7454</v>
      </c>
      <c r="E30" s="69">
        <v>5714</v>
      </c>
      <c r="F30" s="69">
        <v>8950</v>
      </c>
      <c r="G30" s="69">
        <v>5863</v>
      </c>
      <c r="H30" s="69">
        <v>5290</v>
      </c>
      <c r="I30" s="69">
        <v>229539</v>
      </c>
      <c r="J30" s="69">
        <v>96575</v>
      </c>
      <c r="K30" s="69">
        <v>0</v>
      </c>
      <c r="L30" s="69">
        <v>3512</v>
      </c>
      <c r="M30" s="69">
        <v>10289</v>
      </c>
      <c r="N30" s="69">
        <v>30135</v>
      </c>
      <c r="O30" s="69">
        <v>0</v>
      </c>
      <c r="P30" s="69">
        <v>4340</v>
      </c>
      <c r="Q30" s="122">
        <v>407661</v>
      </c>
      <c r="R30" s="134"/>
    </row>
    <row r="31" spans="2:18" ht="21" customHeight="1" x14ac:dyDescent="0.3">
      <c r="B31" s="118" t="s">
        <v>193</v>
      </c>
      <c r="C31" s="69">
        <v>3314</v>
      </c>
      <c r="D31" s="69">
        <v>3878</v>
      </c>
      <c r="E31" s="69">
        <v>2742</v>
      </c>
      <c r="F31" s="69">
        <v>8485</v>
      </c>
      <c r="G31" s="69">
        <v>3940</v>
      </c>
      <c r="H31" s="69">
        <v>4193</v>
      </c>
      <c r="I31" s="69">
        <v>50834</v>
      </c>
      <c r="J31" s="69">
        <v>35852</v>
      </c>
      <c r="K31" s="69">
        <v>0</v>
      </c>
      <c r="L31" s="69">
        <v>2777</v>
      </c>
      <c r="M31" s="69">
        <v>4974</v>
      </c>
      <c r="N31" s="69">
        <v>4460</v>
      </c>
      <c r="O31" s="69">
        <v>0</v>
      </c>
      <c r="P31" s="69">
        <v>1760</v>
      </c>
      <c r="Q31" s="122">
        <v>127208</v>
      </c>
      <c r="R31" s="134"/>
    </row>
    <row r="32" spans="2:18" ht="21" customHeight="1" x14ac:dyDescent="0.3">
      <c r="B32" s="118" t="s">
        <v>37</v>
      </c>
      <c r="C32" s="69">
        <v>0</v>
      </c>
      <c r="D32" s="69">
        <v>6855</v>
      </c>
      <c r="E32" s="69">
        <v>16938</v>
      </c>
      <c r="F32" s="69">
        <v>26344</v>
      </c>
      <c r="G32" s="69">
        <v>830</v>
      </c>
      <c r="H32" s="69">
        <v>16774</v>
      </c>
      <c r="I32" s="69">
        <v>294204</v>
      </c>
      <c r="J32" s="69">
        <v>267330</v>
      </c>
      <c r="K32" s="69">
        <v>0</v>
      </c>
      <c r="L32" s="69">
        <v>8177</v>
      </c>
      <c r="M32" s="69">
        <v>21641</v>
      </c>
      <c r="N32" s="69">
        <v>92045</v>
      </c>
      <c r="O32" s="69">
        <v>0</v>
      </c>
      <c r="P32" s="69">
        <v>4623</v>
      </c>
      <c r="Q32" s="122">
        <v>755761</v>
      </c>
      <c r="R32" s="134"/>
    </row>
    <row r="33" spans="2:18" ht="21" customHeight="1" x14ac:dyDescent="0.3">
      <c r="B33" s="118" t="s">
        <v>139</v>
      </c>
      <c r="C33" s="69">
        <v>0</v>
      </c>
      <c r="D33" s="69">
        <v>3489</v>
      </c>
      <c r="E33" s="69">
        <v>2756</v>
      </c>
      <c r="F33" s="69">
        <v>19148</v>
      </c>
      <c r="G33" s="69">
        <v>8817</v>
      </c>
      <c r="H33" s="69">
        <v>686</v>
      </c>
      <c r="I33" s="69">
        <v>113310</v>
      </c>
      <c r="J33" s="69">
        <v>117263</v>
      </c>
      <c r="K33" s="69">
        <v>0</v>
      </c>
      <c r="L33" s="69">
        <v>18379</v>
      </c>
      <c r="M33" s="69">
        <v>18387</v>
      </c>
      <c r="N33" s="69">
        <v>27208</v>
      </c>
      <c r="O33" s="69">
        <v>120252</v>
      </c>
      <c r="P33" s="69">
        <v>240</v>
      </c>
      <c r="Q33" s="122">
        <v>449936</v>
      </c>
      <c r="R33" s="134"/>
    </row>
    <row r="34" spans="2:18" ht="21" customHeight="1" x14ac:dyDescent="0.3">
      <c r="B34" s="118" t="s">
        <v>211</v>
      </c>
      <c r="C34" s="69">
        <v>0</v>
      </c>
      <c r="D34" s="69">
        <v>3562</v>
      </c>
      <c r="E34" s="69">
        <v>2158</v>
      </c>
      <c r="F34" s="69">
        <v>5578</v>
      </c>
      <c r="G34" s="69">
        <v>18109</v>
      </c>
      <c r="H34" s="69">
        <v>3292</v>
      </c>
      <c r="I34" s="69">
        <v>153767</v>
      </c>
      <c r="J34" s="69">
        <v>57718</v>
      </c>
      <c r="K34" s="69">
        <v>0</v>
      </c>
      <c r="L34" s="69">
        <v>3385</v>
      </c>
      <c r="M34" s="69">
        <v>8904</v>
      </c>
      <c r="N34" s="69">
        <v>7396</v>
      </c>
      <c r="O34" s="69">
        <v>0</v>
      </c>
      <c r="P34" s="69">
        <v>3252</v>
      </c>
      <c r="Q34" s="122">
        <v>267120</v>
      </c>
      <c r="R34" s="134"/>
    </row>
    <row r="35" spans="2:18" ht="21" customHeight="1" x14ac:dyDescent="0.3">
      <c r="B35" s="118" t="s">
        <v>140</v>
      </c>
      <c r="C35" s="69">
        <v>0</v>
      </c>
      <c r="D35" s="69">
        <v>-2593</v>
      </c>
      <c r="E35" s="69">
        <v>2175</v>
      </c>
      <c r="F35" s="69">
        <v>-965</v>
      </c>
      <c r="G35" s="69">
        <v>1601</v>
      </c>
      <c r="H35" s="69">
        <v>380</v>
      </c>
      <c r="I35" s="69">
        <v>46725</v>
      </c>
      <c r="J35" s="69">
        <v>12996</v>
      </c>
      <c r="K35" s="69">
        <v>1564</v>
      </c>
      <c r="L35" s="69">
        <v>4537</v>
      </c>
      <c r="M35" s="69">
        <v>559</v>
      </c>
      <c r="N35" s="69">
        <v>4406</v>
      </c>
      <c r="O35" s="69">
        <v>499382</v>
      </c>
      <c r="P35" s="69">
        <v>2607</v>
      </c>
      <c r="Q35" s="122">
        <v>573373</v>
      </c>
      <c r="R35" s="134"/>
    </row>
    <row r="36" spans="2:18" ht="21" customHeight="1" x14ac:dyDescent="0.3">
      <c r="B36" s="118" t="s">
        <v>141</v>
      </c>
      <c r="C36" s="69">
        <v>0</v>
      </c>
      <c r="D36" s="69">
        <v>1643</v>
      </c>
      <c r="E36" s="69">
        <v>4559</v>
      </c>
      <c r="F36" s="69">
        <v>3583</v>
      </c>
      <c r="G36" s="69">
        <v>2813</v>
      </c>
      <c r="H36" s="69">
        <v>534</v>
      </c>
      <c r="I36" s="69">
        <v>186169</v>
      </c>
      <c r="J36" s="69">
        <v>76525</v>
      </c>
      <c r="K36" s="69">
        <v>0</v>
      </c>
      <c r="L36" s="69">
        <v>2829</v>
      </c>
      <c r="M36" s="69">
        <v>8488</v>
      </c>
      <c r="N36" s="69">
        <v>20082</v>
      </c>
      <c r="O36" s="69">
        <v>47074</v>
      </c>
      <c r="P36" s="69">
        <v>98</v>
      </c>
      <c r="Q36" s="122">
        <v>354397</v>
      </c>
      <c r="R36" s="134"/>
    </row>
    <row r="37" spans="2:18" ht="21" customHeight="1" x14ac:dyDescent="0.3">
      <c r="B37" s="118" t="s">
        <v>212</v>
      </c>
      <c r="C37" s="69">
        <v>0</v>
      </c>
      <c r="D37" s="69">
        <v>6572</v>
      </c>
      <c r="E37" s="69">
        <v>3973</v>
      </c>
      <c r="F37" s="69">
        <v>26621</v>
      </c>
      <c r="G37" s="69">
        <v>11706</v>
      </c>
      <c r="H37" s="69">
        <v>7152</v>
      </c>
      <c r="I37" s="69">
        <v>243176</v>
      </c>
      <c r="J37" s="69">
        <v>247234</v>
      </c>
      <c r="K37" s="69">
        <v>86158</v>
      </c>
      <c r="L37" s="69">
        <v>491</v>
      </c>
      <c r="M37" s="69">
        <v>-147</v>
      </c>
      <c r="N37" s="69">
        <v>88655</v>
      </c>
      <c r="O37" s="69">
        <v>63109</v>
      </c>
      <c r="P37" s="69">
        <v>2415</v>
      </c>
      <c r="Q37" s="122">
        <v>787114</v>
      </c>
      <c r="R37" s="134"/>
    </row>
    <row r="38" spans="2:18" ht="21"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18" ht="21" customHeight="1" x14ac:dyDescent="0.3">
      <c r="B39" s="118" t="s">
        <v>39</v>
      </c>
      <c r="C39" s="69">
        <v>0</v>
      </c>
      <c r="D39" s="69">
        <v>8513</v>
      </c>
      <c r="E39" s="69">
        <v>16956</v>
      </c>
      <c r="F39" s="69">
        <v>31980</v>
      </c>
      <c r="G39" s="69">
        <v>10728</v>
      </c>
      <c r="H39" s="69">
        <v>30985</v>
      </c>
      <c r="I39" s="69">
        <v>79318</v>
      </c>
      <c r="J39" s="69">
        <v>63060</v>
      </c>
      <c r="K39" s="69">
        <v>0</v>
      </c>
      <c r="L39" s="69">
        <v>7177</v>
      </c>
      <c r="M39" s="69">
        <v>53610</v>
      </c>
      <c r="N39" s="69">
        <v>90925</v>
      </c>
      <c r="O39" s="69">
        <v>13142</v>
      </c>
      <c r="P39" s="69">
        <v>2571</v>
      </c>
      <c r="Q39" s="122">
        <v>408966</v>
      </c>
      <c r="R39" s="134"/>
    </row>
    <row r="40" spans="2:18" ht="21" customHeight="1" x14ac:dyDescent="0.3">
      <c r="B40" s="118" t="s">
        <v>40</v>
      </c>
      <c r="C40" s="69">
        <v>0</v>
      </c>
      <c r="D40" s="69">
        <v>16978</v>
      </c>
      <c r="E40" s="69">
        <v>3074</v>
      </c>
      <c r="F40" s="69">
        <v>7344</v>
      </c>
      <c r="G40" s="69">
        <v>5614</v>
      </c>
      <c r="H40" s="69">
        <v>3370</v>
      </c>
      <c r="I40" s="69">
        <v>98719</v>
      </c>
      <c r="J40" s="69">
        <v>135784</v>
      </c>
      <c r="K40" s="69">
        <v>0</v>
      </c>
      <c r="L40" s="69">
        <v>5039</v>
      </c>
      <c r="M40" s="69">
        <v>6618</v>
      </c>
      <c r="N40" s="69">
        <v>9556</v>
      </c>
      <c r="O40" s="69">
        <v>60703</v>
      </c>
      <c r="P40" s="69">
        <v>11</v>
      </c>
      <c r="Q40" s="122">
        <v>352810</v>
      </c>
      <c r="R40" s="134"/>
    </row>
    <row r="41" spans="2:18" ht="21" customHeight="1" x14ac:dyDescent="0.3">
      <c r="B41" s="118" t="s">
        <v>41</v>
      </c>
      <c r="C41" s="69">
        <v>0</v>
      </c>
      <c r="D41" s="69">
        <v>3422</v>
      </c>
      <c r="E41" s="69">
        <v>351</v>
      </c>
      <c r="F41" s="69">
        <v>3130</v>
      </c>
      <c r="G41" s="69">
        <v>2483</v>
      </c>
      <c r="H41" s="69">
        <v>2037</v>
      </c>
      <c r="I41" s="69">
        <v>118638</v>
      </c>
      <c r="J41" s="69">
        <v>111147</v>
      </c>
      <c r="K41" s="69">
        <v>0</v>
      </c>
      <c r="L41" s="69">
        <v>2512</v>
      </c>
      <c r="M41" s="69">
        <v>2361</v>
      </c>
      <c r="N41" s="69">
        <v>6740</v>
      </c>
      <c r="O41" s="69">
        <v>0</v>
      </c>
      <c r="P41" s="69">
        <v>17385</v>
      </c>
      <c r="Q41" s="122">
        <v>270207</v>
      </c>
      <c r="R41" s="134"/>
    </row>
    <row r="42" spans="2:18" ht="21" customHeight="1" x14ac:dyDescent="0.3">
      <c r="B42" s="118" t="s">
        <v>42</v>
      </c>
      <c r="C42" s="69">
        <v>0</v>
      </c>
      <c r="D42" s="69">
        <v>139</v>
      </c>
      <c r="E42" s="69">
        <v>194</v>
      </c>
      <c r="F42" s="69">
        <v>267</v>
      </c>
      <c r="G42" s="69">
        <v>334</v>
      </c>
      <c r="H42" s="69">
        <v>821</v>
      </c>
      <c r="I42" s="69">
        <v>121093</v>
      </c>
      <c r="J42" s="69">
        <v>48406</v>
      </c>
      <c r="K42" s="69">
        <v>12735</v>
      </c>
      <c r="L42" s="69">
        <v>-116</v>
      </c>
      <c r="M42" s="69">
        <v>250</v>
      </c>
      <c r="N42" s="69">
        <v>938</v>
      </c>
      <c r="O42" s="69">
        <v>35894</v>
      </c>
      <c r="P42" s="69">
        <v>778</v>
      </c>
      <c r="Q42" s="122">
        <v>221733</v>
      </c>
      <c r="R42" s="134"/>
    </row>
    <row r="43" spans="2:18" ht="21" customHeight="1" x14ac:dyDescent="0.3">
      <c r="B43" s="118" t="s">
        <v>43</v>
      </c>
      <c r="C43" s="69">
        <v>37</v>
      </c>
      <c r="D43" s="69">
        <v>14766</v>
      </c>
      <c r="E43" s="69">
        <v>56201</v>
      </c>
      <c r="F43" s="69">
        <v>72100</v>
      </c>
      <c r="G43" s="69">
        <v>39182</v>
      </c>
      <c r="H43" s="69">
        <v>25812</v>
      </c>
      <c r="I43" s="69">
        <v>293913</v>
      </c>
      <c r="J43" s="69">
        <v>317289</v>
      </c>
      <c r="K43" s="69">
        <v>0</v>
      </c>
      <c r="L43" s="69">
        <v>22372</v>
      </c>
      <c r="M43" s="69">
        <v>52405</v>
      </c>
      <c r="N43" s="69">
        <v>85238</v>
      </c>
      <c r="O43" s="69">
        <v>2234606</v>
      </c>
      <c r="P43" s="69">
        <v>2432</v>
      </c>
      <c r="Q43" s="122">
        <v>3216352</v>
      </c>
      <c r="R43" s="134"/>
    </row>
    <row r="44" spans="2:18" ht="21"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18" ht="21" customHeight="1" x14ac:dyDescent="0.3">
      <c r="B45" s="120" t="s">
        <v>45</v>
      </c>
      <c r="C45" s="121">
        <f>SUM(C7:C44)</f>
        <v>5143</v>
      </c>
      <c r="D45" s="121">
        <f t="shared" ref="D45:Q45" si="0">SUM(D7:D44)</f>
        <v>296929</v>
      </c>
      <c r="E45" s="121">
        <f t="shared" si="0"/>
        <v>431444</v>
      </c>
      <c r="F45" s="121">
        <f t="shared" si="0"/>
        <v>1104790</v>
      </c>
      <c r="G45" s="121">
        <f t="shared" si="0"/>
        <v>578791</v>
      </c>
      <c r="H45" s="121">
        <f t="shared" si="0"/>
        <v>603200</v>
      </c>
      <c r="I45" s="121">
        <f t="shared" si="0"/>
        <v>6489858</v>
      </c>
      <c r="J45" s="121">
        <f t="shared" si="0"/>
        <v>5629097</v>
      </c>
      <c r="K45" s="121">
        <f t="shared" si="0"/>
        <v>894457</v>
      </c>
      <c r="L45" s="121">
        <f t="shared" si="0"/>
        <v>558286</v>
      </c>
      <c r="M45" s="121">
        <f t="shared" si="0"/>
        <v>1074134</v>
      </c>
      <c r="N45" s="121">
        <f t="shared" si="0"/>
        <v>2100845</v>
      </c>
      <c r="O45" s="121">
        <f t="shared" si="0"/>
        <v>13816592</v>
      </c>
      <c r="P45" s="121">
        <f t="shared" si="0"/>
        <v>491668</v>
      </c>
      <c r="Q45" s="121">
        <f t="shared" si="0"/>
        <v>34075228</v>
      </c>
      <c r="R45" s="134"/>
    </row>
    <row r="46" spans="2:18" ht="21" customHeight="1" x14ac:dyDescent="0.3">
      <c r="B46" s="286" t="s">
        <v>46</v>
      </c>
      <c r="C46" s="286"/>
      <c r="D46" s="286"/>
      <c r="E46" s="286"/>
      <c r="F46" s="286"/>
      <c r="G46" s="286"/>
      <c r="H46" s="286"/>
      <c r="I46" s="286"/>
      <c r="J46" s="286"/>
      <c r="K46" s="286"/>
      <c r="L46" s="286"/>
      <c r="M46" s="286"/>
      <c r="N46" s="286"/>
      <c r="O46" s="286"/>
      <c r="P46" s="286"/>
      <c r="Q46" s="286"/>
      <c r="R46" s="135"/>
    </row>
    <row r="47" spans="2:18" ht="21" customHeight="1" x14ac:dyDescent="0.3">
      <c r="B47" s="118" t="s">
        <v>47</v>
      </c>
      <c r="C47" s="69">
        <v>3302</v>
      </c>
      <c r="D47" s="69">
        <v>109715</v>
      </c>
      <c r="E47" s="69">
        <v>2380</v>
      </c>
      <c r="F47" s="69">
        <v>282076</v>
      </c>
      <c r="G47" s="69">
        <v>46620</v>
      </c>
      <c r="H47" s="69">
        <v>50034</v>
      </c>
      <c r="I47" s="69">
        <v>0</v>
      </c>
      <c r="J47" s="69">
        <v>47802</v>
      </c>
      <c r="K47" s="69">
        <v>0</v>
      </c>
      <c r="L47" s="69">
        <v>0</v>
      </c>
      <c r="M47" s="69">
        <v>0</v>
      </c>
      <c r="N47" s="69">
        <v>117494</v>
      </c>
      <c r="O47" s="69">
        <v>221534</v>
      </c>
      <c r="P47" s="69">
        <v>33235</v>
      </c>
      <c r="Q47" s="122">
        <v>914192</v>
      </c>
      <c r="R47" s="134"/>
    </row>
    <row r="48" spans="2:18" ht="21" customHeight="1" x14ac:dyDescent="0.3">
      <c r="B48" s="118" t="s">
        <v>64</v>
      </c>
      <c r="C48" s="69">
        <v>10928</v>
      </c>
      <c r="D48" s="69">
        <v>91397</v>
      </c>
      <c r="E48" s="69">
        <v>0</v>
      </c>
      <c r="F48" s="69">
        <v>400733</v>
      </c>
      <c r="G48" s="69">
        <v>9973</v>
      </c>
      <c r="H48" s="69">
        <v>87570</v>
      </c>
      <c r="I48" s="69">
        <v>0</v>
      </c>
      <c r="J48" s="69">
        <v>117066</v>
      </c>
      <c r="K48" s="69">
        <v>0</v>
      </c>
      <c r="L48" s="69">
        <v>15456</v>
      </c>
      <c r="M48" s="69">
        <v>0</v>
      </c>
      <c r="N48" s="69">
        <v>0</v>
      </c>
      <c r="O48" s="69">
        <v>270216</v>
      </c>
      <c r="P48" s="69">
        <v>87415</v>
      </c>
      <c r="Q48" s="122">
        <v>1090756</v>
      </c>
      <c r="R48" s="134"/>
    </row>
    <row r="49" spans="2:19" ht="21" customHeight="1" x14ac:dyDescent="0.3">
      <c r="B49" s="7" t="s">
        <v>250</v>
      </c>
      <c r="C49" s="69">
        <v>155</v>
      </c>
      <c r="D49" s="69">
        <v>15408</v>
      </c>
      <c r="E49" s="69">
        <v>9887</v>
      </c>
      <c r="F49" s="69">
        <v>72752</v>
      </c>
      <c r="G49" s="69">
        <v>12657</v>
      </c>
      <c r="H49" s="69">
        <v>16603</v>
      </c>
      <c r="I49" s="69">
        <v>11450</v>
      </c>
      <c r="J49" s="69">
        <v>12404</v>
      </c>
      <c r="K49" s="69">
        <v>0</v>
      </c>
      <c r="L49" s="69">
        <v>1254</v>
      </c>
      <c r="M49" s="69">
        <v>10944</v>
      </c>
      <c r="N49" s="69">
        <v>4647</v>
      </c>
      <c r="O49" s="69">
        <v>24973</v>
      </c>
      <c r="P49" s="69">
        <v>3584</v>
      </c>
      <c r="Q49" s="122">
        <v>196718</v>
      </c>
      <c r="R49" s="134"/>
    </row>
    <row r="50" spans="2:19" ht="21" customHeight="1" x14ac:dyDescent="0.3">
      <c r="B50" s="118" t="s">
        <v>48</v>
      </c>
      <c r="C50" s="69">
        <v>-2923</v>
      </c>
      <c r="D50" s="69">
        <v>20906</v>
      </c>
      <c r="E50" s="69">
        <v>837829</v>
      </c>
      <c r="F50" s="69">
        <v>75950</v>
      </c>
      <c r="G50" s="69">
        <v>24682</v>
      </c>
      <c r="H50" s="69">
        <v>146524</v>
      </c>
      <c r="I50" s="69">
        <v>14001</v>
      </c>
      <c r="J50" s="69">
        <v>146527</v>
      </c>
      <c r="K50" s="69">
        <v>0</v>
      </c>
      <c r="L50" s="69">
        <v>16922</v>
      </c>
      <c r="M50" s="69">
        <v>242</v>
      </c>
      <c r="N50" s="69">
        <v>455</v>
      </c>
      <c r="O50" s="69">
        <v>387320</v>
      </c>
      <c r="P50" s="69">
        <v>2337989</v>
      </c>
      <c r="Q50" s="122">
        <v>4006424</v>
      </c>
      <c r="R50" s="134"/>
    </row>
    <row r="51" spans="2:19" ht="21" customHeight="1" x14ac:dyDescent="0.3">
      <c r="B51" s="118" t="s">
        <v>251</v>
      </c>
      <c r="C51" s="69">
        <v>611</v>
      </c>
      <c r="D51" s="69">
        <v>38915</v>
      </c>
      <c r="E51" s="69">
        <v>161</v>
      </c>
      <c r="F51" s="69">
        <v>164042</v>
      </c>
      <c r="G51" s="69">
        <v>37890</v>
      </c>
      <c r="H51" s="69">
        <v>16479</v>
      </c>
      <c r="I51" s="69">
        <v>9040</v>
      </c>
      <c r="J51" s="69">
        <v>15523</v>
      </c>
      <c r="K51" s="69">
        <v>0</v>
      </c>
      <c r="L51" s="69">
        <v>11350</v>
      </c>
      <c r="M51" s="69">
        <v>4842</v>
      </c>
      <c r="N51" s="69">
        <v>6520</v>
      </c>
      <c r="O51" s="69">
        <v>1715</v>
      </c>
      <c r="P51" s="69">
        <v>14004</v>
      </c>
      <c r="Q51" s="122">
        <v>321094</v>
      </c>
      <c r="R51" s="134"/>
    </row>
    <row r="52" spans="2:19" ht="21" customHeight="1" x14ac:dyDescent="0.3">
      <c r="B52" s="120" t="s">
        <v>45</v>
      </c>
      <c r="C52" s="121">
        <f>SUM(C47:C51)</f>
        <v>12073</v>
      </c>
      <c r="D52" s="121">
        <f t="shared" ref="D52:Q52" si="1">SUM(D47:D51)</f>
        <v>276341</v>
      </c>
      <c r="E52" s="121">
        <f t="shared" si="1"/>
        <v>850257</v>
      </c>
      <c r="F52" s="121">
        <f t="shared" si="1"/>
        <v>995553</v>
      </c>
      <c r="G52" s="121">
        <f t="shared" si="1"/>
        <v>131822</v>
      </c>
      <c r="H52" s="121">
        <f t="shared" si="1"/>
        <v>317210</v>
      </c>
      <c r="I52" s="121">
        <f t="shared" si="1"/>
        <v>34491</v>
      </c>
      <c r="J52" s="121">
        <f t="shared" si="1"/>
        <v>339322</v>
      </c>
      <c r="K52" s="121">
        <f t="shared" si="1"/>
        <v>0</v>
      </c>
      <c r="L52" s="121">
        <f t="shared" si="1"/>
        <v>44982</v>
      </c>
      <c r="M52" s="121">
        <f t="shared" si="1"/>
        <v>16028</v>
      </c>
      <c r="N52" s="121">
        <f t="shared" si="1"/>
        <v>129116</v>
      </c>
      <c r="O52" s="121">
        <f t="shared" si="1"/>
        <v>905758</v>
      </c>
      <c r="P52" s="121">
        <f t="shared" si="1"/>
        <v>2476227</v>
      </c>
      <c r="Q52" s="121">
        <f t="shared" si="1"/>
        <v>6529184</v>
      </c>
      <c r="R52" s="134"/>
    </row>
    <row r="53" spans="2:19" ht="20.25" customHeight="1" x14ac:dyDescent="0.3">
      <c r="B53" s="287" t="s">
        <v>50</v>
      </c>
      <c r="C53" s="287"/>
      <c r="D53" s="287"/>
      <c r="E53" s="287"/>
      <c r="F53" s="287"/>
      <c r="G53" s="287"/>
      <c r="H53" s="287"/>
      <c r="I53" s="287"/>
      <c r="J53" s="287"/>
      <c r="K53" s="287"/>
      <c r="L53" s="287"/>
      <c r="M53" s="287"/>
      <c r="N53" s="287"/>
      <c r="O53" s="287"/>
      <c r="P53" s="287"/>
      <c r="Q53" s="287"/>
      <c r="R53" s="136"/>
      <c r="S53" s="5"/>
    </row>
    <row r="54" spans="2:19" x14ac:dyDescent="0.3">
      <c r="C54" s="5"/>
      <c r="D54" s="5"/>
      <c r="E54" s="5"/>
      <c r="F54" s="5"/>
      <c r="G54" s="5"/>
      <c r="H54" s="5"/>
      <c r="I54" s="5"/>
      <c r="J54" s="5"/>
      <c r="K54" s="5"/>
      <c r="L54" s="5"/>
      <c r="M54" s="5"/>
      <c r="N54" s="5"/>
      <c r="O54" s="5"/>
      <c r="P54" s="5"/>
      <c r="Q54" s="5"/>
    </row>
    <row r="55" spans="2:19" x14ac:dyDescent="0.3">
      <c r="C55" s="148"/>
      <c r="D55" s="148"/>
      <c r="E55" s="148"/>
      <c r="F55" s="148"/>
      <c r="G55" s="148"/>
      <c r="H55" s="148"/>
      <c r="I55" s="148"/>
      <c r="J55" s="148"/>
      <c r="K55" s="148"/>
      <c r="L55" s="148"/>
      <c r="M55" s="148"/>
      <c r="N55" s="148"/>
      <c r="O55" s="148"/>
      <c r="P55" s="148"/>
      <c r="Q55" s="148"/>
    </row>
    <row r="56" spans="2:19" x14ac:dyDescent="0.3">
      <c r="Q56" s="5"/>
    </row>
  </sheetData>
  <sheetProtection algorithmName="SHA-512" hashValue="GRNHMq2CD4Ki5ujOFHHZqTbB0X5Xmd0re5voocDS2NgOCmT0AlSl/8wgntvRedlVfBbnFfslZIZ1+sAscnRSSg==" saltValue="su68UzY3aKiBmZ4znx8P/g==" spinCount="100000" sheet="1" objects="1" scenarios="1"/>
  <mergeCells count="4">
    <mergeCell ref="B4:Q4"/>
    <mergeCell ref="B6:Q6"/>
    <mergeCell ref="B46:Q46"/>
    <mergeCell ref="B53:Q53"/>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92D050"/>
  </sheetPr>
  <dimension ref="B3:R56"/>
  <sheetViews>
    <sheetView topLeftCell="B1" workbookViewId="0">
      <pane xSplit="1" ySplit="6" topLeftCell="M41" activePane="bottomRight" state="frozen"/>
      <selection activeCell="C7" sqref="C7:Q44"/>
      <selection pane="topRight" activeCell="C7" sqref="C7:Q44"/>
      <selection pane="bottomLeft" activeCell="C7" sqref="C7:Q44"/>
      <selection pane="bottomRight" activeCell="N55" sqref="N55"/>
    </sheetView>
  </sheetViews>
  <sheetFormatPr defaultColWidth="9.453125" defaultRowHeight="14" x14ac:dyDescent="0.3"/>
  <cols>
    <col min="1" max="1" width="12.453125" style="4" customWidth="1"/>
    <col min="2" max="2" width="51.453125" style="4" customWidth="1"/>
    <col min="3" max="17" width="21.54296875" style="4" customWidth="1"/>
    <col min="18" max="18" width="6.453125" style="4" bestFit="1" customWidth="1"/>
    <col min="19" max="16384" width="9.453125" style="4"/>
  </cols>
  <sheetData>
    <row r="3" spans="2:18" ht="5.25" customHeight="1" x14ac:dyDescent="0.3"/>
    <row r="4" spans="2:18" ht="17.25" customHeight="1" x14ac:dyDescent="0.3">
      <c r="B4" s="284" t="s">
        <v>320</v>
      </c>
      <c r="C4" s="284"/>
      <c r="D4" s="284"/>
      <c r="E4" s="284"/>
      <c r="F4" s="284"/>
      <c r="G4" s="284"/>
      <c r="H4" s="284"/>
      <c r="I4" s="284"/>
      <c r="J4" s="284"/>
      <c r="K4" s="284"/>
      <c r="L4" s="284"/>
      <c r="M4" s="284"/>
      <c r="N4" s="284"/>
      <c r="O4" s="284"/>
      <c r="P4" s="284"/>
      <c r="Q4" s="284"/>
      <c r="R4" s="123"/>
    </row>
    <row r="5" spans="2:18" ht="17.2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17.25" customHeight="1" x14ac:dyDescent="0.3">
      <c r="B6" s="285" t="s">
        <v>16</v>
      </c>
      <c r="C6" s="285"/>
      <c r="D6" s="285"/>
      <c r="E6" s="285"/>
      <c r="F6" s="285"/>
      <c r="G6" s="285"/>
      <c r="H6" s="285"/>
      <c r="I6" s="285"/>
      <c r="J6" s="285"/>
      <c r="K6" s="285"/>
      <c r="L6" s="285"/>
      <c r="M6" s="285"/>
      <c r="N6" s="285"/>
      <c r="O6" s="285"/>
      <c r="P6" s="285"/>
      <c r="Q6" s="285"/>
      <c r="R6" s="133"/>
    </row>
    <row r="7" spans="2:18" ht="17.25" customHeight="1" x14ac:dyDescent="0.3">
      <c r="B7" s="118" t="s">
        <v>17</v>
      </c>
      <c r="C7" s="69">
        <v>0</v>
      </c>
      <c r="D7" s="69">
        <v>162</v>
      </c>
      <c r="E7" s="69">
        <v>393</v>
      </c>
      <c r="F7" s="69">
        <v>1853</v>
      </c>
      <c r="G7" s="69">
        <v>3591</v>
      </c>
      <c r="H7" s="69">
        <v>642</v>
      </c>
      <c r="I7" s="69">
        <v>0</v>
      </c>
      <c r="J7" s="69">
        <v>0</v>
      </c>
      <c r="K7" s="69">
        <v>0</v>
      </c>
      <c r="L7" s="69">
        <v>7745</v>
      </c>
      <c r="M7" s="69">
        <v>2351</v>
      </c>
      <c r="N7" s="69">
        <v>11472</v>
      </c>
      <c r="O7" s="69">
        <v>784759</v>
      </c>
      <c r="P7" s="69">
        <v>3309</v>
      </c>
      <c r="Q7" s="122">
        <v>816276</v>
      </c>
      <c r="R7" s="134"/>
    </row>
    <row r="8" spans="2:18" ht="17.25" customHeight="1" x14ac:dyDescent="0.3">
      <c r="B8" s="118" t="s">
        <v>18</v>
      </c>
      <c r="C8" s="69">
        <v>0</v>
      </c>
      <c r="D8" s="69">
        <v>6031</v>
      </c>
      <c r="E8" s="69">
        <v>-869</v>
      </c>
      <c r="F8" s="69">
        <v>16796</v>
      </c>
      <c r="G8" s="69">
        <v>3731</v>
      </c>
      <c r="H8" s="69">
        <v>307</v>
      </c>
      <c r="I8" s="69">
        <v>149774</v>
      </c>
      <c r="J8" s="69">
        <v>63766</v>
      </c>
      <c r="K8" s="69">
        <v>-39275</v>
      </c>
      <c r="L8" s="69">
        <v>10393</v>
      </c>
      <c r="M8" s="69">
        <v>-49882</v>
      </c>
      <c r="N8" s="69">
        <v>28384</v>
      </c>
      <c r="O8" s="69">
        <v>3264</v>
      </c>
      <c r="P8" s="69">
        <v>17853</v>
      </c>
      <c r="Q8" s="122">
        <v>210273</v>
      </c>
      <c r="R8" s="134"/>
    </row>
    <row r="9" spans="2:18" ht="17.25" customHeight="1" x14ac:dyDescent="0.3">
      <c r="B9" s="118" t="s">
        <v>19</v>
      </c>
      <c r="C9" s="69">
        <v>0</v>
      </c>
      <c r="D9" s="69">
        <v>0</v>
      </c>
      <c r="E9" s="69">
        <v>6430</v>
      </c>
      <c r="F9" s="69">
        <v>23294</v>
      </c>
      <c r="G9" s="69">
        <v>48265</v>
      </c>
      <c r="H9" s="69">
        <v>670</v>
      </c>
      <c r="I9" s="69">
        <v>44112</v>
      </c>
      <c r="J9" s="69">
        <v>9548</v>
      </c>
      <c r="K9" s="69">
        <v>0</v>
      </c>
      <c r="L9" s="69">
        <v>34</v>
      </c>
      <c r="M9" s="69">
        <v>8741</v>
      </c>
      <c r="N9" s="69">
        <v>30389</v>
      </c>
      <c r="O9" s="69">
        <v>0</v>
      </c>
      <c r="P9" s="69">
        <v>0</v>
      </c>
      <c r="Q9" s="122">
        <v>171484</v>
      </c>
      <c r="R9" s="134"/>
    </row>
    <row r="10" spans="2:18" ht="17.25" customHeight="1" x14ac:dyDescent="0.3">
      <c r="B10" s="118" t="s">
        <v>142</v>
      </c>
      <c r="C10" s="69">
        <v>67</v>
      </c>
      <c r="D10" s="69">
        <v>1777</v>
      </c>
      <c r="E10" s="69">
        <v>1474</v>
      </c>
      <c r="F10" s="69">
        <v>8206</v>
      </c>
      <c r="G10" s="69">
        <v>3288</v>
      </c>
      <c r="H10" s="69">
        <v>22603</v>
      </c>
      <c r="I10" s="69">
        <v>40451</v>
      </c>
      <c r="J10" s="69">
        <v>35719</v>
      </c>
      <c r="K10" s="69">
        <v>0</v>
      </c>
      <c r="L10" s="69">
        <v>586</v>
      </c>
      <c r="M10" s="69">
        <v>548</v>
      </c>
      <c r="N10" s="69">
        <v>21543</v>
      </c>
      <c r="O10" s="69">
        <v>2512</v>
      </c>
      <c r="P10" s="69">
        <v>8</v>
      </c>
      <c r="Q10" s="122">
        <v>138782</v>
      </c>
      <c r="R10" s="134"/>
    </row>
    <row r="11" spans="2:18" ht="17.25" customHeight="1" x14ac:dyDescent="0.3">
      <c r="B11" s="118" t="s">
        <v>20</v>
      </c>
      <c r="C11" s="69">
        <v>341</v>
      </c>
      <c r="D11" s="69">
        <v>16165</v>
      </c>
      <c r="E11" s="69">
        <v>14124</v>
      </c>
      <c r="F11" s="69">
        <v>66520</v>
      </c>
      <c r="G11" s="69">
        <v>18979</v>
      </c>
      <c r="H11" s="69">
        <v>32650</v>
      </c>
      <c r="I11" s="69">
        <v>376130</v>
      </c>
      <c r="J11" s="69">
        <v>340672</v>
      </c>
      <c r="K11" s="69">
        <v>0</v>
      </c>
      <c r="L11" s="69">
        <v>27957</v>
      </c>
      <c r="M11" s="69">
        <v>47156</v>
      </c>
      <c r="N11" s="69">
        <v>113072</v>
      </c>
      <c r="O11" s="69">
        <v>589798</v>
      </c>
      <c r="P11" s="69">
        <v>53489</v>
      </c>
      <c r="Q11" s="122">
        <v>1697054</v>
      </c>
      <c r="R11" s="134"/>
    </row>
    <row r="12" spans="2:18" ht="17.25" customHeight="1" x14ac:dyDescent="0.3">
      <c r="B12" s="118" t="s">
        <v>137</v>
      </c>
      <c r="C12" s="69">
        <v>0</v>
      </c>
      <c r="D12" s="69">
        <v>4087</v>
      </c>
      <c r="E12" s="69">
        <v>20051</v>
      </c>
      <c r="F12" s="69">
        <v>64227</v>
      </c>
      <c r="G12" s="69">
        <v>24942</v>
      </c>
      <c r="H12" s="69">
        <v>26915</v>
      </c>
      <c r="I12" s="69">
        <v>338125</v>
      </c>
      <c r="J12" s="69">
        <v>166949</v>
      </c>
      <c r="K12" s="69">
        <v>0</v>
      </c>
      <c r="L12" s="69">
        <v>169706</v>
      </c>
      <c r="M12" s="69">
        <v>40694</v>
      </c>
      <c r="N12" s="69">
        <v>46147</v>
      </c>
      <c r="O12" s="69">
        <v>522378</v>
      </c>
      <c r="P12" s="69">
        <v>261312</v>
      </c>
      <c r="Q12" s="122">
        <v>1685534</v>
      </c>
      <c r="R12" s="134"/>
    </row>
    <row r="13" spans="2:18" ht="17.25" customHeight="1" x14ac:dyDescent="0.3">
      <c r="B13" s="118" t="s">
        <v>21</v>
      </c>
      <c r="C13" s="69">
        <v>0</v>
      </c>
      <c r="D13" s="69">
        <v>-27163</v>
      </c>
      <c r="E13" s="69">
        <v>19144</v>
      </c>
      <c r="F13" s="69">
        <v>45357</v>
      </c>
      <c r="G13" s="69">
        <v>10120</v>
      </c>
      <c r="H13" s="69">
        <v>17614</v>
      </c>
      <c r="I13" s="69">
        <v>480642</v>
      </c>
      <c r="J13" s="69">
        <v>425403</v>
      </c>
      <c r="K13" s="69">
        <v>0</v>
      </c>
      <c r="L13" s="69">
        <v>-7435</v>
      </c>
      <c r="M13" s="69">
        <v>45177</v>
      </c>
      <c r="N13" s="69">
        <v>62525</v>
      </c>
      <c r="O13" s="69">
        <v>1033525</v>
      </c>
      <c r="P13" s="69">
        <v>786</v>
      </c>
      <c r="Q13" s="122">
        <v>2105693</v>
      </c>
      <c r="R13" s="134"/>
    </row>
    <row r="14" spans="2:18" ht="17.25" customHeight="1" x14ac:dyDescent="0.3">
      <c r="B14" s="118" t="s">
        <v>22</v>
      </c>
      <c r="C14" s="69">
        <v>0</v>
      </c>
      <c r="D14" s="69">
        <v>-3108</v>
      </c>
      <c r="E14" s="69">
        <v>2281</v>
      </c>
      <c r="F14" s="69">
        <v>-8470</v>
      </c>
      <c r="G14" s="69">
        <v>18181</v>
      </c>
      <c r="H14" s="69">
        <v>-3045</v>
      </c>
      <c r="I14" s="69">
        <v>99920</v>
      </c>
      <c r="J14" s="69">
        <v>74818</v>
      </c>
      <c r="K14" s="69">
        <v>0</v>
      </c>
      <c r="L14" s="69">
        <v>5064</v>
      </c>
      <c r="M14" s="69">
        <v>17957</v>
      </c>
      <c r="N14" s="69">
        <v>4745</v>
      </c>
      <c r="O14" s="69">
        <v>0</v>
      </c>
      <c r="P14" s="69">
        <v>-2288</v>
      </c>
      <c r="Q14" s="122">
        <v>206055</v>
      </c>
      <c r="R14" s="134"/>
    </row>
    <row r="15" spans="2:18" ht="17.25" customHeight="1" x14ac:dyDescent="0.3">
      <c r="B15" s="118" t="s">
        <v>23</v>
      </c>
      <c r="C15" s="69">
        <v>0</v>
      </c>
      <c r="D15" s="69">
        <v>0</v>
      </c>
      <c r="E15" s="69">
        <v>0</v>
      </c>
      <c r="F15" s="69">
        <v>0</v>
      </c>
      <c r="G15" s="69">
        <v>0</v>
      </c>
      <c r="H15" s="69">
        <v>0</v>
      </c>
      <c r="I15" s="69">
        <v>52527</v>
      </c>
      <c r="J15" s="69">
        <v>21967</v>
      </c>
      <c r="K15" s="69">
        <v>682280</v>
      </c>
      <c r="L15" s="69">
        <v>0</v>
      </c>
      <c r="M15" s="69">
        <v>0</v>
      </c>
      <c r="N15" s="69">
        <v>0</v>
      </c>
      <c r="O15" s="69">
        <v>0</v>
      </c>
      <c r="P15" s="69">
        <v>0</v>
      </c>
      <c r="Q15" s="122">
        <v>756775</v>
      </c>
      <c r="R15" s="134"/>
    </row>
    <row r="16" spans="2:18" ht="17.25" customHeight="1" x14ac:dyDescent="0.3">
      <c r="B16" s="118" t="s">
        <v>24</v>
      </c>
      <c r="C16" s="69">
        <v>2</v>
      </c>
      <c r="D16" s="69">
        <v>2452</v>
      </c>
      <c r="E16" s="69">
        <v>2845</v>
      </c>
      <c r="F16" s="69">
        <v>12402</v>
      </c>
      <c r="G16" s="69">
        <v>-751</v>
      </c>
      <c r="H16" s="69">
        <v>15597</v>
      </c>
      <c r="I16" s="69">
        <v>124867</v>
      </c>
      <c r="J16" s="69">
        <v>106027</v>
      </c>
      <c r="K16" s="69">
        <v>3762</v>
      </c>
      <c r="L16" s="69">
        <v>7764</v>
      </c>
      <c r="M16" s="69">
        <v>4417</v>
      </c>
      <c r="N16" s="69">
        <v>30380</v>
      </c>
      <c r="O16" s="69">
        <v>0</v>
      </c>
      <c r="P16" s="69">
        <v>-3453</v>
      </c>
      <c r="Q16" s="122">
        <v>306310</v>
      </c>
      <c r="R16" s="134"/>
    </row>
    <row r="17" spans="2:18" ht="17.25" customHeight="1" x14ac:dyDescent="0.3">
      <c r="B17" s="118" t="s">
        <v>25</v>
      </c>
      <c r="C17" s="69">
        <v>0</v>
      </c>
      <c r="D17" s="69">
        <v>2833</v>
      </c>
      <c r="E17" s="69">
        <v>3213</v>
      </c>
      <c r="F17" s="69">
        <v>38823</v>
      </c>
      <c r="G17" s="69">
        <v>7513</v>
      </c>
      <c r="H17" s="69">
        <v>10223</v>
      </c>
      <c r="I17" s="69">
        <v>165049</v>
      </c>
      <c r="J17" s="69">
        <v>92795</v>
      </c>
      <c r="K17" s="69">
        <v>0</v>
      </c>
      <c r="L17" s="69">
        <v>14008</v>
      </c>
      <c r="M17" s="69">
        <v>18621</v>
      </c>
      <c r="N17" s="69">
        <v>23069</v>
      </c>
      <c r="O17" s="69">
        <v>278534</v>
      </c>
      <c r="P17" s="69">
        <v>-3827</v>
      </c>
      <c r="Q17" s="122">
        <v>650854</v>
      </c>
      <c r="R17" s="134"/>
    </row>
    <row r="18" spans="2:18" ht="17.25" customHeight="1" x14ac:dyDescent="0.3">
      <c r="B18" s="118" t="s">
        <v>26</v>
      </c>
      <c r="C18" s="69">
        <v>-508</v>
      </c>
      <c r="D18" s="69">
        <v>18868</v>
      </c>
      <c r="E18" s="69">
        <v>22575</v>
      </c>
      <c r="F18" s="69">
        <v>41344</v>
      </c>
      <c r="G18" s="69">
        <v>19211</v>
      </c>
      <c r="H18" s="69">
        <v>42319</v>
      </c>
      <c r="I18" s="69">
        <v>250221</v>
      </c>
      <c r="J18" s="69">
        <v>208124</v>
      </c>
      <c r="K18" s="69">
        <v>24634</v>
      </c>
      <c r="L18" s="69">
        <v>13978</v>
      </c>
      <c r="M18" s="69">
        <v>85120</v>
      </c>
      <c r="N18" s="69">
        <v>136896</v>
      </c>
      <c r="O18" s="69">
        <v>171476</v>
      </c>
      <c r="P18" s="69">
        <v>15118</v>
      </c>
      <c r="Q18" s="122">
        <v>1049374</v>
      </c>
      <c r="R18" s="134"/>
    </row>
    <row r="19" spans="2:18" ht="17.25" customHeight="1" x14ac:dyDescent="0.3">
      <c r="B19" s="118" t="s">
        <v>27</v>
      </c>
      <c r="C19" s="69">
        <v>0</v>
      </c>
      <c r="D19" s="69">
        <v>11766</v>
      </c>
      <c r="E19" s="69">
        <v>13780</v>
      </c>
      <c r="F19" s="69">
        <v>22598</v>
      </c>
      <c r="G19" s="69">
        <v>16891</v>
      </c>
      <c r="H19" s="69">
        <v>37120</v>
      </c>
      <c r="I19" s="69">
        <v>385133</v>
      </c>
      <c r="J19" s="69">
        <v>362156</v>
      </c>
      <c r="K19" s="69">
        <v>0</v>
      </c>
      <c r="L19" s="69">
        <v>5796</v>
      </c>
      <c r="M19" s="69">
        <v>38182</v>
      </c>
      <c r="N19" s="69">
        <v>132611</v>
      </c>
      <c r="O19" s="69">
        <v>0</v>
      </c>
      <c r="P19" s="69">
        <v>10915</v>
      </c>
      <c r="Q19" s="122">
        <v>1036947</v>
      </c>
      <c r="R19" s="134"/>
    </row>
    <row r="20" spans="2:18" ht="17.25" customHeight="1" x14ac:dyDescent="0.3">
      <c r="B20" s="118" t="s">
        <v>28</v>
      </c>
      <c r="C20" s="69">
        <v>417</v>
      </c>
      <c r="D20" s="69">
        <v>10342</v>
      </c>
      <c r="E20" s="69">
        <v>37605</v>
      </c>
      <c r="F20" s="69">
        <v>30057</v>
      </c>
      <c r="G20" s="69">
        <v>38841</v>
      </c>
      <c r="H20" s="69">
        <v>31111</v>
      </c>
      <c r="I20" s="69">
        <v>212497</v>
      </c>
      <c r="J20" s="69">
        <v>116070</v>
      </c>
      <c r="K20" s="69">
        <v>10195</v>
      </c>
      <c r="L20" s="69">
        <v>31191</v>
      </c>
      <c r="M20" s="69">
        <v>23667</v>
      </c>
      <c r="N20" s="69">
        <v>90428</v>
      </c>
      <c r="O20" s="69">
        <v>229793</v>
      </c>
      <c r="P20" s="69">
        <v>-6516</v>
      </c>
      <c r="Q20" s="122">
        <v>855699</v>
      </c>
      <c r="R20" s="134"/>
    </row>
    <row r="21" spans="2:18" ht="17.25" customHeight="1" x14ac:dyDescent="0.3">
      <c r="B21" s="118" t="s">
        <v>29</v>
      </c>
      <c r="C21" s="69">
        <v>4043</v>
      </c>
      <c r="D21" s="69">
        <v>24248</v>
      </c>
      <c r="E21" s="69">
        <v>37521</v>
      </c>
      <c r="F21" s="69">
        <v>72282</v>
      </c>
      <c r="G21" s="69">
        <v>12223</v>
      </c>
      <c r="H21" s="69">
        <v>36652</v>
      </c>
      <c r="I21" s="69">
        <v>321725</v>
      </c>
      <c r="J21" s="69">
        <v>135034</v>
      </c>
      <c r="K21" s="69">
        <v>0</v>
      </c>
      <c r="L21" s="69">
        <v>17853</v>
      </c>
      <c r="M21" s="69">
        <v>53201</v>
      </c>
      <c r="N21" s="69">
        <v>105727</v>
      </c>
      <c r="O21" s="69">
        <v>22397</v>
      </c>
      <c r="P21" s="69">
        <v>3762</v>
      </c>
      <c r="Q21" s="122">
        <v>846670</v>
      </c>
      <c r="R21" s="134"/>
    </row>
    <row r="22" spans="2:18" ht="17.25" customHeight="1" x14ac:dyDescent="0.3">
      <c r="B22" s="118" t="s">
        <v>30</v>
      </c>
      <c r="C22" s="69">
        <v>0</v>
      </c>
      <c r="D22" s="69">
        <v>11323</v>
      </c>
      <c r="E22" s="69">
        <v>4254</v>
      </c>
      <c r="F22" s="69">
        <v>38373</v>
      </c>
      <c r="G22" s="69">
        <v>3988</v>
      </c>
      <c r="H22" s="69">
        <v>26717</v>
      </c>
      <c r="I22" s="69">
        <v>86274</v>
      </c>
      <c r="J22" s="69">
        <v>49217</v>
      </c>
      <c r="K22" s="69">
        <v>3249</v>
      </c>
      <c r="L22" s="69">
        <v>2882</v>
      </c>
      <c r="M22" s="69">
        <v>13550</v>
      </c>
      <c r="N22" s="69">
        <v>44450</v>
      </c>
      <c r="O22" s="69">
        <v>0</v>
      </c>
      <c r="P22" s="69">
        <v>6361</v>
      </c>
      <c r="Q22" s="122">
        <v>290641</v>
      </c>
      <c r="R22" s="134"/>
    </row>
    <row r="23" spans="2:18" ht="17.25"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17.25" customHeight="1" x14ac:dyDescent="0.3">
      <c r="B24" s="118" t="s">
        <v>258</v>
      </c>
      <c r="C24" s="69">
        <v>3070</v>
      </c>
      <c r="D24" s="69">
        <v>20309</v>
      </c>
      <c r="E24" s="69">
        <v>18453</v>
      </c>
      <c r="F24" s="69">
        <v>87069</v>
      </c>
      <c r="G24" s="69">
        <v>32545</v>
      </c>
      <c r="H24" s="69">
        <v>36320</v>
      </c>
      <c r="I24" s="69">
        <v>196611</v>
      </c>
      <c r="J24" s="69">
        <v>40525</v>
      </c>
      <c r="K24" s="69">
        <v>0</v>
      </c>
      <c r="L24" s="69">
        <v>8101</v>
      </c>
      <c r="M24" s="69">
        <v>10561</v>
      </c>
      <c r="N24" s="69">
        <v>38359</v>
      </c>
      <c r="O24" s="69">
        <v>0</v>
      </c>
      <c r="P24" s="69">
        <v>32902</v>
      </c>
      <c r="Q24" s="122">
        <v>524825</v>
      </c>
      <c r="R24" s="134"/>
    </row>
    <row r="25" spans="2:18" ht="17.25" customHeight="1" x14ac:dyDescent="0.3">
      <c r="B25" s="118" t="s">
        <v>259</v>
      </c>
      <c r="C25" s="69">
        <v>0</v>
      </c>
      <c r="D25" s="69">
        <v>0</v>
      </c>
      <c r="E25" s="69">
        <v>0</v>
      </c>
      <c r="F25" s="69">
        <v>0</v>
      </c>
      <c r="G25" s="69">
        <v>0</v>
      </c>
      <c r="H25" s="69">
        <v>0</v>
      </c>
      <c r="I25" s="69">
        <v>0</v>
      </c>
      <c r="J25" s="69">
        <v>0</v>
      </c>
      <c r="K25" s="69">
        <v>0</v>
      </c>
      <c r="L25" s="69">
        <v>0</v>
      </c>
      <c r="M25" s="69">
        <v>0</v>
      </c>
      <c r="N25" s="69">
        <v>0</v>
      </c>
      <c r="O25" s="69">
        <v>1855345</v>
      </c>
      <c r="P25" s="69">
        <v>0</v>
      </c>
      <c r="Q25" s="122">
        <v>1855345</v>
      </c>
      <c r="R25" s="134"/>
    </row>
    <row r="26" spans="2:18" ht="17.25" customHeight="1" x14ac:dyDescent="0.3">
      <c r="B26" s="118" t="s">
        <v>33</v>
      </c>
      <c r="C26" s="69">
        <v>0</v>
      </c>
      <c r="D26" s="69">
        <v>7612</v>
      </c>
      <c r="E26" s="69">
        <v>7119</v>
      </c>
      <c r="F26" s="69">
        <v>21620</v>
      </c>
      <c r="G26" s="69">
        <v>3092</v>
      </c>
      <c r="H26" s="69">
        <v>39025</v>
      </c>
      <c r="I26" s="69">
        <v>76099</v>
      </c>
      <c r="J26" s="69">
        <v>117185</v>
      </c>
      <c r="K26" s="69">
        <v>0</v>
      </c>
      <c r="L26" s="69">
        <v>2193</v>
      </c>
      <c r="M26" s="69">
        <v>16428</v>
      </c>
      <c r="N26" s="69">
        <v>82139</v>
      </c>
      <c r="O26" s="69">
        <v>11533</v>
      </c>
      <c r="P26" s="69">
        <v>2183</v>
      </c>
      <c r="Q26" s="122">
        <v>386227</v>
      </c>
      <c r="R26" s="134"/>
    </row>
    <row r="27" spans="2:18" ht="17.25" customHeight="1" x14ac:dyDescent="0.3">
      <c r="B27" s="118" t="s">
        <v>34</v>
      </c>
      <c r="C27" s="69">
        <v>0</v>
      </c>
      <c r="D27" s="69">
        <v>13899</v>
      </c>
      <c r="E27" s="69">
        <v>6577</v>
      </c>
      <c r="F27" s="69">
        <v>25594</v>
      </c>
      <c r="G27" s="69">
        <v>5702</v>
      </c>
      <c r="H27" s="69">
        <v>2298</v>
      </c>
      <c r="I27" s="69">
        <v>131957</v>
      </c>
      <c r="J27" s="69">
        <v>93993</v>
      </c>
      <c r="K27" s="69">
        <v>0</v>
      </c>
      <c r="L27" s="69">
        <v>976</v>
      </c>
      <c r="M27" s="69">
        <v>-2531</v>
      </c>
      <c r="N27" s="69">
        <v>-12344</v>
      </c>
      <c r="O27" s="69">
        <v>0</v>
      </c>
      <c r="P27" s="69">
        <v>17877</v>
      </c>
      <c r="Q27" s="122">
        <v>283998</v>
      </c>
      <c r="R27" s="134"/>
    </row>
    <row r="28" spans="2:18" ht="17.25" customHeight="1" x14ac:dyDescent="0.3">
      <c r="B28" s="118" t="s">
        <v>35</v>
      </c>
      <c r="C28" s="69">
        <v>0</v>
      </c>
      <c r="D28" s="69">
        <v>7204</v>
      </c>
      <c r="E28" s="69">
        <v>1422</v>
      </c>
      <c r="F28" s="69">
        <v>16269</v>
      </c>
      <c r="G28" s="69">
        <v>46733</v>
      </c>
      <c r="H28" s="69">
        <v>280</v>
      </c>
      <c r="I28" s="69">
        <v>118571</v>
      </c>
      <c r="J28" s="69">
        <v>253817</v>
      </c>
      <c r="K28" s="69">
        <v>0</v>
      </c>
      <c r="L28" s="69">
        <v>1795</v>
      </c>
      <c r="M28" s="69">
        <v>8226</v>
      </c>
      <c r="N28" s="69">
        <v>18378</v>
      </c>
      <c r="O28" s="69">
        <v>610364</v>
      </c>
      <c r="P28" s="69">
        <v>24027</v>
      </c>
      <c r="Q28" s="122">
        <v>1107088</v>
      </c>
      <c r="R28" s="134"/>
    </row>
    <row r="29" spans="2:18" ht="17.25" customHeight="1" x14ac:dyDescent="0.3">
      <c r="B29" s="118" t="s">
        <v>36</v>
      </c>
      <c r="C29" s="69">
        <v>36</v>
      </c>
      <c r="D29" s="69">
        <v>19686</v>
      </c>
      <c r="E29" s="69">
        <v>10562</v>
      </c>
      <c r="F29" s="69">
        <v>20491</v>
      </c>
      <c r="G29" s="69">
        <v>11368</v>
      </c>
      <c r="H29" s="69">
        <v>20407</v>
      </c>
      <c r="I29" s="69">
        <v>131668</v>
      </c>
      <c r="J29" s="69">
        <v>99979</v>
      </c>
      <c r="K29" s="69">
        <v>0</v>
      </c>
      <c r="L29" s="69">
        <v>5868</v>
      </c>
      <c r="M29" s="69">
        <v>11062</v>
      </c>
      <c r="N29" s="69">
        <v>103079</v>
      </c>
      <c r="O29" s="69">
        <v>0</v>
      </c>
      <c r="P29" s="69">
        <v>10063</v>
      </c>
      <c r="Q29" s="122">
        <v>444269</v>
      </c>
      <c r="R29" s="134"/>
    </row>
    <row r="30" spans="2:18" ht="17.25" customHeight="1" x14ac:dyDescent="0.3">
      <c r="B30" s="118" t="s">
        <v>192</v>
      </c>
      <c r="C30" s="69">
        <v>0</v>
      </c>
      <c r="D30" s="69">
        <v>4868</v>
      </c>
      <c r="E30" s="69">
        <v>-5958</v>
      </c>
      <c r="F30" s="69">
        <v>14525</v>
      </c>
      <c r="G30" s="69">
        <v>4076</v>
      </c>
      <c r="H30" s="69">
        <v>7935</v>
      </c>
      <c r="I30" s="69">
        <v>130710</v>
      </c>
      <c r="J30" s="69">
        <v>62662</v>
      </c>
      <c r="K30" s="69">
        <v>-26446</v>
      </c>
      <c r="L30" s="69">
        <v>9290</v>
      </c>
      <c r="M30" s="69">
        <v>-22822</v>
      </c>
      <c r="N30" s="69">
        <v>73539</v>
      </c>
      <c r="O30" s="69">
        <v>0</v>
      </c>
      <c r="P30" s="69">
        <v>7935</v>
      </c>
      <c r="Q30" s="122">
        <v>260314</v>
      </c>
      <c r="R30" s="134"/>
    </row>
    <row r="31" spans="2:18" ht="17.25" customHeight="1" x14ac:dyDescent="0.3">
      <c r="B31" s="118" t="s">
        <v>193</v>
      </c>
      <c r="C31" s="69">
        <v>2233</v>
      </c>
      <c r="D31" s="69">
        <v>2190</v>
      </c>
      <c r="E31" s="69">
        <v>2049</v>
      </c>
      <c r="F31" s="69">
        <v>4418</v>
      </c>
      <c r="G31" s="69">
        <v>9326</v>
      </c>
      <c r="H31" s="69">
        <v>4589</v>
      </c>
      <c r="I31" s="69">
        <v>51479</v>
      </c>
      <c r="J31" s="69">
        <v>36128</v>
      </c>
      <c r="K31" s="69">
        <v>0</v>
      </c>
      <c r="L31" s="69">
        <v>1244</v>
      </c>
      <c r="M31" s="69">
        <v>2893</v>
      </c>
      <c r="N31" s="69">
        <v>3769</v>
      </c>
      <c r="O31" s="69">
        <v>0</v>
      </c>
      <c r="P31" s="69">
        <v>1108</v>
      </c>
      <c r="Q31" s="122">
        <v>121426</v>
      </c>
      <c r="R31" s="134"/>
    </row>
    <row r="32" spans="2:18" ht="17.25" customHeight="1" x14ac:dyDescent="0.3">
      <c r="B32" s="118" t="s">
        <v>37</v>
      </c>
      <c r="C32" s="69">
        <v>0</v>
      </c>
      <c r="D32" s="69">
        <v>7513</v>
      </c>
      <c r="E32" s="69">
        <v>11495</v>
      </c>
      <c r="F32" s="69">
        <v>9076</v>
      </c>
      <c r="G32" s="69">
        <v>580</v>
      </c>
      <c r="H32" s="69">
        <v>13443</v>
      </c>
      <c r="I32" s="69">
        <v>226447</v>
      </c>
      <c r="J32" s="69">
        <v>190274</v>
      </c>
      <c r="K32" s="69">
        <v>0</v>
      </c>
      <c r="L32" s="69">
        <v>4266</v>
      </c>
      <c r="M32" s="69">
        <v>11029</v>
      </c>
      <c r="N32" s="69">
        <v>54595</v>
      </c>
      <c r="O32" s="69">
        <v>0</v>
      </c>
      <c r="P32" s="69">
        <v>2134</v>
      </c>
      <c r="Q32" s="122">
        <v>530853</v>
      </c>
      <c r="R32" s="134"/>
    </row>
    <row r="33" spans="2:18" ht="17.25" customHeight="1" x14ac:dyDescent="0.3">
      <c r="B33" s="118" t="s">
        <v>139</v>
      </c>
      <c r="C33" s="69">
        <v>0</v>
      </c>
      <c r="D33" s="69">
        <v>4113</v>
      </c>
      <c r="E33" s="69">
        <v>2389</v>
      </c>
      <c r="F33" s="69">
        <v>11686</v>
      </c>
      <c r="G33" s="69">
        <v>4814</v>
      </c>
      <c r="H33" s="69">
        <v>607</v>
      </c>
      <c r="I33" s="69">
        <v>94927</v>
      </c>
      <c r="J33" s="69">
        <v>66355</v>
      </c>
      <c r="K33" s="69">
        <v>0</v>
      </c>
      <c r="L33" s="69">
        <v>7455</v>
      </c>
      <c r="M33" s="69">
        <v>8648</v>
      </c>
      <c r="N33" s="69">
        <v>16832</v>
      </c>
      <c r="O33" s="69">
        <v>76221</v>
      </c>
      <c r="P33" s="69">
        <v>183</v>
      </c>
      <c r="Q33" s="122">
        <v>294231</v>
      </c>
      <c r="R33" s="134"/>
    </row>
    <row r="34" spans="2:18" ht="17.25" customHeight="1" x14ac:dyDescent="0.3">
      <c r="B34" s="118" t="s">
        <v>211</v>
      </c>
      <c r="C34" s="69">
        <v>0</v>
      </c>
      <c r="D34" s="69">
        <v>2692</v>
      </c>
      <c r="E34" s="69">
        <v>1814</v>
      </c>
      <c r="F34" s="69">
        <v>3751</v>
      </c>
      <c r="G34" s="69">
        <v>7509</v>
      </c>
      <c r="H34" s="69">
        <v>2484</v>
      </c>
      <c r="I34" s="69">
        <v>116914</v>
      </c>
      <c r="J34" s="69">
        <v>44322</v>
      </c>
      <c r="K34" s="69">
        <v>0</v>
      </c>
      <c r="L34" s="69">
        <v>685</v>
      </c>
      <c r="M34" s="69">
        <v>3513</v>
      </c>
      <c r="N34" s="69">
        <v>4347</v>
      </c>
      <c r="O34" s="69">
        <v>0</v>
      </c>
      <c r="P34" s="69">
        <v>1388</v>
      </c>
      <c r="Q34" s="122">
        <v>189419</v>
      </c>
      <c r="R34" s="134"/>
    </row>
    <row r="35" spans="2:18" ht="17.25" customHeight="1" x14ac:dyDescent="0.3">
      <c r="B35" s="118" t="s">
        <v>140</v>
      </c>
      <c r="C35" s="69">
        <v>0</v>
      </c>
      <c r="D35" s="69">
        <v>-1928</v>
      </c>
      <c r="E35" s="69">
        <v>1798</v>
      </c>
      <c r="F35" s="69">
        <v>-1079</v>
      </c>
      <c r="G35" s="69">
        <v>1539</v>
      </c>
      <c r="H35" s="69">
        <v>504</v>
      </c>
      <c r="I35" s="69">
        <v>67789</v>
      </c>
      <c r="J35" s="69">
        <v>21005</v>
      </c>
      <c r="K35" s="69">
        <v>5370</v>
      </c>
      <c r="L35" s="69">
        <v>7642</v>
      </c>
      <c r="M35" s="69">
        <v>1941</v>
      </c>
      <c r="N35" s="69">
        <v>6352</v>
      </c>
      <c r="O35" s="69">
        <v>422568</v>
      </c>
      <c r="P35" s="69">
        <v>3164</v>
      </c>
      <c r="Q35" s="122">
        <v>536666</v>
      </c>
      <c r="R35" s="134"/>
    </row>
    <row r="36" spans="2:18" ht="17.25" customHeight="1" x14ac:dyDescent="0.3">
      <c r="B36" s="118" t="s">
        <v>141</v>
      </c>
      <c r="C36" s="69">
        <v>0</v>
      </c>
      <c r="D36" s="69">
        <v>962</v>
      </c>
      <c r="E36" s="69">
        <v>2884</v>
      </c>
      <c r="F36" s="69">
        <v>1366</v>
      </c>
      <c r="G36" s="69">
        <v>1688</v>
      </c>
      <c r="H36" s="69">
        <v>161</v>
      </c>
      <c r="I36" s="69">
        <v>152635</v>
      </c>
      <c r="J36" s="69">
        <v>45791</v>
      </c>
      <c r="K36" s="69">
        <v>0</v>
      </c>
      <c r="L36" s="69">
        <v>689</v>
      </c>
      <c r="M36" s="69">
        <v>5162</v>
      </c>
      <c r="N36" s="69">
        <v>16345</v>
      </c>
      <c r="O36" s="69">
        <v>53412</v>
      </c>
      <c r="P36" s="69">
        <v>530</v>
      </c>
      <c r="Q36" s="122">
        <v>281624</v>
      </c>
      <c r="R36" s="134"/>
    </row>
    <row r="37" spans="2:18" ht="17.25" customHeight="1" x14ac:dyDescent="0.3">
      <c r="B37" s="118" t="s">
        <v>212</v>
      </c>
      <c r="C37" s="69">
        <v>0</v>
      </c>
      <c r="D37" s="69">
        <v>6721</v>
      </c>
      <c r="E37" s="69">
        <v>12352</v>
      </c>
      <c r="F37" s="69">
        <v>13567</v>
      </c>
      <c r="G37" s="69">
        <v>12030</v>
      </c>
      <c r="H37" s="69">
        <v>4942</v>
      </c>
      <c r="I37" s="69">
        <v>213670</v>
      </c>
      <c r="J37" s="69">
        <v>215188</v>
      </c>
      <c r="K37" s="69">
        <v>53389</v>
      </c>
      <c r="L37" s="69">
        <v>1842</v>
      </c>
      <c r="M37" s="69">
        <v>4856</v>
      </c>
      <c r="N37" s="69">
        <v>33852</v>
      </c>
      <c r="O37" s="69">
        <v>44066</v>
      </c>
      <c r="P37" s="69">
        <v>1033</v>
      </c>
      <c r="Q37" s="122">
        <v>617506</v>
      </c>
      <c r="R37" s="134"/>
    </row>
    <row r="38" spans="2:18" ht="17.25"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18" ht="17.25" customHeight="1" x14ac:dyDescent="0.3">
      <c r="B39" s="118" t="s">
        <v>39</v>
      </c>
      <c r="C39" s="69">
        <v>0</v>
      </c>
      <c r="D39" s="69">
        <v>3303</v>
      </c>
      <c r="E39" s="69">
        <v>7399</v>
      </c>
      <c r="F39" s="69">
        <v>11185</v>
      </c>
      <c r="G39" s="69">
        <v>5651</v>
      </c>
      <c r="H39" s="69">
        <v>24330</v>
      </c>
      <c r="I39" s="69">
        <v>40007</v>
      </c>
      <c r="J39" s="69">
        <v>30645</v>
      </c>
      <c r="K39" s="69">
        <v>0</v>
      </c>
      <c r="L39" s="69">
        <v>2020</v>
      </c>
      <c r="M39" s="69">
        <v>19814</v>
      </c>
      <c r="N39" s="69">
        <v>36623</v>
      </c>
      <c r="O39" s="69">
        <v>3337</v>
      </c>
      <c r="P39" s="69">
        <v>2571</v>
      </c>
      <c r="Q39" s="122">
        <v>186886</v>
      </c>
      <c r="R39" s="134"/>
    </row>
    <row r="40" spans="2:18" ht="17.25" customHeight="1" x14ac:dyDescent="0.3">
      <c r="B40" s="118" t="s">
        <v>40</v>
      </c>
      <c r="C40" s="69">
        <v>0</v>
      </c>
      <c r="D40" s="69">
        <v>5372</v>
      </c>
      <c r="E40" s="69">
        <v>8770</v>
      </c>
      <c r="F40" s="69">
        <v>13055</v>
      </c>
      <c r="G40" s="69">
        <v>3988</v>
      </c>
      <c r="H40" s="69">
        <v>3106</v>
      </c>
      <c r="I40" s="69">
        <v>135911</v>
      </c>
      <c r="J40" s="69">
        <v>100625</v>
      </c>
      <c r="K40" s="69">
        <v>0</v>
      </c>
      <c r="L40" s="69">
        <v>4080</v>
      </c>
      <c r="M40" s="69">
        <v>5628</v>
      </c>
      <c r="N40" s="69">
        <v>9267</v>
      </c>
      <c r="O40" s="69">
        <v>72254</v>
      </c>
      <c r="P40" s="69">
        <v>-6</v>
      </c>
      <c r="Q40" s="122">
        <v>362049</v>
      </c>
      <c r="R40" s="134"/>
    </row>
    <row r="41" spans="2:18" ht="17.25" customHeight="1" x14ac:dyDescent="0.3">
      <c r="B41" s="118" t="s">
        <v>41</v>
      </c>
      <c r="C41" s="69">
        <v>0</v>
      </c>
      <c r="D41" s="69">
        <v>1011</v>
      </c>
      <c r="E41" s="69">
        <v>494</v>
      </c>
      <c r="F41" s="69">
        <v>-1757</v>
      </c>
      <c r="G41" s="69">
        <v>6504</v>
      </c>
      <c r="H41" s="69">
        <v>-3641</v>
      </c>
      <c r="I41" s="69">
        <v>122760</v>
      </c>
      <c r="J41" s="69">
        <v>98965</v>
      </c>
      <c r="K41" s="69">
        <v>0</v>
      </c>
      <c r="L41" s="69">
        <v>4817</v>
      </c>
      <c r="M41" s="69">
        <v>1297</v>
      </c>
      <c r="N41" s="69">
        <v>12213</v>
      </c>
      <c r="O41" s="69">
        <v>0</v>
      </c>
      <c r="P41" s="69">
        <v>12127</v>
      </c>
      <c r="Q41" s="122">
        <v>254790</v>
      </c>
      <c r="R41" s="134"/>
    </row>
    <row r="42" spans="2:18" ht="17.25" customHeight="1" x14ac:dyDescent="0.3">
      <c r="B42" s="118" t="s">
        <v>42</v>
      </c>
      <c r="C42" s="69">
        <v>0</v>
      </c>
      <c r="D42" s="69">
        <v>-33</v>
      </c>
      <c r="E42" s="69">
        <v>128</v>
      </c>
      <c r="F42" s="69">
        <v>395</v>
      </c>
      <c r="G42" s="69">
        <v>-537</v>
      </c>
      <c r="H42" s="69">
        <v>738</v>
      </c>
      <c r="I42" s="69">
        <v>84898</v>
      </c>
      <c r="J42" s="69">
        <v>132529</v>
      </c>
      <c r="K42" s="69">
        <v>12470</v>
      </c>
      <c r="L42" s="69">
        <v>986</v>
      </c>
      <c r="M42" s="69">
        <v>352</v>
      </c>
      <c r="N42" s="69">
        <v>440</v>
      </c>
      <c r="O42" s="69">
        <v>4751</v>
      </c>
      <c r="P42" s="69">
        <v>502</v>
      </c>
      <c r="Q42" s="122">
        <v>237619</v>
      </c>
      <c r="R42" s="134"/>
    </row>
    <row r="43" spans="2:18" ht="17.25" customHeight="1" x14ac:dyDescent="0.3">
      <c r="B43" s="118" t="s">
        <v>43</v>
      </c>
      <c r="C43" s="69">
        <v>130</v>
      </c>
      <c r="D43" s="69">
        <v>10597</v>
      </c>
      <c r="E43" s="69">
        <v>40104</v>
      </c>
      <c r="F43" s="69">
        <v>45316</v>
      </c>
      <c r="G43" s="69">
        <v>22063</v>
      </c>
      <c r="H43" s="69">
        <v>20318</v>
      </c>
      <c r="I43" s="69">
        <v>237025</v>
      </c>
      <c r="J43" s="69">
        <v>234238</v>
      </c>
      <c r="K43" s="69">
        <v>0</v>
      </c>
      <c r="L43" s="69">
        <v>10370</v>
      </c>
      <c r="M43" s="69">
        <v>32626</v>
      </c>
      <c r="N43" s="69">
        <v>44667</v>
      </c>
      <c r="O43" s="69">
        <v>1483474</v>
      </c>
      <c r="P43" s="69">
        <v>2220</v>
      </c>
      <c r="Q43" s="122">
        <v>2183147</v>
      </c>
      <c r="R43" s="134"/>
    </row>
    <row r="44" spans="2:18" ht="17.25"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18" ht="17.25" customHeight="1" x14ac:dyDescent="0.3">
      <c r="B45" s="120" t="s">
        <v>45</v>
      </c>
      <c r="C45" s="121">
        <f>SUM(C7:C44)</f>
        <v>9831</v>
      </c>
      <c r="D45" s="121">
        <f t="shared" ref="D45:P45" si="0">SUM(D7:D44)</f>
        <v>195874</v>
      </c>
      <c r="E45" s="121">
        <f t="shared" si="0"/>
        <v>314672</v>
      </c>
      <c r="F45" s="121">
        <f t="shared" si="0"/>
        <v>770209</v>
      </c>
      <c r="G45" s="121">
        <f t="shared" si="0"/>
        <v>407684</v>
      </c>
      <c r="H45" s="121">
        <f t="shared" si="0"/>
        <v>475941</v>
      </c>
      <c r="I45" s="121">
        <f t="shared" si="0"/>
        <v>5457525</v>
      </c>
      <c r="J45" s="121">
        <f t="shared" si="0"/>
        <v>4092491</v>
      </c>
      <c r="K45" s="121">
        <f t="shared" si="0"/>
        <v>729628</v>
      </c>
      <c r="L45" s="121">
        <f t="shared" si="0"/>
        <v>381841</v>
      </c>
      <c r="M45" s="121">
        <f t="shared" si="0"/>
        <v>468183</v>
      </c>
      <c r="N45" s="121">
        <f t="shared" si="0"/>
        <v>1424290</v>
      </c>
      <c r="O45" s="121">
        <f t="shared" si="0"/>
        <v>8275761</v>
      </c>
      <c r="P45" s="121">
        <f t="shared" si="0"/>
        <v>478770</v>
      </c>
      <c r="Q45" s="121">
        <f>SUM(Q7:Q44)</f>
        <v>23482703</v>
      </c>
      <c r="R45" s="134"/>
    </row>
    <row r="46" spans="2:18" ht="17.25" customHeight="1" x14ac:dyDescent="0.3">
      <c r="B46" s="286" t="s">
        <v>46</v>
      </c>
      <c r="C46" s="286"/>
      <c r="D46" s="286"/>
      <c r="E46" s="286"/>
      <c r="F46" s="286"/>
      <c r="G46" s="286"/>
      <c r="H46" s="286"/>
      <c r="I46" s="286"/>
      <c r="J46" s="286"/>
      <c r="K46" s="286"/>
      <c r="L46" s="286"/>
      <c r="M46" s="286"/>
      <c r="N46" s="286"/>
      <c r="O46" s="286"/>
      <c r="P46" s="286"/>
      <c r="Q46" s="286"/>
      <c r="R46" s="135"/>
    </row>
    <row r="47" spans="2:18" ht="17.25" customHeight="1" x14ac:dyDescent="0.3">
      <c r="B47" s="118" t="s">
        <v>47</v>
      </c>
      <c r="C47" s="69">
        <v>10320</v>
      </c>
      <c r="D47" s="69">
        <v>85871</v>
      </c>
      <c r="E47" s="69">
        <v>2380</v>
      </c>
      <c r="F47" s="69">
        <v>335449</v>
      </c>
      <c r="G47" s="69">
        <v>21374</v>
      </c>
      <c r="H47" s="69">
        <v>28650</v>
      </c>
      <c r="I47" s="69">
        <v>0</v>
      </c>
      <c r="J47" s="69">
        <v>31504</v>
      </c>
      <c r="K47" s="69">
        <v>0</v>
      </c>
      <c r="L47" s="69">
        <v>0</v>
      </c>
      <c r="M47" s="69">
        <v>0</v>
      </c>
      <c r="N47" s="69">
        <v>94725</v>
      </c>
      <c r="O47" s="69">
        <v>185135</v>
      </c>
      <c r="P47" s="69">
        <v>93038</v>
      </c>
      <c r="Q47" s="122">
        <v>888447</v>
      </c>
      <c r="R47" s="134"/>
    </row>
    <row r="48" spans="2:18" ht="17.25" customHeight="1" x14ac:dyDescent="0.3">
      <c r="B48" s="118" t="s">
        <v>64</v>
      </c>
      <c r="C48" s="69">
        <v>8259</v>
      </c>
      <c r="D48" s="69">
        <v>101803</v>
      </c>
      <c r="E48" s="69">
        <v>0</v>
      </c>
      <c r="F48" s="69">
        <v>414068</v>
      </c>
      <c r="G48" s="69">
        <v>4314</v>
      </c>
      <c r="H48" s="69">
        <v>76558</v>
      </c>
      <c r="I48" s="69">
        <v>0</v>
      </c>
      <c r="J48" s="69">
        <v>47720</v>
      </c>
      <c r="K48" s="69">
        <v>0</v>
      </c>
      <c r="L48" s="69">
        <v>14920</v>
      </c>
      <c r="M48" s="69">
        <v>0</v>
      </c>
      <c r="N48" s="69">
        <v>0</v>
      </c>
      <c r="O48" s="69">
        <v>287518</v>
      </c>
      <c r="P48" s="69">
        <v>85749</v>
      </c>
      <c r="Q48" s="122">
        <v>1040909</v>
      </c>
      <c r="R48" s="134"/>
    </row>
    <row r="49" spans="2:18" ht="17.25" customHeight="1" x14ac:dyDescent="0.3">
      <c r="B49" s="7" t="s">
        <v>250</v>
      </c>
      <c r="C49" s="69">
        <v>397</v>
      </c>
      <c r="D49" s="69">
        <v>19769</v>
      </c>
      <c r="E49" s="69">
        <v>8484</v>
      </c>
      <c r="F49" s="69">
        <v>62468</v>
      </c>
      <c r="G49" s="69">
        <v>6749</v>
      </c>
      <c r="H49" s="69">
        <v>9789</v>
      </c>
      <c r="I49" s="69">
        <v>4614</v>
      </c>
      <c r="J49" s="69">
        <v>4999</v>
      </c>
      <c r="K49" s="69">
        <v>0</v>
      </c>
      <c r="L49" s="69">
        <v>3944</v>
      </c>
      <c r="M49" s="69">
        <v>9181</v>
      </c>
      <c r="N49" s="69">
        <v>3983</v>
      </c>
      <c r="O49" s="69">
        <v>36151</v>
      </c>
      <c r="P49" s="69">
        <v>9944</v>
      </c>
      <c r="Q49" s="122">
        <v>180474</v>
      </c>
      <c r="R49" s="134"/>
    </row>
    <row r="50" spans="2:18" ht="17.25" customHeight="1" x14ac:dyDescent="0.3">
      <c r="B50" s="118" t="s">
        <v>48</v>
      </c>
      <c r="C50" s="69">
        <v>-2180</v>
      </c>
      <c r="D50" s="69">
        <v>-16723</v>
      </c>
      <c r="E50" s="69">
        <v>850405</v>
      </c>
      <c r="F50" s="69">
        <v>76340</v>
      </c>
      <c r="G50" s="69">
        <v>27922</v>
      </c>
      <c r="H50" s="69">
        <v>147943</v>
      </c>
      <c r="I50" s="69">
        <v>281775</v>
      </c>
      <c r="J50" s="69">
        <v>167190</v>
      </c>
      <c r="K50" s="69">
        <v>0</v>
      </c>
      <c r="L50" s="69">
        <v>52565</v>
      </c>
      <c r="M50" s="69">
        <v>9002</v>
      </c>
      <c r="N50" s="69">
        <v>33219</v>
      </c>
      <c r="O50" s="69">
        <v>360924</v>
      </c>
      <c r="P50" s="69">
        <v>1999029</v>
      </c>
      <c r="Q50" s="122">
        <v>3987411</v>
      </c>
      <c r="R50" s="134"/>
    </row>
    <row r="51" spans="2:18" ht="17.25" customHeight="1" x14ac:dyDescent="0.3">
      <c r="B51" s="118" t="s">
        <v>251</v>
      </c>
      <c r="C51" s="69">
        <v>-555</v>
      </c>
      <c r="D51" s="69">
        <v>25721</v>
      </c>
      <c r="E51" s="69">
        <v>162</v>
      </c>
      <c r="F51" s="69">
        <v>81213</v>
      </c>
      <c r="G51" s="69">
        <v>17137</v>
      </c>
      <c r="H51" s="69">
        <v>13303</v>
      </c>
      <c r="I51" s="69">
        <v>1965</v>
      </c>
      <c r="J51" s="69">
        <v>2147</v>
      </c>
      <c r="K51" s="69">
        <v>0</v>
      </c>
      <c r="L51" s="69">
        <v>5687</v>
      </c>
      <c r="M51" s="69">
        <v>5108</v>
      </c>
      <c r="N51" s="69">
        <v>5547</v>
      </c>
      <c r="O51" s="69">
        <v>2469</v>
      </c>
      <c r="P51" s="69">
        <v>39733</v>
      </c>
      <c r="Q51" s="122">
        <v>199638</v>
      </c>
      <c r="R51" s="134"/>
    </row>
    <row r="52" spans="2:18" ht="17.25" customHeight="1" x14ac:dyDescent="0.3">
      <c r="B52" s="120" t="s">
        <v>45</v>
      </c>
      <c r="C52" s="121">
        <f>SUM(C47:C51)</f>
        <v>16241</v>
      </c>
      <c r="D52" s="121">
        <f>SUM(D47:D51)</f>
        <v>216441</v>
      </c>
      <c r="E52" s="121">
        <f t="shared" ref="E52:Q52" si="1">SUM(E47:E51)</f>
        <v>861431</v>
      </c>
      <c r="F52" s="121">
        <f t="shared" si="1"/>
        <v>969538</v>
      </c>
      <c r="G52" s="121">
        <f t="shared" si="1"/>
        <v>77496</v>
      </c>
      <c r="H52" s="121">
        <f t="shared" si="1"/>
        <v>276243</v>
      </c>
      <c r="I52" s="121">
        <f t="shared" si="1"/>
        <v>288354</v>
      </c>
      <c r="J52" s="121">
        <f t="shared" si="1"/>
        <v>253560</v>
      </c>
      <c r="K52" s="121">
        <f t="shared" si="1"/>
        <v>0</v>
      </c>
      <c r="L52" s="121">
        <f t="shared" si="1"/>
        <v>77116</v>
      </c>
      <c r="M52" s="121">
        <f t="shared" si="1"/>
        <v>23291</v>
      </c>
      <c r="N52" s="121">
        <f t="shared" si="1"/>
        <v>137474</v>
      </c>
      <c r="O52" s="121">
        <f t="shared" si="1"/>
        <v>872197</v>
      </c>
      <c r="P52" s="121">
        <f t="shared" si="1"/>
        <v>2227493</v>
      </c>
      <c r="Q52" s="121">
        <f t="shared" si="1"/>
        <v>6296879</v>
      </c>
      <c r="R52" s="134"/>
    </row>
    <row r="53" spans="2:18" ht="20.25" customHeight="1" x14ac:dyDescent="0.3">
      <c r="B53" s="287" t="s">
        <v>50</v>
      </c>
      <c r="C53" s="287"/>
      <c r="D53" s="287"/>
      <c r="E53" s="287"/>
      <c r="F53" s="287"/>
      <c r="G53" s="287"/>
      <c r="H53" s="287"/>
      <c r="I53" s="287"/>
      <c r="J53" s="287"/>
      <c r="K53" s="287"/>
      <c r="L53" s="287"/>
      <c r="M53" s="287"/>
      <c r="N53" s="287"/>
      <c r="O53" s="287"/>
      <c r="P53" s="287"/>
      <c r="Q53" s="287"/>
      <c r="R53" s="136"/>
    </row>
    <row r="54" spans="2:18" x14ac:dyDescent="0.3">
      <c r="C54" s="5"/>
      <c r="D54" s="5"/>
      <c r="E54" s="5"/>
      <c r="F54" s="5"/>
      <c r="G54" s="5"/>
      <c r="H54" s="5"/>
      <c r="I54" s="5"/>
      <c r="J54" s="5"/>
      <c r="K54" s="5"/>
      <c r="L54" s="5"/>
      <c r="M54" s="5"/>
      <c r="N54" s="5"/>
      <c r="O54" s="5"/>
      <c r="P54" s="5"/>
      <c r="Q54" s="5"/>
    </row>
    <row r="55" spans="2:18" x14ac:dyDescent="0.3">
      <c r="Q55" s="5"/>
    </row>
    <row r="56" spans="2:18" x14ac:dyDescent="0.3">
      <c r="Q56" s="5"/>
    </row>
  </sheetData>
  <sheetProtection algorithmName="SHA-512" hashValue="+1m6miDlnDQU4xDHL+yZ5Mfmf2oNg4Eyefy6F3D2EUq37KO0Jj/McWZTIhjTw63pLxPrNEvXM6pNkeo2AFRUmg==" saltValue="qq6iJQoytbtzm1c8kXUtsg==" spinCount="100000" sheet="1" objects="1" scenarios="1"/>
  <mergeCells count="4">
    <mergeCell ref="B4:Q4"/>
    <mergeCell ref="B6:Q6"/>
    <mergeCell ref="B46:Q46"/>
    <mergeCell ref="B53:Q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4"/>
  <sheetViews>
    <sheetView showGridLines="0" topLeftCell="C22" zoomScale="80" zoomScaleNormal="80" workbookViewId="0">
      <selection activeCell="C33" sqref="C33"/>
    </sheetView>
  </sheetViews>
  <sheetFormatPr defaultColWidth="9.453125" defaultRowHeight="21.75" customHeight="1" x14ac:dyDescent="0.3"/>
  <cols>
    <col min="1" max="1" width="11.54296875" style="4" customWidth="1"/>
    <col min="2" max="2" width="38" style="4" customWidth="1"/>
    <col min="3" max="3" width="175.453125" style="4" customWidth="1"/>
    <col min="4" max="4" width="20.453125" style="4" customWidth="1"/>
    <col min="5" max="16384" width="9.453125" style="4"/>
  </cols>
  <sheetData>
    <row r="1" spans="1:3" ht="21.75" customHeight="1" thickBot="1" x14ac:dyDescent="0.35"/>
    <row r="2" spans="1:3" ht="21.75" customHeight="1" thickTop="1" x14ac:dyDescent="0.3">
      <c r="A2" s="94"/>
      <c r="B2" s="95"/>
      <c r="C2" s="96"/>
    </row>
    <row r="3" spans="1:3" ht="21.75" customHeight="1" x14ac:dyDescent="0.3">
      <c r="A3" s="94"/>
      <c r="B3" s="231" t="s">
        <v>146</v>
      </c>
      <c r="C3" s="232"/>
    </row>
    <row r="4" spans="1:3" ht="21.75" customHeight="1" x14ac:dyDescent="0.3">
      <c r="A4" s="94"/>
      <c r="B4" s="231"/>
      <c r="C4" s="232"/>
    </row>
    <row r="5" spans="1:3" ht="26.25" customHeight="1" x14ac:dyDescent="0.35">
      <c r="A5" s="94"/>
      <c r="B5" s="233" t="s">
        <v>287</v>
      </c>
      <c r="C5" s="234"/>
    </row>
    <row r="6" spans="1:3" ht="21.75" customHeight="1" thickBot="1" x14ac:dyDescent="0.5">
      <c r="A6" s="94"/>
      <c r="B6" s="229" t="s">
        <v>143</v>
      </c>
      <c r="C6" s="230"/>
    </row>
    <row r="7" spans="1:3" s="8" customFormat="1" ht="21.75" customHeight="1" thickTop="1" thickBot="1" x14ac:dyDescent="0.35">
      <c r="A7" s="94"/>
      <c r="B7" s="39" t="s">
        <v>144</v>
      </c>
      <c r="C7" s="40" t="s">
        <v>145</v>
      </c>
    </row>
    <row r="8" spans="1:3" ht="29.25" customHeight="1" thickTop="1" x14ac:dyDescent="0.3">
      <c r="A8" s="94"/>
      <c r="B8" s="97" t="s">
        <v>161</v>
      </c>
      <c r="C8" s="88" t="s">
        <v>265</v>
      </c>
    </row>
    <row r="9" spans="1:3" ht="29.25" customHeight="1" x14ac:dyDescent="0.3">
      <c r="A9" s="94"/>
      <c r="B9" s="98" t="s">
        <v>162</v>
      </c>
      <c r="C9" s="89" t="s">
        <v>266</v>
      </c>
    </row>
    <row r="10" spans="1:3" ht="29.25" customHeight="1" x14ac:dyDescent="0.3">
      <c r="A10" s="94"/>
      <c r="B10" s="98" t="s">
        <v>163</v>
      </c>
      <c r="C10" s="89" t="s">
        <v>267</v>
      </c>
    </row>
    <row r="11" spans="1:3" ht="29.25" customHeight="1" x14ac:dyDescent="0.3">
      <c r="A11" s="94"/>
      <c r="B11" s="98" t="s">
        <v>164</v>
      </c>
      <c r="C11" s="89" t="s">
        <v>268</v>
      </c>
    </row>
    <row r="12" spans="1:3" ht="29.25" customHeight="1" x14ac:dyDescent="0.3">
      <c r="A12" s="94"/>
      <c r="B12" s="98" t="s">
        <v>165</v>
      </c>
      <c r="C12" s="89" t="s">
        <v>269</v>
      </c>
    </row>
    <row r="13" spans="1:3" ht="29.25" customHeight="1" x14ac:dyDescent="0.3">
      <c r="A13" s="94"/>
      <c r="B13" s="98" t="s">
        <v>166</v>
      </c>
      <c r="C13" s="89" t="s">
        <v>270</v>
      </c>
    </row>
    <row r="14" spans="1:3" ht="29.25" customHeight="1" x14ac:dyDescent="0.3">
      <c r="A14" s="94"/>
      <c r="B14" s="98" t="s">
        <v>167</v>
      </c>
      <c r="C14" s="89" t="s">
        <v>271</v>
      </c>
    </row>
    <row r="15" spans="1:3" ht="29.25" customHeight="1" x14ac:dyDescent="0.3">
      <c r="A15" s="94"/>
      <c r="B15" s="98" t="s">
        <v>168</v>
      </c>
      <c r="C15" s="89" t="s">
        <v>272</v>
      </c>
    </row>
    <row r="16" spans="1:3" ht="29.25" customHeight="1" x14ac:dyDescent="0.3">
      <c r="A16" s="94"/>
      <c r="B16" s="98" t="s">
        <v>169</v>
      </c>
      <c r="C16" s="89" t="s">
        <v>273</v>
      </c>
    </row>
    <row r="17" spans="1:4" ht="29.25" customHeight="1" x14ac:dyDescent="0.3">
      <c r="A17" s="94"/>
      <c r="B17" s="98" t="s">
        <v>170</v>
      </c>
      <c r="C17" s="89" t="s">
        <v>274</v>
      </c>
    </row>
    <row r="18" spans="1:4" ht="29.25" customHeight="1" x14ac:dyDescent="0.3">
      <c r="A18" s="94"/>
      <c r="B18" s="98" t="s">
        <v>171</v>
      </c>
      <c r="C18" s="89" t="s">
        <v>275</v>
      </c>
    </row>
    <row r="19" spans="1:4" ht="29.25" customHeight="1" x14ac:dyDescent="0.3">
      <c r="A19" s="94"/>
      <c r="B19" s="98" t="s">
        <v>257</v>
      </c>
      <c r="C19" s="89" t="s">
        <v>276</v>
      </c>
      <c r="D19" s="99"/>
    </row>
    <row r="20" spans="1:4" ht="29.25" customHeight="1" x14ac:dyDescent="0.3">
      <c r="A20" s="94"/>
      <c r="B20" s="98" t="s">
        <v>172</v>
      </c>
      <c r="C20" s="89" t="s">
        <v>277</v>
      </c>
    </row>
    <row r="21" spans="1:4" ht="29.25" customHeight="1" x14ac:dyDescent="0.3">
      <c r="A21" s="94"/>
      <c r="B21" s="98" t="s">
        <v>173</v>
      </c>
      <c r="C21" s="89" t="s">
        <v>278</v>
      </c>
    </row>
    <row r="22" spans="1:4" ht="29.25" customHeight="1" x14ac:dyDescent="0.3">
      <c r="A22" s="94"/>
      <c r="B22" s="98" t="s">
        <v>174</v>
      </c>
      <c r="C22" s="89" t="s">
        <v>279</v>
      </c>
    </row>
    <row r="23" spans="1:4" ht="29.25" customHeight="1" x14ac:dyDescent="0.3">
      <c r="A23" s="94"/>
      <c r="B23" s="98" t="s">
        <v>175</v>
      </c>
      <c r="C23" s="89" t="s">
        <v>280</v>
      </c>
    </row>
    <row r="24" spans="1:4" ht="29.25" customHeight="1" x14ac:dyDescent="0.3">
      <c r="A24" s="94"/>
      <c r="B24" s="98" t="s">
        <v>176</v>
      </c>
      <c r="C24" s="89" t="s">
        <v>281</v>
      </c>
    </row>
    <row r="25" spans="1:4" ht="29.25" customHeight="1" x14ac:dyDescent="0.3">
      <c r="A25" s="94"/>
      <c r="B25" s="98" t="s">
        <v>177</v>
      </c>
      <c r="C25" s="89" t="s">
        <v>282</v>
      </c>
    </row>
    <row r="26" spans="1:4" ht="29.25" customHeight="1" x14ac:dyDescent="0.3">
      <c r="A26" s="94"/>
      <c r="B26" s="98" t="s">
        <v>178</v>
      </c>
      <c r="C26" s="89" t="s">
        <v>283</v>
      </c>
    </row>
    <row r="27" spans="1:4" ht="29.25" customHeight="1" x14ac:dyDescent="0.3">
      <c r="A27" s="94"/>
      <c r="B27" s="98" t="s">
        <v>179</v>
      </c>
      <c r="C27" s="89" t="s">
        <v>284</v>
      </c>
    </row>
    <row r="28" spans="1:4" ht="29.25" customHeight="1" x14ac:dyDescent="0.3">
      <c r="A28" s="94"/>
      <c r="B28" s="98" t="s">
        <v>180</v>
      </c>
      <c r="C28" s="89" t="s">
        <v>284</v>
      </c>
    </row>
    <row r="29" spans="1:4" ht="29.25" customHeight="1" x14ac:dyDescent="0.3">
      <c r="A29" s="94"/>
      <c r="B29" s="98" t="s">
        <v>181</v>
      </c>
      <c r="C29" s="89" t="s">
        <v>284</v>
      </c>
    </row>
    <row r="30" spans="1:4" ht="29.25" customHeight="1" x14ac:dyDescent="0.3">
      <c r="B30" s="98" t="s">
        <v>182</v>
      </c>
      <c r="C30" s="89" t="s">
        <v>285</v>
      </c>
    </row>
    <row r="31" spans="1:4" ht="29.25" customHeight="1" x14ac:dyDescent="0.3">
      <c r="B31" s="98" t="s">
        <v>183</v>
      </c>
      <c r="C31" s="89" t="s">
        <v>285</v>
      </c>
    </row>
    <row r="32" spans="1:4" ht="29.25" customHeight="1" x14ac:dyDescent="0.3">
      <c r="B32" s="98" t="s">
        <v>184</v>
      </c>
      <c r="C32" s="89" t="s">
        <v>285</v>
      </c>
    </row>
    <row r="33" spans="2:3" ht="29.25" customHeight="1" thickBot="1" x14ac:dyDescent="0.35">
      <c r="B33" s="100" t="s">
        <v>185</v>
      </c>
      <c r="C33" s="90" t="s">
        <v>285</v>
      </c>
    </row>
    <row r="34" spans="2:3" ht="21.75" customHeight="1" thickTop="1" x14ac:dyDescent="0.3">
      <c r="B34" s="101"/>
    </row>
  </sheetData>
  <sheetProtection algorithmName="SHA-512" hashValue="ucCqbYbaVaFI/9GZXobQcCtQkpSwBeNBkrvMQeS2ajVQcxFDoSOsloeeFWrezaTA9T/CKK2J1NgFylATwxhXvQ==" saltValue="i8M1+Jupdac6RJnRSPb8jQ==" spinCount="100000" sheet="1" objects="1" scenarios="1"/>
  <mergeCells count="3">
    <mergeCell ref="B6:C6"/>
    <mergeCell ref="B3:C4"/>
    <mergeCell ref="B5:C5"/>
  </mergeCells>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19" location="'APPENDIX 12'!A1" display="'APPENDIX 12'" xr:uid="{00000000-0004-0000-0200-00000B000000}"/>
    <hyperlink ref="B20" location="'APPENDIX 13'!A1" display="'APPENDIX 13'" xr:uid="{00000000-0004-0000-0200-00000C000000}"/>
    <hyperlink ref="B21" location="'APPENDIX 14'!A1" display="'APPENDIX 14'" xr:uid="{00000000-0004-0000-0200-00000D000000}"/>
    <hyperlink ref="B22" location="'APPENDIX 15'!A1" display="'APPENDIX 15'" xr:uid="{00000000-0004-0000-0200-00000E000000}"/>
    <hyperlink ref="B23" location="'APPENDIX 16'!A1" display="'APPENDIX 16'" xr:uid="{00000000-0004-0000-0200-00000F000000}"/>
    <hyperlink ref="B24" location="'APPENDIX 17'!A1" display="'APPENDIX 17'" xr:uid="{00000000-0004-0000-0200-000010000000}"/>
    <hyperlink ref="B25" location="'APPENDIX 18'!A1" display="'APPENDIX 18'" xr:uid="{00000000-0004-0000-0200-000011000000}"/>
    <hyperlink ref="B26" location="'APPENDIX 19'!A1" display="'APPENDIX 19'" xr:uid="{00000000-0004-0000-0200-000012000000}"/>
    <hyperlink ref="B27" location="'APPENDIX 20 i'!A1" display="'APPENDIX 20 i'" xr:uid="{00000000-0004-0000-0200-000013000000}"/>
    <hyperlink ref="B28" location="'APPENDIX 20 ii'!A1" display="'APPENDIX 20 ii'" xr:uid="{00000000-0004-0000-0200-000014000000}"/>
    <hyperlink ref="B29" location="'APPENDIX 20 iii'!A1" display="'APPENDIX 20 iii'" xr:uid="{00000000-0004-0000-0200-000015000000}"/>
    <hyperlink ref="B30" location="'APPENDIX 21 i'!A1" display="'APPENDIX 21 i'" xr:uid="{00000000-0004-0000-0200-000016000000}"/>
    <hyperlink ref="B31" location="'APPENDIX 21 ii'!A1" display="'APPENDIX 21 ii'" xr:uid="{00000000-0004-0000-0200-000017000000}"/>
    <hyperlink ref="B32" location="'APPENDIX 21 iii'!A1" display="'APPENDIX 21 iii'" xr:uid="{00000000-0004-0000-0200-000018000000}"/>
    <hyperlink ref="B33" location="'APPENDIX  21 iv'!A1" display="'APPENDIX  21 iv'" xr:uid="{00000000-0004-0000-0200-000019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92D050"/>
  </sheetPr>
  <dimension ref="B3:S58"/>
  <sheetViews>
    <sheetView topLeftCell="B4" workbookViewId="0">
      <pane xSplit="1" ySplit="3" topLeftCell="M43" activePane="bottomRight" state="frozen"/>
      <selection activeCell="C7" sqref="C7:Q44"/>
      <selection pane="topRight" activeCell="C7" sqref="C7:Q44"/>
      <selection pane="bottomLeft" activeCell="C7" sqref="C7:Q44"/>
      <selection pane="bottomRight" activeCell="B45" sqref="B45"/>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1" customHeight="1" x14ac:dyDescent="0.3">
      <c r="B4" s="284" t="s">
        <v>319</v>
      </c>
      <c r="C4" s="284"/>
      <c r="D4" s="284"/>
      <c r="E4" s="284"/>
      <c r="F4" s="284"/>
      <c r="G4" s="284"/>
      <c r="H4" s="284"/>
      <c r="I4" s="284"/>
      <c r="J4" s="284"/>
      <c r="K4" s="284"/>
      <c r="L4" s="284"/>
      <c r="M4" s="284"/>
      <c r="N4" s="284"/>
      <c r="O4" s="284"/>
      <c r="P4" s="284"/>
      <c r="Q4" s="284"/>
      <c r="R4" s="123"/>
    </row>
    <row r="5" spans="2:18" ht="28.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21" customHeight="1" x14ac:dyDescent="0.3">
      <c r="B6" s="285" t="s">
        <v>16</v>
      </c>
      <c r="C6" s="285"/>
      <c r="D6" s="285"/>
      <c r="E6" s="285"/>
      <c r="F6" s="285"/>
      <c r="G6" s="285"/>
      <c r="H6" s="285"/>
      <c r="I6" s="285"/>
      <c r="J6" s="285"/>
      <c r="K6" s="285"/>
      <c r="L6" s="285"/>
      <c r="M6" s="285"/>
      <c r="N6" s="285"/>
      <c r="O6" s="285"/>
      <c r="P6" s="285"/>
      <c r="Q6" s="285"/>
      <c r="R6" s="133"/>
    </row>
    <row r="7" spans="2:18" ht="18.75" customHeight="1" x14ac:dyDescent="0.3">
      <c r="B7" s="118" t="s">
        <v>17</v>
      </c>
      <c r="C7" s="69">
        <v>0</v>
      </c>
      <c r="D7" s="69">
        <v>4</v>
      </c>
      <c r="E7" s="69">
        <v>95</v>
      </c>
      <c r="F7" s="69">
        <v>205</v>
      </c>
      <c r="G7" s="69">
        <v>396</v>
      </c>
      <c r="H7" s="69">
        <v>17</v>
      </c>
      <c r="I7" s="69">
        <v>0</v>
      </c>
      <c r="J7" s="69">
        <v>0</v>
      </c>
      <c r="K7" s="69">
        <v>0</v>
      </c>
      <c r="L7" s="69">
        <v>688</v>
      </c>
      <c r="M7" s="69">
        <v>196</v>
      </c>
      <c r="N7" s="69">
        <v>1081</v>
      </c>
      <c r="O7" s="69">
        <v>289498</v>
      </c>
      <c r="P7" s="69">
        <v>343</v>
      </c>
      <c r="Q7" s="122">
        <v>292523</v>
      </c>
      <c r="R7" s="134"/>
    </row>
    <row r="8" spans="2:18" ht="21" customHeight="1" x14ac:dyDescent="0.3">
      <c r="B8" s="118" t="s">
        <v>18</v>
      </c>
      <c r="C8" s="69">
        <v>0</v>
      </c>
      <c r="D8" s="69">
        <v>3059</v>
      </c>
      <c r="E8" s="69">
        <v>401</v>
      </c>
      <c r="F8" s="69">
        <v>825</v>
      </c>
      <c r="G8" s="69">
        <v>1572</v>
      </c>
      <c r="H8" s="69">
        <v>594</v>
      </c>
      <c r="I8" s="69">
        <v>77124</v>
      </c>
      <c r="J8" s="69">
        <v>45361</v>
      </c>
      <c r="K8" s="69">
        <v>0</v>
      </c>
      <c r="L8" s="69">
        <v>2247</v>
      </c>
      <c r="M8" s="69">
        <v>1573</v>
      </c>
      <c r="N8" s="69">
        <v>1235</v>
      </c>
      <c r="O8" s="69">
        <v>0</v>
      </c>
      <c r="P8" s="69">
        <v>8553</v>
      </c>
      <c r="Q8" s="122">
        <v>142544</v>
      </c>
      <c r="R8" s="134"/>
    </row>
    <row r="9" spans="2:18" ht="21" customHeight="1" x14ac:dyDescent="0.3">
      <c r="B9" s="118" t="s">
        <v>19</v>
      </c>
      <c r="C9" s="69">
        <v>0</v>
      </c>
      <c r="D9" s="69">
        <v>0</v>
      </c>
      <c r="E9" s="69">
        <v>4549</v>
      </c>
      <c r="F9" s="69">
        <v>24081</v>
      </c>
      <c r="G9" s="69">
        <v>60956</v>
      </c>
      <c r="H9" s="69">
        <v>242</v>
      </c>
      <c r="I9" s="69">
        <v>45366</v>
      </c>
      <c r="J9" s="69">
        <v>7694</v>
      </c>
      <c r="K9" s="69">
        <v>0</v>
      </c>
      <c r="L9" s="69">
        <v>2133</v>
      </c>
      <c r="M9" s="69">
        <v>42707</v>
      </c>
      <c r="N9" s="69">
        <v>10949</v>
      </c>
      <c r="O9" s="69">
        <v>0</v>
      </c>
      <c r="P9" s="69">
        <v>0</v>
      </c>
      <c r="Q9" s="122">
        <v>198675</v>
      </c>
      <c r="R9" s="134"/>
    </row>
    <row r="10" spans="2:18" ht="21" customHeight="1" x14ac:dyDescent="0.3">
      <c r="B10" s="118" t="s">
        <v>142</v>
      </c>
      <c r="C10" s="69">
        <v>3778</v>
      </c>
      <c r="D10" s="69">
        <v>4511</v>
      </c>
      <c r="E10" s="69">
        <v>2925</v>
      </c>
      <c r="F10" s="69">
        <v>12203</v>
      </c>
      <c r="G10" s="69">
        <v>12375</v>
      </c>
      <c r="H10" s="69">
        <v>10503</v>
      </c>
      <c r="I10" s="69">
        <v>14176</v>
      </c>
      <c r="J10" s="69">
        <v>9645</v>
      </c>
      <c r="K10" s="69">
        <v>0</v>
      </c>
      <c r="L10" s="69">
        <v>485</v>
      </c>
      <c r="M10" s="69">
        <v>2332</v>
      </c>
      <c r="N10" s="69">
        <v>6348</v>
      </c>
      <c r="O10" s="69">
        <v>504</v>
      </c>
      <c r="P10" s="69">
        <v>4082</v>
      </c>
      <c r="Q10" s="122">
        <v>83866</v>
      </c>
      <c r="R10" s="134"/>
    </row>
    <row r="11" spans="2:18" ht="21" customHeight="1" x14ac:dyDescent="0.3">
      <c r="B11" s="118" t="s">
        <v>20</v>
      </c>
      <c r="C11" s="69">
        <v>3583</v>
      </c>
      <c r="D11" s="69">
        <v>7737</v>
      </c>
      <c r="E11" s="69">
        <v>2919</v>
      </c>
      <c r="F11" s="69">
        <v>46860</v>
      </c>
      <c r="G11" s="69">
        <v>12480</v>
      </c>
      <c r="H11" s="69">
        <v>7215</v>
      </c>
      <c r="I11" s="69">
        <v>50751</v>
      </c>
      <c r="J11" s="69">
        <v>50123</v>
      </c>
      <c r="K11" s="69">
        <v>0</v>
      </c>
      <c r="L11" s="69">
        <v>6584</v>
      </c>
      <c r="M11" s="69">
        <v>11023</v>
      </c>
      <c r="N11" s="69">
        <v>20069</v>
      </c>
      <c r="O11" s="69">
        <v>185028</v>
      </c>
      <c r="P11" s="69">
        <v>9380</v>
      </c>
      <c r="Q11" s="122">
        <v>413751</v>
      </c>
      <c r="R11" s="134"/>
    </row>
    <row r="12" spans="2:18" ht="21" customHeight="1" x14ac:dyDescent="0.3">
      <c r="B12" s="118" t="s">
        <v>137</v>
      </c>
      <c r="C12" s="69">
        <v>0</v>
      </c>
      <c r="D12" s="69">
        <v>2853</v>
      </c>
      <c r="E12" s="69">
        <v>8837</v>
      </c>
      <c r="F12" s="69">
        <v>27122</v>
      </c>
      <c r="G12" s="69">
        <v>11435</v>
      </c>
      <c r="H12" s="69">
        <v>11999</v>
      </c>
      <c r="I12" s="69">
        <v>146016</v>
      </c>
      <c r="J12" s="69">
        <v>70821</v>
      </c>
      <c r="K12" s="69">
        <v>0</v>
      </c>
      <c r="L12" s="69">
        <v>73040</v>
      </c>
      <c r="M12" s="69">
        <v>15220</v>
      </c>
      <c r="N12" s="69">
        <v>21470</v>
      </c>
      <c r="O12" s="69">
        <v>101350</v>
      </c>
      <c r="P12" s="69">
        <v>62565</v>
      </c>
      <c r="Q12" s="122">
        <v>552729</v>
      </c>
      <c r="R12" s="134"/>
    </row>
    <row r="13" spans="2:18" ht="21" customHeight="1" x14ac:dyDescent="0.3">
      <c r="B13" s="118" t="s">
        <v>21</v>
      </c>
      <c r="C13" s="69">
        <v>0</v>
      </c>
      <c r="D13" s="69">
        <v>10041</v>
      </c>
      <c r="E13" s="69">
        <v>8095</v>
      </c>
      <c r="F13" s="69">
        <v>30195</v>
      </c>
      <c r="G13" s="69">
        <v>4395</v>
      </c>
      <c r="H13" s="69">
        <v>13048</v>
      </c>
      <c r="I13" s="69">
        <v>128386</v>
      </c>
      <c r="J13" s="69">
        <v>163620</v>
      </c>
      <c r="K13" s="69">
        <v>0</v>
      </c>
      <c r="L13" s="69">
        <v>30411</v>
      </c>
      <c r="M13" s="69">
        <v>52298</v>
      </c>
      <c r="N13" s="69">
        <v>22021</v>
      </c>
      <c r="O13" s="69">
        <v>65695</v>
      </c>
      <c r="P13" s="69">
        <v>16558</v>
      </c>
      <c r="Q13" s="122">
        <v>544761</v>
      </c>
      <c r="R13" s="134"/>
    </row>
    <row r="14" spans="2:18" ht="21" customHeight="1" x14ac:dyDescent="0.3">
      <c r="B14" s="118" t="s">
        <v>22</v>
      </c>
      <c r="C14" s="69">
        <v>0</v>
      </c>
      <c r="D14" s="69">
        <v>1311</v>
      </c>
      <c r="E14" s="69">
        <v>654</v>
      </c>
      <c r="F14" s="69">
        <v>4070</v>
      </c>
      <c r="G14" s="69">
        <v>3935</v>
      </c>
      <c r="H14" s="69">
        <v>423</v>
      </c>
      <c r="I14" s="69">
        <v>19658</v>
      </c>
      <c r="J14" s="69">
        <v>14399</v>
      </c>
      <c r="K14" s="69">
        <v>0</v>
      </c>
      <c r="L14" s="69">
        <v>1260</v>
      </c>
      <c r="M14" s="69">
        <v>1239</v>
      </c>
      <c r="N14" s="69">
        <v>2200</v>
      </c>
      <c r="O14" s="69">
        <v>0</v>
      </c>
      <c r="P14" s="69">
        <v>723</v>
      </c>
      <c r="Q14" s="122">
        <v>49872</v>
      </c>
      <c r="R14" s="134"/>
    </row>
    <row r="15" spans="2:18" ht="21" customHeight="1" x14ac:dyDescent="0.3">
      <c r="B15" s="118" t="s">
        <v>23</v>
      </c>
      <c r="C15" s="69">
        <v>0</v>
      </c>
      <c r="D15" s="69">
        <v>0</v>
      </c>
      <c r="E15" s="69">
        <v>0</v>
      </c>
      <c r="F15" s="69">
        <v>0</v>
      </c>
      <c r="G15" s="69">
        <v>0</v>
      </c>
      <c r="H15" s="69">
        <v>0</v>
      </c>
      <c r="I15" s="69">
        <v>0</v>
      </c>
      <c r="J15" s="69">
        <v>0</v>
      </c>
      <c r="K15" s="69">
        <v>218919</v>
      </c>
      <c r="L15" s="69">
        <v>0</v>
      </c>
      <c r="M15" s="69">
        <v>0</v>
      </c>
      <c r="N15" s="69">
        <v>0</v>
      </c>
      <c r="O15" s="69">
        <v>0</v>
      </c>
      <c r="P15" s="69">
        <v>0</v>
      </c>
      <c r="Q15" s="122">
        <v>218919</v>
      </c>
      <c r="R15" s="134"/>
    </row>
    <row r="16" spans="2:18" ht="21" customHeight="1" x14ac:dyDescent="0.3">
      <c r="B16" s="118" t="s">
        <v>24</v>
      </c>
      <c r="C16" s="69">
        <v>17797</v>
      </c>
      <c r="D16" s="69">
        <v>1714</v>
      </c>
      <c r="E16" s="69">
        <v>1062</v>
      </c>
      <c r="F16" s="69">
        <v>8895</v>
      </c>
      <c r="G16" s="69">
        <v>1584</v>
      </c>
      <c r="H16" s="69">
        <v>2858</v>
      </c>
      <c r="I16" s="69">
        <v>18509</v>
      </c>
      <c r="J16" s="69">
        <v>22005</v>
      </c>
      <c r="K16" s="69">
        <v>444</v>
      </c>
      <c r="L16" s="69">
        <v>411</v>
      </c>
      <c r="M16" s="69">
        <v>3931</v>
      </c>
      <c r="N16" s="69">
        <v>8858</v>
      </c>
      <c r="O16" s="69">
        <v>0</v>
      </c>
      <c r="P16" s="69">
        <v>1036</v>
      </c>
      <c r="Q16" s="122">
        <v>89104</v>
      </c>
      <c r="R16" s="134"/>
    </row>
    <row r="17" spans="2:18" ht="21" customHeight="1" x14ac:dyDescent="0.3">
      <c r="B17" s="118" t="s">
        <v>25</v>
      </c>
      <c r="C17" s="69">
        <v>0</v>
      </c>
      <c r="D17" s="69">
        <v>1772</v>
      </c>
      <c r="E17" s="69">
        <v>1025</v>
      </c>
      <c r="F17" s="69">
        <v>-7165</v>
      </c>
      <c r="G17" s="69">
        <v>4190</v>
      </c>
      <c r="H17" s="69">
        <v>3085</v>
      </c>
      <c r="I17" s="69">
        <v>52316</v>
      </c>
      <c r="J17" s="69">
        <v>41860</v>
      </c>
      <c r="K17" s="69">
        <v>0</v>
      </c>
      <c r="L17" s="69">
        <v>6367</v>
      </c>
      <c r="M17" s="69">
        <v>3148</v>
      </c>
      <c r="N17" s="69">
        <v>6829</v>
      </c>
      <c r="O17" s="69">
        <v>35321</v>
      </c>
      <c r="P17" s="69">
        <v>1665</v>
      </c>
      <c r="Q17" s="122">
        <v>150413</v>
      </c>
      <c r="R17" s="134"/>
    </row>
    <row r="18" spans="2:18" ht="21" customHeight="1" x14ac:dyDescent="0.3">
      <c r="B18" s="118" t="s">
        <v>26</v>
      </c>
      <c r="C18" s="69">
        <v>27915</v>
      </c>
      <c r="D18" s="69">
        <v>11201</v>
      </c>
      <c r="E18" s="69">
        <v>3301</v>
      </c>
      <c r="F18" s="69">
        <v>41781</v>
      </c>
      <c r="G18" s="69">
        <v>4505</v>
      </c>
      <c r="H18" s="69">
        <v>7358</v>
      </c>
      <c r="I18" s="69">
        <v>28466</v>
      </c>
      <c r="J18" s="69">
        <v>33234</v>
      </c>
      <c r="K18" s="69">
        <v>0</v>
      </c>
      <c r="L18" s="69">
        <v>2176</v>
      </c>
      <c r="M18" s="69">
        <v>13808</v>
      </c>
      <c r="N18" s="69">
        <v>18970</v>
      </c>
      <c r="O18" s="69">
        <v>65221</v>
      </c>
      <c r="P18" s="69">
        <v>4696</v>
      </c>
      <c r="Q18" s="122">
        <v>262632</v>
      </c>
      <c r="R18" s="134"/>
    </row>
    <row r="19" spans="2:18" ht="21" customHeight="1" x14ac:dyDescent="0.3">
      <c r="B19" s="118" t="s">
        <v>27</v>
      </c>
      <c r="C19" s="69">
        <v>42</v>
      </c>
      <c r="D19" s="69">
        <v>7129</v>
      </c>
      <c r="E19" s="69">
        <v>4089</v>
      </c>
      <c r="F19" s="69">
        <v>21630</v>
      </c>
      <c r="G19" s="69">
        <v>4423</v>
      </c>
      <c r="H19" s="69">
        <v>10913</v>
      </c>
      <c r="I19" s="69">
        <v>65784</v>
      </c>
      <c r="J19" s="69">
        <v>62718</v>
      </c>
      <c r="K19" s="69">
        <v>0</v>
      </c>
      <c r="L19" s="69">
        <v>2820</v>
      </c>
      <c r="M19" s="69">
        <v>17561</v>
      </c>
      <c r="N19" s="69">
        <v>22751</v>
      </c>
      <c r="O19" s="69">
        <v>0</v>
      </c>
      <c r="P19" s="69">
        <v>8303</v>
      </c>
      <c r="Q19" s="122">
        <v>228164</v>
      </c>
      <c r="R19" s="134"/>
    </row>
    <row r="20" spans="2:18" ht="21" customHeight="1" x14ac:dyDescent="0.3">
      <c r="B20" s="118" t="s">
        <v>28</v>
      </c>
      <c r="C20" s="69">
        <v>2552</v>
      </c>
      <c r="D20" s="69">
        <v>12277</v>
      </c>
      <c r="E20" s="69">
        <v>16047</v>
      </c>
      <c r="F20" s="69">
        <v>24058</v>
      </c>
      <c r="G20" s="69">
        <v>17532</v>
      </c>
      <c r="H20" s="69">
        <v>10251</v>
      </c>
      <c r="I20" s="69">
        <v>68745</v>
      </c>
      <c r="J20" s="69">
        <v>36793</v>
      </c>
      <c r="K20" s="69">
        <v>0</v>
      </c>
      <c r="L20" s="69">
        <v>19831</v>
      </c>
      <c r="M20" s="69">
        <v>13051</v>
      </c>
      <c r="N20" s="69">
        <v>18645</v>
      </c>
      <c r="O20" s="69">
        <v>78780</v>
      </c>
      <c r="P20" s="69">
        <v>22069</v>
      </c>
      <c r="Q20" s="122">
        <v>340630</v>
      </c>
      <c r="R20" s="134"/>
    </row>
    <row r="21" spans="2:18" ht="21" customHeight="1" x14ac:dyDescent="0.3">
      <c r="B21" s="118" t="s">
        <v>29</v>
      </c>
      <c r="C21" s="69">
        <v>6559</v>
      </c>
      <c r="D21" s="69">
        <v>5832</v>
      </c>
      <c r="E21" s="69">
        <v>5832</v>
      </c>
      <c r="F21" s="69">
        <v>17528</v>
      </c>
      <c r="G21" s="69">
        <v>6260</v>
      </c>
      <c r="H21" s="69">
        <v>16332</v>
      </c>
      <c r="I21" s="69">
        <v>107382</v>
      </c>
      <c r="J21" s="69">
        <v>52503</v>
      </c>
      <c r="K21" s="69">
        <v>0</v>
      </c>
      <c r="L21" s="69">
        <v>8548</v>
      </c>
      <c r="M21" s="69">
        <v>16645</v>
      </c>
      <c r="N21" s="69">
        <v>26010</v>
      </c>
      <c r="O21" s="69">
        <v>14727</v>
      </c>
      <c r="P21" s="69">
        <v>3255</v>
      </c>
      <c r="Q21" s="122">
        <v>287413</v>
      </c>
      <c r="R21" s="134"/>
    </row>
    <row r="22" spans="2:18" ht="21" customHeight="1" x14ac:dyDescent="0.3">
      <c r="B22" s="118" t="s">
        <v>30</v>
      </c>
      <c r="C22" s="69">
        <v>0</v>
      </c>
      <c r="D22" s="69">
        <v>4570</v>
      </c>
      <c r="E22" s="69">
        <v>3298</v>
      </c>
      <c r="F22" s="69">
        <v>12571</v>
      </c>
      <c r="G22" s="69">
        <v>2384</v>
      </c>
      <c r="H22" s="69">
        <v>7365</v>
      </c>
      <c r="I22" s="69">
        <v>24033</v>
      </c>
      <c r="J22" s="69">
        <v>18381</v>
      </c>
      <c r="K22" s="69">
        <v>0</v>
      </c>
      <c r="L22" s="69">
        <v>889</v>
      </c>
      <c r="M22" s="69">
        <v>4002</v>
      </c>
      <c r="N22" s="69">
        <v>16651</v>
      </c>
      <c r="O22" s="69">
        <v>0</v>
      </c>
      <c r="P22" s="69">
        <v>3095</v>
      </c>
      <c r="Q22" s="122">
        <v>97239</v>
      </c>
      <c r="R22" s="134"/>
    </row>
    <row r="23" spans="2:18" ht="21"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21" customHeight="1" x14ac:dyDescent="0.3">
      <c r="B24" s="118" t="s">
        <v>258</v>
      </c>
      <c r="C24" s="69">
        <v>391</v>
      </c>
      <c r="D24" s="69">
        <v>2666</v>
      </c>
      <c r="E24" s="69">
        <v>2127</v>
      </c>
      <c r="F24" s="69">
        <v>71930</v>
      </c>
      <c r="G24" s="69">
        <v>15921</v>
      </c>
      <c r="H24" s="69">
        <v>8148</v>
      </c>
      <c r="I24" s="69">
        <v>37506</v>
      </c>
      <c r="J24" s="69">
        <v>11632</v>
      </c>
      <c r="K24" s="69">
        <v>0</v>
      </c>
      <c r="L24" s="69">
        <v>1389</v>
      </c>
      <c r="M24" s="69">
        <v>2534</v>
      </c>
      <c r="N24" s="69">
        <v>24445</v>
      </c>
      <c r="O24" s="69">
        <v>0</v>
      </c>
      <c r="P24" s="69">
        <v>5677</v>
      </c>
      <c r="Q24" s="122">
        <v>184367</v>
      </c>
      <c r="R24" s="134"/>
    </row>
    <row r="25" spans="2:18" ht="21" customHeight="1" x14ac:dyDescent="0.3">
      <c r="B25" s="118" t="s">
        <v>259</v>
      </c>
      <c r="C25" s="69">
        <v>0</v>
      </c>
      <c r="D25" s="69">
        <v>0</v>
      </c>
      <c r="E25" s="69">
        <v>0</v>
      </c>
      <c r="F25" s="69">
        <v>0</v>
      </c>
      <c r="G25" s="69">
        <v>0</v>
      </c>
      <c r="H25" s="69">
        <v>0</v>
      </c>
      <c r="I25" s="69">
        <v>0</v>
      </c>
      <c r="J25" s="69">
        <v>0</v>
      </c>
      <c r="K25" s="69">
        <v>0</v>
      </c>
      <c r="L25" s="69">
        <v>0</v>
      </c>
      <c r="M25" s="69">
        <v>0</v>
      </c>
      <c r="N25" s="69">
        <v>0</v>
      </c>
      <c r="O25" s="69">
        <v>261077</v>
      </c>
      <c r="P25" s="69">
        <v>0</v>
      </c>
      <c r="Q25" s="122">
        <v>261077</v>
      </c>
      <c r="R25" s="134"/>
    </row>
    <row r="26" spans="2:18" ht="21" customHeight="1" x14ac:dyDescent="0.3">
      <c r="B26" s="118" t="s">
        <v>33</v>
      </c>
      <c r="C26" s="69">
        <v>0</v>
      </c>
      <c r="D26" s="69">
        <v>6013</v>
      </c>
      <c r="E26" s="69">
        <v>2966</v>
      </c>
      <c r="F26" s="69">
        <v>30385</v>
      </c>
      <c r="G26" s="69">
        <v>3332</v>
      </c>
      <c r="H26" s="69">
        <v>9885</v>
      </c>
      <c r="I26" s="69">
        <v>19968</v>
      </c>
      <c r="J26" s="69">
        <v>44049</v>
      </c>
      <c r="K26" s="69">
        <v>0</v>
      </c>
      <c r="L26" s="69">
        <v>1636</v>
      </c>
      <c r="M26" s="69">
        <v>13491</v>
      </c>
      <c r="N26" s="69">
        <v>18792</v>
      </c>
      <c r="O26" s="69">
        <v>4671</v>
      </c>
      <c r="P26" s="69">
        <v>1085</v>
      </c>
      <c r="Q26" s="122">
        <v>156273</v>
      </c>
      <c r="R26" s="134"/>
    </row>
    <row r="27" spans="2:18" ht="21" customHeight="1" x14ac:dyDescent="0.3">
      <c r="B27" s="118" t="s">
        <v>34</v>
      </c>
      <c r="C27" s="69">
        <v>0</v>
      </c>
      <c r="D27" s="69">
        <v>5736</v>
      </c>
      <c r="E27" s="69">
        <v>2712</v>
      </c>
      <c r="F27" s="69">
        <v>10565</v>
      </c>
      <c r="G27" s="69">
        <v>2348</v>
      </c>
      <c r="H27" s="69">
        <v>948</v>
      </c>
      <c r="I27" s="69">
        <v>54360</v>
      </c>
      <c r="J27" s="69">
        <v>38707</v>
      </c>
      <c r="K27" s="69">
        <v>0</v>
      </c>
      <c r="L27" s="69">
        <v>398</v>
      </c>
      <c r="M27" s="69">
        <v>-1067</v>
      </c>
      <c r="N27" s="69">
        <v>-5125</v>
      </c>
      <c r="O27" s="69">
        <v>0</v>
      </c>
      <c r="P27" s="69">
        <v>7343</v>
      </c>
      <c r="Q27" s="122">
        <v>116923</v>
      </c>
      <c r="R27" s="134"/>
    </row>
    <row r="28" spans="2:18" ht="21" customHeight="1" x14ac:dyDescent="0.3">
      <c r="B28" s="118" t="s">
        <v>35</v>
      </c>
      <c r="C28" s="69">
        <v>0</v>
      </c>
      <c r="D28" s="69">
        <v>2215</v>
      </c>
      <c r="E28" s="69">
        <v>625</v>
      </c>
      <c r="F28" s="69">
        <v>5465</v>
      </c>
      <c r="G28" s="69">
        <v>9742</v>
      </c>
      <c r="H28" s="69">
        <v>5970</v>
      </c>
      <c r="I28" s="69">
        <v>4926</v>
      </c>
      <c r="J28" s="69">
        <v>44955</v>
      </c>
      <c r="K28" s="69">
        <v>0</v>
      </c>
      <c r="L28" s="69">
        <v>1198</v>
      </c>
      <c r="M28" s="69">
        <v>1144</v>
      </c>
      <c r="N28" s="69">
        <v>7342</v>
      </c>
      <c r="O28" s="69">
        <v>114436</v>
      </c>
      <c r="P28" s="69">
        <v>5458</v>
      </c>
      <c r="Q28" s="122">
        <v>203475</v>
      </c>
      <c r="R28" s="134"/>
    </row>
    <row r="29" spans="2:18" ht="21" customHeight="1" x14ac:dyDescent="0.3">
      <c r="B29" s="118" t="s">
        <v>36</v>
      </c>
      <c r="C29" s="69">
        <v>225</v>
      </c>
      <c r="D29" s="69">
        <v>12159</v>
      </c>
      <c r="E29" s="69">
        <v>2472</v>
      </c>
      <c r="F29" s="69">
        <v>39006</v>
      </c>
      <c r="G29" s="69">
        <v>840</v>
      </c>
      <c r="H29" s="69">
        <v>6888</v>
      </c>
      <c r="I29" s="69">
        <v>7646</v>
      </c>
      <c r="J29" s="69">
        <v>7640</v>
      </c>
      <c r="K29" s="69">
        <v>0</v>
      </c>
      <c r="L29" s="69">
        <v>872</v>
      </c>
      <c r="M29" s="69">
        <v>4631</v>
      </c>
      <c r="N29" s="69">
        <v>30322</v>
      </c>
      <c r="O29" s="69">
        <v>0</v>
      </c>
      <c r="P29" s="69">
        <v>4030</v>
      </c>
      <c r="Q29" s="122">
        <v>116729</v>
      </c>
      <c r="R29" s="134"/>
    </row>
    <row r="30" spans="2:18" ht="21" customHeight="1" x14ac:dyDescent="0.3">
      <c r="B30" s="118" t="s">
        <v>192</v>
      </c>
      <c r="C30" s="69">
        <v>0</v>
      </c>
      <c r="D30" s="69">
        <v>3325</v>
      </c>
      <c r="E30" s="69">
        <v>1177</v>
      </c>
      <c r="F30" s="69">
        <v>3767</v>
      </c>
      <c r="G30" s="69">
        <v>2184</v>
      </c>
      <c r="H30" s="69">
        <v>1830</v>
      </c>
      <c r="I30" s="69">
        <v>38721</v>
      </c>
      <c r="J30" s="69">
        <v>16288</v>
      </c>
      <c r="K30" s="69">
        <v>0</v>
      </c>
      <c r="L30" s="69">
        <v>1971</v>
      </c>
      <c r="M30" s="69">
        <v>2429</v>
      </c>
      <c r="N30" s="69">
        <v>5356</v>
      </c>
      <c r="O30" s="69">
        <v>3031</v>
      </c>
      <c r="P30" s="69">
        <v>654</v>
      </c>
      <c r="Q30" s="122">
        <v>80734</v>
      </c>
      <c r="R30" s="134"/>
    </row>
    <row r="31" spans="2:18" ht="21" customHeight="1" x14ac:dyDescent="0.3">
      <c r="B31" s="118" t="s">
        <v>193</v>
      </c>
      <c r="C31" s="69">
        <v>23827</v>
      </c>
      <c r="D31" s="69">
        <v>2345</v>
      </c>
      <c r="E31" s="69">
        <v>866</v>
      </c>
      <c r="F31" s="69">
        <v>6992</v>
      </c>
      <c r="G31" s="69">
        <v>1175</v>
      </c>
      <c r="H31" s="69">
        <v>4268</v>
      </c>
      <c r="I31" s="69">
        <v>13860</v>
      </c>
      <c r="J31" s="69">
        <v>9833</v>
      </c>
      <c r="K31" s="69">
        <v>0</v>
      </c>
      <c r="L31" s="69">
        <v>730</v>
      </c>
      <c r="M31" s="69">
        <v>1307</v>
      </c>
      <c r="N31" s="69">
        <v>1172</v>
      </c>
      <c r="O31" s="69">
        <v>0</v>
      </c>
      <c r="P31" s="69">
        <v>5275</v>
      </c>
      <c r="Q31" s="122">
        <v>71651</v>
      </c>
      <c r="R31" s="134"/>
    </row>
    <row r="32" spans="2:18" ht="21" customHeight="1" x14ac:dyDescent="0.3">
      <c r="B32" s="118" t="s">
        <v>37</v>
      </c>
      <c r="C32" s="69">
        <v>0</v>
      </c>
      <c r="D32" s="69">
        <v>2192</v>
      </c>
      <c r="E32" s="69">
        <v>3354</v>
      </c>
      <c r="F32" s="69">
        <v>2648</v>
      </c>
      <c r="G32" s="69">
        <v>169</v>
      </c>
      <c r="H32" s="69">
        <v>3922</v>
      </c>
      <c r="I32" s="69">
        <v>66073</v>
      </c>
      <c r="J32" s="69">
        <v>55520</v>
      </c>
      <c r="K32" s="69">
        <v>0</v>
      </c>
      <c r="L32" s="69">
        <v>1245</v>
      </c>
      <c r="M32" s="69">
        <v>3218</v>
      </c>
      <c r="N32" s="69">
        <v>15930</v>
      </c>
      <c r="O32" s="69">
        <v>0</v>
      </c>
      <c r="P32" s="69">
        <v>623</v>
      </c>
      <c r="Q32" s="122">
        <v>154893</v>
      </c>
      <c r="R32" s="134"/>
    </row>
    <row r="33" spans="2:18" ht="21" customHeight="1" x14ac:dyDescent="0.3">
      <c r="B33" s="118" t="s">
        <v>139</v>
      </c>
      <c r="C33" s="69">
        <v>0</v>
      </c>
      <c r="D33" s="69">
        <v>1152</v>
      </c>
      <c r="E33" s="69">
        <v>894</v>
      </c>
      <c r="F33" s="69">
        <v>11927</v>
      </c>
      <c r="G33" s="69">
        <v>2335</v>
      </c>
      <c r="H33" s="69">
        <v>177</v>
      </c>
      <c r="I33" s="69">
        <v>29522</v>
      </c>
      <c r="J33" s="69">
        <v>30415</v>
      </c>
      <c r="K33" s="69">
        <v>0</v>
      </c>
      <c r="L33" s="69">
        <v>5159</v>
      </c>
      <c r="M33" s="69">
        <v>5029</v>
      </c>
      <c r="N33" s="69">
        <v>7488</v>
      </c>
      <c r="O33" s="69">
        <v>16631</v>
      </c>
      <c r="P33" s="69">
        <v>147</v>
      </c>
      <c r="Q33" s="122">
        <v>110876</v>
      </c>
      <c r="R33" s="134"/>
    </row>
    <row r="34" spans="2:18" ht="21" customHeight="1" x14ac:dyDescent="0.3">
      <c r="B34" s="118" t="s">
        <v>211</v>
      </c>
      <c r="C34" s="69">
        <v>0</v>
      </c>
      <c r="D34" s="69">
        <v>805</v>
      </c>
      <c r="E34" s="69">
        <v>430</v>
      </c>
      <c r="F34" s="69">
        <v>3051</v>
      </c>
      <c r="G34" s="69">
        <v>4071</v>
      </c>
      <c r="H34" s="69">
        <v>1287</v>
      </c>
      <c r="I34" s="69">
        <v>24802</v>
      </c>
      <c r="J34" s="69">
        <v>9322</v>
      </c>
      <c r="K34" s="69">
        <v>0</v>
      </c>
      <c r="L34" s="69">
        <v>542</v>
      </c>
      <c r="M34" s="69">
        <v>1439</v>
      </c>
      <c r="N34" s="69">
        <v>2981</v>
      </c>
      <c r="O34" s="69">
        <v>0</v>
      </c>
      <c r="P34" s="69">
        <v>6939</v>
      </c>
      <c r="Q34" s="122">
        <v>55668</v>
      </c>
      <c r="R34" s="134"/>
    </row>
    <row r="35" spans="2:18" ht="21" customHeight="1" x14ac:dyDescent="0.3">
      <c r="B35" s="118" t="s">
        <v>140</v>
      </c>
      <c r="C35" s="69">
        <v>0</v>
      </c>
      <c r="D35" s="69">
        <v>225</v>
      </c>
      <c r="E35" s="69">
        <v>1121</v>
      </c>
      <c r="F35" s="69">
        <v>356</v>
      </c>
      <c r="G35" s="69">
        <v>872</v>
      </c>
      <c r="H35" s="69">
        <v>358</v>
      </c>
      <c r="I35" s="69">
        <v>35509</v>
      </c>
      <c r="J35" s="69">
        <v>10748</v>
      </c>
      <c r="K35" s="69">
        <v>2727</v>
      </c>
      <c r="L35" s="69">
        <v>3925</v>
      </c>
      <c r="M35" s="69">
        <v>1030</v>
      </c>
      <c r="N35" s="69">
        <v>4277</v>
      </c>
      <c r="O35" s="69">
        <v>176905</v>
      </c>
      <c r="P35" s="69">
        <v>2333</v>
      </c>
      <c r="Q35" s="122">
        <v>240386</v>
      </c>
      <c r="R35" s="134"/>
    </row>
    <row r="36" spans="2:18" ht="21" customHeight="1" x14ac:dyDescent="0.3">
      <c r="B36" s="118" t="s">
        <v>141</v>
      </c>
      <c r="C36" s="69">
        <v>0</v>
      </c>
      <c r="D36" s="69">
        <v>413</v>
      </c>
      <c r="E36" s="69">
        <v>1238</v>
      </c>
      <c r="F36" s="69">
        <v>734</v>
      </c>
      <c r="G36" s="69">
        <v>725</v>
      </c>
      <c r="H36" s="69">
        <v>14</v>
      </c>
      <c r="I36" s="69">
        <v>66269</v>
      </c>
      <c r="J36" s="69">
        <v>19892</v>
      </c>
      <c r="K36" s="69">
        <v>0</v>
      </c>
      <c r="L36" s="69">
        <v>296</v>
      </c>
      <c r="M36" s="69">
        <v>2271</v>
      </c>
      <c r="N36" s="69">
        <v>7018</v>
      </c>
      <c r="O36" s="69">
        <v>22935</v>
      </c>
      <c r="P36" s="69">
        <v>228</v>
      </c>
      <c r="Q36" s="122">
        <v>122033</v>
      </c>
      <c r="R36" s="134"/>
    </row>
    <row r="37" spans="2:18" ht="21" customHeight="1" x14ac:dyDescent="0.3">
      <c r="B37" s="118" t="s">
        <v>212</v>
      </c>
      <c r="C37" s="69">
        <v>0</v>
      </c>
      <c r="D37" s="69">
        <v>1579</v>
      </c>
      <c r="E37" s="69">
        <v>5661</v>
      </c>
      <c r="F37" s="69">
        <v>6562</v>
      </c>
      <c r="G37" s="69">
        <v>2385</v>
      </c>
      <c r="H37" s="69">
        <v>1567</v>
      </c>
      <c r="I37" s="69">
        <v>63221</v>
      </c>
      <c r="J37" s="69">
        <v>42480</v>
      </c>
      <c r="K37" s="69">
        <v>13536</v>
      </c>
      <c r="L37" s="69">
        <v>535</v>
      </c>
      <c r="M37" s="69">
        <v>1826</v>
      </c>
      <c r="N37" s="69">
        <v>4939</v>
      </c>
      <c r="O37" s="69">
        <v>56650</v>
      </c>
      <c r="P37" s="69">
        <v>715</v>
      </c>
      <c r="Q37" s="122">
        <v>201656</v>
      </c>
      <c r="R37" s="134"/>
    </row>
    <row r="38" spans="2:18" ht="21"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18" ht="21" customHeight="1" x14ac:dyDescent="0.3">
      <c r="B39" s="118" t="s">
        <v>39</v>
      </c>
      <c r="C39" s="69">
        <v>0</v>
      </c>
      <c r="D39" s="69">
        <v>2645</v>
      </c>
      <c r="E39" s="69">
        <v>5269</v>
      </c>
      <c r="F39" s="69">
        <v>9937</v>
      </c>
      <c r="G39" s="69">
        <v>3333</v>
      </c>
      <c r="H39" s="69">
        <v>9628</v>
      </c>
      <c r="I39" s="69">
        <v>24646</v>
      </c>
      <c r="J39" s="69">
        <v>19594</v>
      </c>
      <c r="K39" s="69">
        <v>0</v>
      </c>
      <c r="L39" s="69">
        <v>2230</v>
      </c>
      <c r="M39" s="69">
        <v>16658</v>
      </c>
      <c r="N39" s="69">
        <v>28252</v>
      </c>
      <c r="O39" s="69">
        <v>4084</v>
      </c>
      <c r="P39" s="69">
        <v>799</v>
      </c>
      <c r="Q39" s="122">
        <v>127073</v>
      </c>
      <c r="R39" s="134"/>
    </row>
    <row r="40" spans="2:18" ht="21" customHeight="1" x14ac:dyDescent="0.3">
      <c r="B40" s="118" t="s">
        <v>40</v>
      </c>
      <c r="C40" s="69">
        <v>0</v>
      </c>
      <c r="D40" s="69">
        <v>6752</v>
      </c>
      <c r="E40" s="69">
        <v>1321</v>
      </c>
      <c r="F40" s="69">
        <v>4564</v>
      </c>
      <c r="G40" s="69">
        <v>1898</v>
      </c>
      <c r="H40" s="69">
        <v>1316</v>
      </c>
      <c r="I40" s="69">
        <v>42235</v>
      </c>
      <c r="J40" s="69">
        <v>52031</v>
      </c>
      <c r="K40" s="69">
        <v>0</v>
      </c>
      <c r="L40" s="69">
        <v>3859</v>
      </c>
      <c r="M40" s="69">
        <v>3675</v>
      </c>
      <c r="N40" s="69">
        <v>17887</v>
      </c>
      <c r="O40" s="69">
        <v>29663</v>
      </c>
      <c r="P40" s="69">
        <v>1277</v>
      </c>
      <c r="Q40" s="122">
        <v>166476</v>
      </c>
      <c r="R40" s="134"/>
    </row>
    <row r="41" spans="2:18" ht="21" customHeight="1" x14ac:dyDescent="0.3">
      <c r="B41" s="118" t="s">
        <v>41</v>
      </c>
      <c r="C41" s="69">
        <v>0</v>
      </c>
      <c r="D41" s="69">
        <v>3778</v>
      </c>
      <c r="E41" s="69">
        <v>177</v>
      </c>
      <c r="F41" s="69">
        <v>2836</v>
      </c>
      <c r="G41" s="69">
        <v>924</v>
      </c>
      <c r="H41" s="69">
        <v>1004</v>
      </c>
      <c r="I41" s="69">
        <v>43315</v>
      </c>
      <c r="J41" s="69">
        <v>40510</v>
      </c>
      <c r="K41" s="69">
        <v>0</v>
      </c>
      <c r="L41" s="69">
        <v>1080</v>
      </c>
      <c r="M41" s="69">
        <v>908</v>
      </c>
      <c r="N41" s="69">
        <v>2607</v>
      </c>
      <c r="O41" s="69">
        <v>0</v>
      </c>
      <c r="P41" s="69">
        <v>7517</v>
      </c>
      <c r="Q41" s="122">
        <v>104655</v>
      </c>
      <c r="R41" s="134"/>
    </row>
    <row r="42" spans="2:18" ht="21" customHeight="1" x14ac:dyDescent="0.3">
      <c r="B42" s="118" t="s">
        <v>42</v>
      </c>
      <c r="C42" s="69">
        <v>0</v>
      </c>
      <c r="D42" s="69">
        <v>85</v>
      </c>
      <c r="E42" s="69">
        <v>78</v>
      </c>
      <c r="F42" s="69">
        <v>399</v>
      </c>
      <c r="G42" s="69">
        <v>102</v>
      </c>
      <c r="H42" s="69">
        <v>250</v>
      </c>
      <c r="I42" s="69">
        <v>36814</v>
      </c>
      <c r="J42" s="69">
        <v>18588</v>
      </c>
      <c r="K42" s="69">
        <v>0</v>
      </c>
      <c r="L42" s="69">
        <v>-35</v>
      </c>
      <c r="M42" s="69">
        <v>76</v>
      </c>
      <c r="N42" s="69">
        <v>285</v>
      </c>
      <c r="O42" s="69">
        <v>236</v>
      </c>
      <c r="P42" s="69">
        <v>15589</v>
      </c>
      <c r="Q42" s="122">
        <v>72467</v>
      </c>
      <c r="R42" s="134"/>
    </row>
    <row r="43" spans="2:18" ht="21" customHeight="1" x14ac:dyDescent="0.3">
      <c r="B43" s="118" t="s">
        <v>43</v>
      </c>
      <c r="C43" s="69">
        <v>0</v>
      </c>
      <c r="D43" s="69">
        <v>9685</v>
      </c>
      <c r="E43" s="69">
        <v>13357</v>
      </c>
      <c r="F43" s="69">
        <v>37999</v>
      </c>
      <c r="G43" s="69">
        <v>8598</v>
      </c>
      <c r="H43" s="69">
        <v>15909</v>
      </c>
      <c r="I43" s="69">
        <v>80713</v>
      </c>
      <c r="J43" s="69">
        <v>64510</v>
      </c>
      <c r="K43" s="69">
        <v>0</v>
      </c>
      <c r="L43" s="69">
        <v>14110</v>
      </c>
      <c r="M43" s="69">
        <v>14778</v>
      </c>
      <c r="N43" s="69">
        <v>22977</v>
      </c>
      <c r="O43" s="69">
        <v>239754</v>
      </c>
      <c r="P43" s="69">
        <v>12434</v>
      </c>
      <c r="Q43" s="122">
        <v>534825</v>
      </c>
      <c r="R43" s="134"/>
    </row>
    <row r="44" spans="2:18" ht="21"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18" ht="21" customHeight="1" x14ac:dyDescent="0.3">
      <c r="B45" s="120" t="s">
        <v>45</v>
      </c>
      <c r="C45" s="121">
        <f>SUM(C7:C44)</f>
        <v>86669</v>
      </c>
      <c r="D45" s="121">
        <f t="shared" ref="D45:Q45" si="0">SUM(D7:D44)</f>
        <v>137781</v>
      </c>
      <c r="E45" s="121">
        <f t="shared" si="0"/>
        <v>108974</v>
      </c>
      <c r="F45" s="121">
        <f t="shared" si="0"/>
        <v>513982</v>
      </c>
      <c r="G45" s="121">
        <f t="shared" si="0"/>
        <v>209376</v>
      </c>
      <c r="H45" s="121">
        <f t="shared" si="0"/>
        <v>175572</v>
      </c>
      <c r="I45" s="121">
        <f t="shared" si="0"/>
        <v>1536818</v>
      </c>
      <c r="J45" s="121">
        <f t="shared" si="0"/>
        <v>1165871</v>
      </c>
      <c r="K45" s="121">
        <f t="shared" si="0"/>
        <v>235626</v>
      </c>
      <c r="L45" s="121">
        <f t="shared" si="0"/>
        <v>199030</v>
      </c>
      <c r="M45" s="121">
        <f t="shared" si="0"/>
        <v>274111</v>
      </c>
      <c r="N45" s="121">
        <f t="shared" si="0"/>
        <v>401032</v>
      </c>
      <c r="O45" s="121">
        <f t="shared" si="0"/>
        <v>1766197</v>
      </c>
      <c r="P45" s="121">
        <f t="shared" si="0"/>
        <v>224446</v>
      </c>
      <c r="Q45" s="121">
        <f t="shared" si="0"/>
        <v>7035472</v>
      </c>
      <c r="R45" s="134"/>
    </row>
    <row r="46" spans="2:18" ht="21" customHeight="1" x14ac:dyDescent="0.3">
      <c r="B46" s="286" t="s">
        <v>46</v>
      </c>
      <c r="C46" s="286"/>
      <c r="D46" s="286"/>
      <c r="E46" s="286"/>
      <c r="F46" s="286"/>
      <c r="G46" s="286"/>
      <c r="H46" s="286"/>
      <c r="I46" s="286"/>
      <c r="J46" s="286"/>
      <c r="K46" s="286"/>
      <c r="L46" s="286"/>
      <c r="M46" s="286"/>
      <c r="N46" s="286"/>
      <c r="O46" s="286"/>
      <c r="P46" s="286"/>
      <c r="Q46" s="286"/>
      <c r="R46" s="135"/>
    </row>
    <row r="47" spans="2:18" ht="21" customHeight="1" x14ac:dyDescent="0.3">
      <c r="B47" s="118" t="s">
        <v>47</v>
      </c>
      <c r="C47" s="69">
        <v>231</v>
      </c>
      <c r="D47" s="69">
        <v>7687</v>
      </c>
      <c r="E47" s="69">
        <v>167</v>
      </c>
      <c r="F47" s="69">
        <v>19762</v>
      </c>
      <c r="G47" s="69">
        <v>3266</v>
      </c>
      <c r="H47" s="69">
        <v>3505</v>
      </c>
      <c r="I47" s="69">
        <v>0</v>
      </c>
      <c r="J47" s="69">
        <v>3349</v>
      </c>
      <c r="K47" s="69">
        <v>0</v>
      </c>
      <c r="L47" s="69">
        <v>0</v>
      </c>
      <c r="M47" s="69">
        <v>0</v>
      </c>
      <c r="N47" s="69">
        <v>8232</v>
      </c>
      <c r="O47" s="69">
        <v>15547</v>
      </c>
      <c r="P47" s="69">
        <v>2328</v>
      </c>
      <c r="Q47" s="122">
        <v>64074</v>
      </c>
      <c r="R47" s="134"/>
    </row>
    <row r="48" spans="2:18" ht="21" customHeight="1" x14ac:dyDescent="0.3">
      <c r="B48" s="118" t="s">
        <v>64</v>
      </c>
      <c r="C48" s="69">
        <v>8251</v>
      </c>
      <c r="D48" s="69">
        <v>32884</v>
      </c>
      <c r="E48" s="69">
        <v>0</v>
      </c>
      <c r="F48" s="69">
        <v>-22263</v>
      </c>
      <c r="G48" s="69">
        <v>1921</v>
      </c>
      <c r="H48" s="69">
        <v>-8040</v>
      </c>
      <c r="I48" s="69">
        <v>0</v>
      </c>
      <c r="J48" s="69">
        <v>59899</v>
      </c>
      <c r="K48" s="69">
        <v>0</v>
      </c>
      <c r="L48" s="69">
        <v>3056</v>
      </c>
      <c r="M48" s="69">
        <v>0</v>
      </c>
      <c r="N48" s="69">
        <v>0</v>
      </c>
      <c r="O48" s="69">
        <v>-6018</v>
      </c>
      <c r="P48" s="69">
        <v>19964</v>
      </c>
      <c r="Q48" s="122">
        <v>89653</v>
      </c>
      <c r="R48" s="134"/>
    </row>
    <row r="49" spans="2:19" ht="21" customHeight="1" x14ac:dyDescent="0.3">
      <c r="B49" s="7" t="s">
        <v>250</v>
      </c>
      <c r="C49" s="69">
        <v>19</v>
      </c>
      <c r="D49" s="69">
        <v>1905</v>
      </c>
      <c r="E49" s="69">
        <v>1907</v>
      </c>
      <c r="F49" s="69">
        <v>13986</v>
      </c>
      <c r="G49" s="69">
        <v>1539</v>
      </c>
      <c r="H49" s="69">
        <v>2019</v>
      </c>
      <c r="I49" s="69">
        <v>1393</v>
      </c>
      <c r="J49" s="69">
        <v>1509</v>
      </c>
      <c r="K49" s="69">
        <v>0</v>
      </c>
      <c r="L49" s="69">
        <v>153</v>
      </c>
      <c r="M49" s="69">
        <v>1331</v>
      </c>
      <c r="N49" s="69">
        <v>565</v>
      </c>
      <c r="O49" s="69">
        <v>3037</v>
      </c>
      <c r="P49" s="69">
        <v>436</v>
      </c>
      <c r="Q49" s="122">
        <v>29798</v>
      </c>
      <c r="R49" s="134"/>
    </row>
    <row r="50" spans="2:19" ht="21" customHeight="1" x14ac:dyDescent="0.3">
      <c r="B50" s="118" t="s">
        <v>48</v>
      </c>
      <c r="C50" s="69">
        <v>2185</v>
      </c>
      <c r="D50" s="69">
        <v>43496</v>
      </c>
      <c r="E50" s="69">
        <v>534</v>
      </c>
      <c r="F50" s="69">
        <v>219241</v>
      </c>
      <c r="G50" s="69">
        <v>6980</v>
      </c>
      <c r="H50" s="69">
        <v>25387</v>
      </c>
      <c r="I50" s="69">
        <v>608</v>
      </c>
      <c r="J50" s="69">
        <v>31743</v>
      </c>
      <c r="K50" s="69">
        <v>0</v>
      </c>
      <c r="L50" s="69">
        <v>10027</v>
      </c>
      <c r="M50" s="69">
        <v>99</v>
      </c>
      <c r="N50" s="69">
        <v>96</v>
      </c>
      <c r="O50" s="69">
        <v>185031</v>
      </c>
      <c r="P50" s="69">
        <v>152648</v>
      </c>
      <c r="Q50" s="122">
        <v>678073</v>
      </c>
      <c r="R50" s="134"/>
    </row>
    <row r="51" spans="2:19" ht="21" customHeight="1" x14ac:dyDescent="0.3">
      <c r="B51" s="118" t="s">
        <v>251</v>
      </c>
      <c r="C51" s="69">
        <v>41</v>
      </c>
      <c r="D51" s="69">
        <v>10883</v>
      </c>
      <c r="E51" s="69">
        <v>200</v>
      </c>
      <c r="F51" s="69">
        <v>25036</v>
      </c>
      <c r="G51" s="69">
        <v>10813</v>
      </c>
      <c r="H51" s="69">
        <v>8640</v>
      </c>
      <c r="I51" s="69">
        <v>773</v>
      </c>
      <c r="J51" s="69">
        <v>519</v>
      </c>
      <c r="K51" s="69">
        <v>0</v>
      </c>
      <c r="L51" s="69">
        <v>3222</v>
      </c>
      <c r="M51" s="69">
        <v>237</v>
      </c>
      <c r="N51" s="69">
        <v>592</v>
      </c>
      <c r="O51" s="69">
        <v>894</v>
      </c>
      <c r="P51" s="69">
        <v>6340</v>
      </c>
      <c r="Q51" s="122">
        <v>68190</v>
      </c>
      <c r="R51" s="134"/>
    </row>
    <row r="52" spans="2:19" ht="21" customHeight="1" x14ac:dyDescent="0.3">
      <c r="B52" s="120" t="s">
        <v>45</v>
      </c>
      <c r="C52" s="121">
        <f>SUM(C47:C51)</f>
        <v>10727</v>
      </c>
      <c r="D52" s="121">
        <f t="shared" ref="D52:P52" si="1">SUM(D47:D51)</f>
        <v>96855</v>
      </c>
      <c r="E52" s="121">
        <f t="shared" si="1"/>
        <v>2808</v>
      </c>
      <c r="F52" s="121">
        <f t="shared" si="1"/>
        <v>255762</v>
      </c>
      <c r="G52" s="121">
        <f t="shared" si="1"/>
        <v>24519</v>
      </c>
      <c r="H52" s="121">
        <f t="shared" si="1"/>
        <v>31511</v>
      </c>
      <c r="I52" s="121">
        <f t="shared" si="1"/>
        <v>2774</v>
      </c>
      <c r="J52" s="121">
        <f t="shared" si="1"/>
        <v>97019</v>
      </c>
      <c r="K52" s="121">
        <f t="shared" si="1"/>
        <v>0</v>
      </c>
      <c r="L52" s="121">
        <f t="shared" si="1"/>
        <v>16458</v>
      </c>
      <c r="M52" s="121">
        <f t="shared" si="1"/>
        <v>1667</v>
      </c>
      <c r="N52" s="121">
        <f t="shared" si="1"/>
        <v>9485</v>
      </c>
      <c r="O52" s="121">
        <f t="shared" si="1"/>
        <v>198491</v>
      </c>
      <c r="P52" s="121">
        <f t="shared" si="1"/>
        <v>181716</v>
      </c>
      <c r="Q52" s="121">
        <f>SUM(Q47:Q51)</f>
        <v>929788</v>
      </c>
      <c r="R52" s="134"/>
    </row>
    <row r="53" spans="2:19" ht="20.25" customHeight="1" x14ac:dyDescent="0.3">
      <c r="B53" s="287" t="s">
        <v>50</v>
      </c>
      <c r="C53" s="287"/>
      <c r="D53" s="287"/>
      <c r="E53" s="287"/>
      <c r="F53" s="287"/>
      <c r="G53" s="287"/>
      <c r="H53" s="287"/>
      <c r="I53" s="287"/>
      <c r="J53" s="287"/>
      <c r="K53" s="287"/>
      <c r="L53" s="287"/>
      <c r="M53" s="287"/>
      <c r="N53" s="287"/>
      <c r="O53" s="287"/>
      <c r="P53" s="287"/>
      <c r="Q53" s="287"/>
      <c r="R53" s="136"/>
      <c r="S53" s="5"/>
    </row>
    <row r="54" spans="2:19" x14ac:dyDescent="0.3">
      <c r="C54" s="148"/>
      <c r="D54" s="148"/>
      <c r="E54" s="148"/>
      <c r="F54" s="148"/>
      <c r="G54" s="148"/>
      <c r="H54" s="148"/>
      <c r="I54" s="148"/>
      <c r="J54" s="148"/>
      <c r="K54" s="148"/>
      <c r="L54" s="148"/>
      <c r="M54" s="148"/>
      <c r="N54" s="148"/>
      <c r="O54" s="148"/>
      <c r="P54" s="148"/>
      <c r="Q54" s="148"/>
    </row>
    <row r="55" spans="2:19" x14ac:dyDescent="0.3">
      <c r="C55" s="148"/>
      <c r="D55" s="148"/>
      <c r="E55" s="148"/>
      <c r="F55" s="148"/>
      <c r="G55" s="148"/>
      <c r="H55" s="148"/>
      <c r="I55" s="148"/>
      <c r="J55" s="148"/>
      <c r="K55" s="148"/>
      <c r="L55" s="148"/>
      <c r="M55" s="148"/>
      <c r="N55" s="148"/>
      <c r="O55" s="148"/>
      <c r="P55" s="148"/>
      <c r="Q55" s="148"/>
    </row>
    <row r="56" spans="2:19" x14ac:dyDescent="0.3">
      <c r="Q56" s="5"/>
    </row>
    <row r="58" spans="2:19" x14ac:dyDescent="0.3">
      <c r="Q58" s="5"/>
    </row>
  </sheetData>
  <sheetProtection algorithmName="SHA-512" hashValue="eaCssJHtb6vljWJ6/3Kx7/T1q5gTaiYf4XceXjI2erZrU9XOuItOi1qUzs3kD42STmxC3i+nyEH032r49dt0lg==" saltValue="XnBFrvgo27gxkod5E8Jg5g==" spinCount="100000" sheet="1" objects="1" scenarios="1"/>
  <mergeCells count="4">
    <mergeCell ref="B4:Q4"/>
    <mergeCell ref="B6:Q6"/>
    <mergeCell ref="B46:Q46"/>
    <mergeCell ref="B53:Q53"/>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B3:S55"/>
  <sheetViews>
    <sheetView topLeftCell="B2" workbookViewId="0">
      <pane xSplit="1" ySplit="5" topLeftCell="C31" activePane="bottomRight" state="frozen"/>
      <selection activeCell="C7" sqref="C7:Q44"/>
      <selection pane="topRight" activeCell="C7" sqref="C7:Q44"/>
      <selection pane="bottomLeft" activeCell="C7" sqref="C7:Q44"/>
      <selection pane="bottomRight" activeCell="O50" sqref="O50"/>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16.5" customHeight="1" x14ac:dyDescent="0.3">
      <c r="B4" s="284" t="s">
        <v>318</v>
      </c>
      <c r="C4" s="284"/>
      <c r="D4" s="284"/>
      <c r="E4" s="284"/>
      <c r="F4" s="284"/>
      <c r="G4" s="284"/>
      <c r="H4" s="284"/>
      <c r="I4" s="284"/>
      <c r="J4" s="284"/>
      <c r="K4" s="284"/>
      <c r="L4" s="284"/>
      <c r="M4" s="284"/>
      <c r="N4" s="284"/>
      <c r="O4" s="284"/>
      <c r="P4" s="284"/>
      <c r="Q4" s="284"/>
      <c r="R4" s="123"/>
    </row>
    <row r="5" spans="2:18" ht="16.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16.5" customHeight="1" x14ac:dyDescent="0.3">
      <c r="B6" s="285" t="s">
        <v>16</v>
      </c>
      <c r="C6" s="285"/>
      <c r="D6" s="285"/>
      <c r="E6" s="285"/>
      <c r="F6" s="285"/>
      <c r="G6" s="285"/>
      <c r="H6" s="285"/>
      <c r="I6" s="285"/>
      <c r="J6" s="285"/>
      <c r="K6" s="285"/>
      <c r="L6" s="285"/>
      <c r="M6" s="285"/>
      <c r="N6" s="285"/>
      <c r="O6" s="285"/>
      <c r="P6" s="285"/>
      <c r="Q6" s="285"/>
      <c r="R6" s="133"/>
    </row>
    <row r="7" spans="2:18" ht="16.5" customHeight="1" x14ac:dyDescent="0.3">
      <c r="B7" s="118" t="s">
        <v>17</v>
      </c>
      <c r="C7" s="69">
        <v>0</v>
      </c>
      <c r="D7" s="69">
        <v>0</v>
      </c>
      <c r="E7" s="69">
        <v>-89</v>
      </c>
      <c r="F7" s="69">
        <v>-187</v>
      </c>
      <c r="G7" s="69">
        <v>644</v>
      </c>
      <c r="H7" s="69">
        <v>25</v>
      </c>
      <c r="I7" s="69">
        <v>0</v>
      </c>
      <c r="J7" s="69">
        <v>0</v>
      </c>
      <c r="K7" s="69">
        <v>0</v>
      </c>
      <c r="L7" s="69">
        <v>1140</v>
      </c>
      <c r="M7" s="69">
        <v>325</v>
      </c>
      <c r="N7" s="69">
        <v>1794</v>
      </c>
      <c r="O7" s="69">
        <v>-13638</v>
      </c>
      <c r="P7" s="69">
        <v>-171</v>
      </c>
      <c r="Q7" s="122">
        <v>-10157</v>
      </c>
      <c r="R7" s="134"/>
    </row>
    <row r="8" spans="2:18" ht="16.5" customHeight="1" x14ac:dyDescent="0.3">
      <c r="B8" s="118" t="s">
        <v>18</v>
      </c>
      <c r="C8" s="69">
        <v>0</v>
      </c>
      <c r="D8" s="69">
        <v>-946</v>
      </c>
      <c r="E8" s="69">
        <v>99</v>
      </c>
      <c r="F8" s="69">
        <v>160</v>
      </c>
      <c r="G8" s="69">
        <v>397</v>
      </c>
      <c r="H8" s="69">
        <v>-63</v>
      </c>
      <c r="I8" s="69">
        <v>9027</v>
      </c>
      <c r="J8" s="69">
        <v>4794</v>
      </c>
      <c r="K8" s="69">
        <v>0</v>
      </c>
      <c r="L8" s="69">
        <v>550</v>
      </c>
      <c r="M8" s="69">
        <v>348</v>
      </c>
      <c r="N8" s="69">
        <v>299</v>
      </c>
      <c r="O8" s="69">
        <v>0</v>
      </c>
      <c r="P8" s="69">
        <v>530</v>
      </c>
      <c r="Q8" s="122">
        <v>15196</v>
      </c>
      <c r="R8" s="134"/>
    </row>
    <row r="9" spans="2:18" ht="16.5" customHeight="1" x14ac:dyDescent="0.3">
      <c r="B9" s="118" t="s">
        <v>19</v>
      </c>
      <c r="C9" s="69">
        <v>0</v>
      </c>
      <c r="D9" s="69">
        <v>0</v>
      </c>
      <c r="E9" s="69">
        <v>-1428</v>
      </c>
      <c r="F9" s="69">
        <v>-9980</v>
      </c>
      <c r="G9" s="69">
        <v>-21601</v>
      </c>
      <c r="H9" s="69">
        <v>-686</v>
      </c>
      <c r="I9" s="69">
        <v>-30883</v>
      </c>
      <c r="J9" s="69">
        <v>-5341</v>
      </c>
      <c r="K9" s="69">
        <v>0</v>
      </c>
      <c r="L9" s="69">
        <v>-2946</v>
      </c>
      <c r="M9" s="69">
        <v>-26783</v>
      </c>
      <c r="N9" s="69">
        <v>-2280</v>
      </c>
      <c r="O9" s="69">
        <v>0</v>
      </c>
      <c r="P9" s="69">
        <v>0</v>
      </c>
      <c r="Q9" s="122">
        <v>-101927</v>
      </c>
      <c r="R9" s="134"/>
    </row>
    <row r="10" spans="2:18" ht="16.5" customHeight="1" x14ac:dyDescent="0.3">
      <c r="B10" s="118" t="s">
        <v>142</v>
      </c>
      <c r="C10" s="69">
        <v>-571</v>
      </c>
      <c r="D10" s="69">
        <v>83</v>
      </c>
      <c r="E10" s="69">
        <v>1783</v>
      </c>
      <c r="F10" s="69">
        <v>3023</v>
      </c>
      <c r="G10" s="69">
        <v>-56</v>
      </c>
      <c r="H10" s="69">
        <v>5318</v>
      </c>
      <c r="I10" s="69">
        <v>4971</v>
      </c>
      <c r="J10" s="69">
        <v>4188</v>
      </c>
      <c r="K10" s="69">
        <v>0</v>
      </c>
      <c r="L10" s="69">
        <v>97</v>
      </c>
      <c r="M10" s="69">
        <v>-382</v>
      </c>
      <c r="N10" s="69">
        <v>4094</v>
      </c>
      <c r="O10" s="69">
        <v>-1726</v>
      </c>
      <c r="P10" s="69">
        <v>-955</v>
      </c>
      <c r="Q10" s="122">
        <v>19868</v>
      </c>
      <c r="R10" s="134"/>
    </row>
    <row r="11" spans="2:18" ht="16.5" customHeight="1" x14ac:dyDescent="0.3">
      <c r="B11" s="118" t="s">
        <v>20</v>
      </c>
      <c r="C11" s="69">
        <v>5593</v>
      </c>
      <c r="D11" s="69">
        <v>-911</v>
      </c>
      <c r="E11" s="69">
        <v>2507</v>
      </c>
      <c r="F11" s="69">
        <v>2200</v>
      </c>
      <c r="G11" s="69">
        <v>2705</v>
      </c>
      <c r="H11" s="69">
        <v>1367</v>
      </c>
      <c r="I11" s="69">
        <v>34486</v>
      </c>
      <c r="J11" s="69">
        <v>32126</v>
      </c>
      <c r="K11" s="69">
        <v>0</v>
      </c>
      <c r="L11" s="69">
        <v>5570</v>
      </c>
      <c r="M11" s="69">
        <v>4707</v>
      </c>
      <c r="N11" s="69">
        <v>22375</v>
      </c>
      <c r="O11" s="69">
        <v>9001</v>
      </c>
      <c r="P11" s="69">
        <v>-22830</v>
      </c>
      <c r="Q11" s="122">
        <v>98897</v>
      </c>
      <c r="R11" s="134"/>
    </row>
    <row r="12" spans="2:18" ht="16.5" customHeight="1" x14ac:dyDescent="0.3">
      <c r="B12" s="118" t="s">
        <v>137</v>
      </c>
      <c r="C12" s="69">
        <v>0</v>
      </c>
      <c r="D12" s="69">
        <v>-9652</v>
      </c>
      <c r="E12" s="69">
        <v>2728</v>
      </c>
      <c r="F12" s="69">
        <v>9888</v>
      </c>
      <c r="G12" s="69">
        <v>2918</v>
      </c>
      <c r="H12" s="69">
        <v>-1243</v>
      </c>
      <c r="I12" s="69">
        <v>36940</v>
      </c>
      <c r="J12" s="69">
        <v>31342</v>
      </c>
      <c r="K12" s="69">
        <v>0</v>
      </c>
      <c r="L12" s="69">
        <v>35932</v>
      </c>
      <c r="M12" s="69">
        <v>8650</v>
      </c>
      <c r="N12" s="69">
        <v>4158</v>
      </c>
      <c r="O12" s="69">
        <v>101570</v>
      </c>
      <c r="P12" s="69">
        <v>25724</v>
      </c>
      <c r="Q12" s="122">
        <v>248956</v>
      </c>
      <c r="R12" s="134"/>
    </row>
    <row r="13" spans="2:18" ht="16.5" customHeight="1" x14ac:dyDescent="0.3">
      <c r="B13" s="118" t="s">
        <v>21</v>
      </c>
      <c r="C13" s="69">
        <v>0</v>
      </c>
      <c r="D13" s="69">
        <v>-47801</v>
      </c>
      <c r="E13" s="69">
        <v>35365</v>
      </c>
      <c r="F13" s="69">
        <v>6376</v>
      </c>
      <c r="G13" s="69">
        <v>2281</v>
      </c>
      <c r="H13" s="69">
        <v>4594</v>
      </c>
      <c r="I13" s="69">
        <v>43661</v>
      </c>
      <c r="J13" s="69">
        <v>40828</v>
      </c>
      <c r="K13" s="69">
        <v>0</v>
      </c>
      <c r="L13" s="69">
        <v>-10692</v>
      </c>
      <c r="M13" s="69">
        <v>-55580</v>
      </c>
      <c r="N13" s="69">
        <v>10556</v>
      </c>
      <c r="O13" s="69">
        <v>103747</v>
      </c>
      <c r="P13" s="69">
        <v>-6077</v>
      </c>
      <c r="Q13" s="122">
        <v>127257</v>
      </c>
      <c r="R13" s="134"/>
    </row>
    <row r="14" spans="2:18" ht="16.5" customHeight="1" x14ac:dyDescent="0.3">
      <c r="B14" s="118" t="s">
        <v>22</v>
      </c>
      <c r="C14" s="69">
        <v>0</v>
      </c>
      <c r="D14" s="69">
        <v>-1227</v>
      </c>
      <c r="E14" s="69">
        <v>41</v>
      </c>
      <c r="F14" s="69">
        <v>-696</v>
      </c>
      <c r="G14" s="69">
        <v>491</v>
      </c>
      <c r="H14" s="69">
        <v>198</v>
      </c>
      <c r="I14" s="69">
        <v>9129</v>
      </c>
      <c r="J14" s="69">
        <v>6547</v>
      </c>
      <c r="K14" s="69">
        <v>0</v>
      </c>
      <c r="L14" s="69">
        <v>999</v>
      </c>
      <c r="M14" s="69">
        <v>508</v>
      </c>
      <c r="N14" s="69">
        <v>2069</v>
      </c>
      <c r="O14" s="69">
        <v>0</v>
      </c>
      <c r="P14" s="69">
        <v>-1098</v>
      </c>
      <c r="Q14" s="122">
        <v>16961</v>
      </c>
      <c r="R14" s="134"/>
    </row>
    <row r="15" spans="2:18" ht="16.5" customHeight="1" x14ac:dyDescent="0.3">
      <c r="B15" s="118" t="s">
        <v>23</v>
      </c>
      <c r="C15" s="69">
        <v>0</v>
      </c>
      <c r="D15" s="69">
        <v>0</v>
      </c>
      <c r="E15" s="69">
        <v>0</v>
      </c>
      <c r="F15" s="69">
        <v>0</v>
      </c>
      <c r="G15" s="69">
        <v>0</v>
      </c>
      <c r="H15" s="69">
        <v>0</v>
      </c>
      <c r="I15" s="69">
        <v>5625</v>
      </c>
      <c r="J15" s="69">
        <v>2777</v>
      </c>
      <c r="K15" s="69">
        <v>68618</v>
      </c>
      <c r="L15" s="69">
        <v>0</v>
      </c>
      <c r="M15" s="69">
        <v>0</v>
      </c>
      <c r="N15" s="69">
        <v>0</v>
      </c>
      <c r="O15" s="69">
        <v>0</v>
      </c>
      <c r="P15" s="69">
        <v>0</v>
      </c>
      <c r="Q15" s="122">
        <v>77020</v>
      </c>
      <c r="R15" s="134"/>
    </row>
    <row r="16" spans="2:18" ht="16.5" customHeight="1" x14ac:dyDescent="0.3">
      <c r="B16" s="118" t="s">
        <v>24</v>
      </c>
      <c r="C16" s="69">
        <v>-2573</v>
      </c>
      <c r="D16" s="69">
        <v>-717</v>
      </c>
      <c r="E16" s="69">
        <v>195</v>
      </c>
      <c r="F16" s="69">
        <v>-2179</v>
      </c>
      <c r="G16" s="69">
        <v>1022</v>
      </c>
      <c r="H16" s="69">
        <v>-608</v>
      </c>
      <c r="I16" s="69">
        <v>11690</v>
      </c>
      <c r="J16" s="69">
        <v>10207</v>
      </c>
      <c r="K16" s="69">
        <v>268</v>
      </c>
      <c r="L16" s="69">
        <v>889</v>
      </c>
      <c r="M16" s="69">
        <v>-159</v>
      </c>
      <c r="N16" s="69">
        <v>6221</v>
      </c>
      <c r="O16" s="69">
        <v>0</v>
      </c>
      <c r="P16" s="69">
        <v>720</v>
      </c>
      <c r="Q16" s="122">
        <v>24976</v>
      </c>
      <c r="R16" s="134"/>
    </row>
    <row r="17" spans="2:18" ht="16.5" customHeight="1" x14ac:dyDescent="0.3">
      <c r="B17" s="118" t="s">
        <v>25</v>
      </c>
      <c r="C17" s="69">
        <v>0</v>
      </c>
      <c r="D17" s="69">
        <v>1158</v>
      </c>
      <c r="E17" s="69">
        <v>1483</v>
      </c>
      <c r="F17" s="69">
        <v>-287</v>
      </c>
      <c r="G17" s="69">
        <v>8576</v>
      </c>
      <c r="H17" s="69">
        <v>3021</v>
      </c>
      <c r="I17" s="69">
        <v>29604</v>
      </c>
      <c r="J17" s="69">
        <v>23939</v>
      </c>
      <c r="K17" s="69">
        <v>0</v>
      </c>
      <c r="L17" s="69">
        <v>1905</v>
      </c>
      <c r="M17" s="69">
        <v>730</v>
      </c>
      <c r="N17" s="69">
        <v>2887</v>
      </c>
      <c r="O17" s="69">
        <v>-5200</v>
      </c>
      <c r="P17" s="69">
        <v>1397</v>
      </c>
      <c r="Q17" s="122">
        <v>69213</v>
      </c>
      <c r="R17" s="134"/>
    </row>
    <row r="18" spans="2:18" ht="16.5" customHeight="1" x14ac:dyDescent="0.3">
      <c r="B18" s="118" t="s">
        <v>26</v>
      </c>
      <c r="C18" s="69">
        <v>-12498</v>
      </c>
      <c r="D18" s="69">
        <v>-21543</v>
      </c>
      <c r="E18" s="69">
        <v>3633</v>
      </c>
      <c r="F18" s="69">
        <v>-51150</v>
      </c>
      <c r="G18" s="69">
        <v>-3617</v>
      </c>
      <c r="H18" s="69">
        <v>3313</v>
      </c>
      <c r="I18" s="69">
        <v>23530</v>
      </c>
      <c r="J18" s="69">
        <v>16552</v>
      </c>
      <c r="K18" s="69">
        <v>6705</v>
      </c>
      <c r="L18" s="69">
        <v>2451</v>
      </c>
      <c r="M18" s="69">
        <v>9594</v>
      </c>
      <c r="N18" s="69">
        <v>31502</v>
      </c>
      <c r="O18" s="69">
        <v>45114</v>
      </c>
      <c r="P18" s="69">
        <v>-150536</v>
      </c>
      <c r="Q18" s="122">
        <v>-96951</v>
      </c>
      <c r="R18" s="134"/>
    </row>
    <row r="19" spans="2:18" ht="16.5" customHeight="1" x14ac:dyDescent="0.3">
      <c r="B19" s="118" t="s">
        <v>27</v>
      </c>
      <c r="C19" s="69">
        <v>510</v>
      </c>
      <c r="D19" s="69">
        <v>-3230</v>
      </c>
      <c r="E19" s="69">
        <v>545</v>
      </c>
      <c r="F19" s="69">
        <v>-14791</v>
      </c>
      <c r="G19" s="69">
        <v>2154</v>
      </c>
      <c r="H19" s="69">
        <v>3487</v>
      </c>
      <c r="I19" s="69">
        <v>42652</v>
      </c>
      <c r="J19" s="69">
        <v>36265</v>
      </c>
      <c r="K19" s="69">
        <v>0</v>
      </c>
      <c r="L19" s="69">
        <v>-1540</v>
      </c>
      <c r="M19" s="69">
        <v>-13244</v>
      </c>
      <c r="N19" s="69">
        <v>23640</v>
      </c>
      <c r="O19" s="69">
        <v>0</v>
      </c>
      <c r="P19" s="69">
        <v>4217</v>
      </c>
      <c r="Q19" s="122">
        <v>80664</v>
      </c>
      <c r="R19" s="134"/>
    </row>
    <row r="20" spans="2:18" ht="16.5" customHeight="1" x14ac:dyDescent="0.3">
      <c r="B20" s="118" t="s">
        <v>28</v>
      </c>
      <c r="C20" s="69">
        <v>-2945</v>
      </c>
      <c r="D20" s="69">
        <v>412</v>
      </c>
      <c r="E20" s="69">
        <v>6006</v>
      </c>
      <c r="F20" s="69">
        <v>1118</v>
      </c>
      <c r="G20" s="69">
        <v>5962</v>
      </c>
      <c r="H20" s="69">
        <v>4311</v>
      </c>
      <c r="I20" s="69">
        <v>20643</v>
      </c>
      <c r="J20" s="69">
        <v>12990</v>
      </c>
      <c r="K20" s="69">
        <v>0</v>
      </c>
      <c r="L20" s="69">
        <v>4405</v>
      </c>
      <c r="M20" s="69">
        <v>4074</v>
      </c>
      <c r="N20" s="69">
        <v>9629</v>
      </c>
      <c r="O20" s="69">
        <v>-16332</v>
      </c>
      <c r="P20" s="69">
        <v>990</v>
      </c>
      <c r="Q20" s="122">
        <v>51263</v>
      </c>
      <c r="R20" s="134"/>
    </row>
    <row r="21" spans="2:18" ht="16.5" customHeight="1" x14ac:dyDescent="0.3">
      <c r="B21" s="118" t="s">
        <v>29</v>
      </c>
      <c r="C21" s="69">
        <v>-8604</v>
      </c>
      <c r="D21" s="69">
        <v>1355</v>
      </c>
      <c r="E21" s="69">
        <v>4262</v>
      </c>
      <c r="F21" s="69">
        <v>-9652</v>
      </c>
      <c r="G21" s="69">
        <v>-833</v>
      </c>
      <c r="H21" s="69">
        <v>2376</v>
      </c>
      <c r="I21" s="69">
        <v>28681</v>
      </c>
      <c r="J21" s="69">
        <v>11642</v>
      </c>
      <c r="K21" s="69">
        <v>0</v>
      </c>
      <c r="L21" s="69">
        <v>2050</v>
      </c>
      <c r="M21" s="69">
        <v>6914</v>
      </c>
      <c r="N21" s="69">
        <v>18554</v>
      </c>
      <c r="O21" s="69">
        <v>5033</v>
      </c>
      <c r="P21" s="69">
        <v>-3158</v>
      </c>
      <c r="Q21" s="122">
        <v>58620</v>
      </c>
      <c r="R21" s="134"/>
    </row>
    <row r="22" spans="2:18" ht="16.5" customHeight="1" x14ac:dyDescent="0.3">
      <c r="B22" s="118" t="s">
        <v>30</v>
      </c>
      <c r="C22" s="69">
        <v>0</v>
      </c>
      <c r="D22" s="69">
        <v>1119</v>
      </c>
      <c r="E22" s="69">
        <v>639</v>
      </c>
      <c r="F22" s="69">
        <v>5459</v>
      </c>
      <c r="G22" s="69">
        <v>865</v>
      </c>
      <c r="H22" s="69">
        <v>3955</v>
      </c>
      <c r="I22" s="69">
        <v>6669</v>
      </c>
      <c r="J22" s="69">
        <v>4585</v>
      </c>
      <c r="K22" s="69">
        <v>0</v>
      </c>
      <c r="L22" s="69">
        <v>487</v>
      </c>
      <c r="M22" s="69">
        <v>1558</v>
      </c>
      <c r="N22" s="69">
        <v>7417</v>
      </c>
      <c r="O22" s="69">
        <v>0</v>
      </c>
      <c r="P22" s="69">
        <v>-2051</v>
      </c>
      <c r="Q22" s="122">
        <v>30703</v>
      </c>
      <c r="R22" s="134"/>
    </row>
    <row r="23" spans="2:18" ht="16.5"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16.5" customHeight="1" x14ac:dyDescent="0.3">
      <c r="B24" s="118" t="s">
        <v>258</v>
      </c>
      <c r="C24" s="69">
        <v>-1800</v>
      </c>
      <c r="D24" s="69">
        <v>-3893</v>
      </c>
      <c r="E24" s="69">
        <v>1645</v>
      </c>
      <c r="F24" s="69">
        <v>5533</v>
      </c>
      <c r="G24" s="69">
        <v>4300</v>
      </c>
      <c r="H24" s="69">
        <v>-256</v>
      </c>
      <c r="I24" s="69">
        <v>13449</v>
      </c>
      <c r="J24" s="69">
        <v>4707</v>
      </c>
      <c r="K24" s="69">
        <v>-180</v>
      </c>
      <c r="L24" s="69">
        <v>873</v>
      </c>
      <c r="M24" s="69">
        <v>2553</v>
      </c>
      <c r="N24" s="69">
        <v>0</v>
      </c>
      <c r="O24" s="69">
        <v>0</v>
      </c>
      <c r="P24" s="69">
        <v>-3110</v>
      </c>
      <c r="Q24" s="122">
        <v>23820</v>
      </c>
      <c r="R24" s="134"/>
    </row>
    <row r="25" spans="2:18" ht="16.5" customHeight="1" x14ac:dyDescent="0.3">
      <c r="B25" s="118" t="s">
        <v>259</v>
      </c>
      <c r="C25" s="69">
        <v>0</v>
      </c>
      <c r="D25" s="69">
        <v>0</v>
      </c>
      <c r="E25" s="69">
        <v>0</v>
      </c>
      <c r="F25" s="69">
        <v>0</v>
      </c>
      <c r="G25" s="69">
        <v>0</v>
      </c>
      <c r="H25" s="69">
        <v>0</v>
      </c>
      <c r="I25" s="69">
        <v>0</v>
      </c>
      <c r="J25" s="69">
        <v>0</v>
      </c>
      <c r="K25" s="69">
        <v>0</v>
      </c>
      <c r="L25" s="69">
        <v>0</v>
      </c>
      <c r="M25" s="69">
        <v>0</v>
      </c>
      <c r="N25" s="69">
        <v>0</v>
      </c>
      <c r="O25" s="69">
        <v>115126</v>
      </c>
      <c r="P25" s="69">
        <v>0</v>
      </c>
      <c r="Q25" s="122">
        <v>115126</v>
      </c>
      <c r="R25" s="134"/>
    </row>
    <row r="26" spans="2:18" ht="16.5" customHeight="1" x14ac:dyDescent="0.3">
      <c r="B26" s="118" t="s">
        <v>33</v>
      </c>
      <c r="C26" s="69">
        <v>0</v>
      </c>
      <c r="D26" s="69">
        <v>-2593</v>
      </c>
      <c r="E26" s="69">
        <v>983</v>
      </c>
      <c r="F26" s="69">
        <v>-15828</v>
      </c>
      <c r="G26" s="69">
        <v>-1533</v>
      </c>
      <c r="H26" s="69">
        <v>7613</v>
      </c>
      <c r="I26" s="69">
        <v>7211</v>
      </c>
      <c r="J26" s="69">
        <v>11770</v>
      </c>
      <c r="K26" s="69">
        <v>0</v>
      </c>
      <c r="L26" s="69">
        <v>-544</v>
      </c>
      <c r="M26" s="69">
        <v>-13528</v>
      </c>
      <c r="N26" s="69">
        <v>14924</v>
      </c>
      <c r="O26" s="69">
        <v>-42</v>
      </c>
      <c r="P26" s="69">
        <v>414</v>
      </c>
      <c r="Q26" s="122">
        <v>8845</v>
      </c>
      <c r="R26" s="134"/>
    </row>
    <row r="27" spans="2:18" ht="16.5" customHeight="1" x14ac:dyDescent="0.3">
      <c r="B27" s="118" t="s">
        <v>34</v>
      </c>
      <c r="C27" s="69">
        <v>0</v>
      </c>
      <c r="D27" s="69">
        <v>979</v>
      </c>
      <c r="E27" s="69">
        <v>902</v>
      </c>
      <c r="F27" s="69">
        <v>3783</v>
      </c>
      <c r="G27" s="69">
        <v>1430</v>
      </c>
      <c r="H27" s="69">
        <v>180</v>
      </c>
      <c r="I27" s="69">
        <v>13061</v>
      </c>
      <c r="J27" s="69">
        <v>9536</v>
      </c>
      <c r="K27" s="69">
        <v>0</v>
      </c>
      <c r="L27" s="69">
        <v>479</v>
      </c>
      <c r="M27" s="69">
        <v>-1662</v>
      </c>
      <c r="N27" s="69">
        <v>-169</v>
      </c>
      <c r="O27" s="69">
        <v>0</v>
      </c>
      <c r="P27" s="69">
        <v>-462</v>
      </c>
      <c r="Q27" s="122">
        <v>28059</v>
      </c>
      <c r="R27" s="134"/>
    </row>
    <row r="28" spans="2:18" ht="16.5" customHeight="1" x14ac:dyDescent="0.3">
      <c r="B28" s="118" t="s">
        <v>35</v>
      </c>
      <c r="C28" s="69">
        <v>0</v>
      </c>
      <c r="D28" s="69">
        <v>1226</v>
      </c>
      <c r="E28" s="69">
        <v>225</v>
      </c>
      <c r="F28" s="69">
        <v>2425</v>
      </c>
      <c r="G28" s="69">
        <v>7986</v>
      </c>
      <c r="H28" s="69">
        <v>-4146</v>
      </c>
      <c r="I28" s="69">
        <v>12214</v>
      </c>
      <c r="J28" s="69">
        <v>23796</v>
      </c>
      <c r="K28" s="69">
        <v>0</v>
      </c>
      <c r="L28" s="69">
        <v>266</v>
      </c>
      <c r="M28" s="69">
        <v>230</v>
      </c>
      <c r="N28" s="69">
        <v>3337</v>
      </c>
      <c r="O28" s="69">
        <v>50557</v>
      </c>
      <c r="P28" s="69">
        <v>3858</v>
      </c>
      <c r="Q28" s="122">
        <v>101975</v>
      </c>
      <c r="R28" s="134"/>
    </row>
    <row r="29" spans="2:18" ht="16.5" customHeight="1" x14ac:dyDescent="0.3">
      <c r="B29" s="118" t="s">
        <v>36</v>
      </c>
      <c r="C29" s="69">
        <v>-258</v>
      </c>
      <c r="D29" s="69">
        <v>-8886</v>
      </c>
      <c r="E29" s="69">
        <v>782</v>
      </c>
      <c r="F29" s="69">
        <v>-18479</v>
      </c>
      <c r="G29" s="69">
        <v>1927</v>
      </c>
      <c r="H29" s="69">
        <v>5034</v>
      </c>
      <c r="I29" s="69">
        <v>12846</v>
      </c>
      <c r="J29" s="69">
        <v>10937</v>
      </c>
      <c r="K29" s="69">
        <v>0</v>
      </c>
      <c r="L29" s="69">
        <v>454</v>
      </c>
      <c r="M29" s="69">
        <v>-721</v>
      </c>
      <c r="N29" s="69">
        <v>18928</v>
      </c>
      <c r="O29" s="69">
        <v>0</v>
      </c>
      <c r="P29" s="69">
        <v>-3841</v>
      </c>
      <c r="Q29" s="122">
        <v>18724</v>
      </c>
      <c r="R29" s="134"/>
    </row>
    <row r="30" spans="2:18" ht="16.5" customHeight="1" x14ac:dyDescent="0.3">
      <c r="B30" s="118" t="s">
        <v>192</v>
      </c>
      <c r="C30" s="69">
        <v>0</v>
      </c>
      <c r="D30" s="69">
        <v>-1102</v>
      </c>
      <c r="E30" s="69">
        <v>705</v>
      </c>
      <c r="F30" s="69">
        <v>209</v>
      </c>
      <c r="G30" s="69">
        <v>465</v>
      </c>
      <c r="H30" s="69">
        <v>-2066</v>
      </c>
      <c r="I30" s="69">
        <v>14901</v>
      </c>
      <c r="J30" s="69">
        <v>6514</v>
      </c>
      <c r="K30" s="69">
        <v>0</v>
      </c>
      <c r="L30" s="69">
        <v>-227</v>
      </c>
      <c r="M30" s="69">
        <v>711</v>
      </c>
      <c r="N30" s="69">
        <v>4245</v>
      </c>
      <c r="O30" s="69">
        <v>0</v>
      </c>
      <c r="P30" s="69">
        <v>-556</v>
      </c>
      <c r="Q30" s="122">
        <v>23800</v>
      </c>
      <c r="R30" s="134"/>
    </row>
    <row r="31" spans="2:18" ht="16.5" customHeight="1" x14ac:dyDescent="0.3">
      <c r="B31" s="118" t="s">
        <v>193</v>
      </c>
      <c r="C31" s="69">
        <v>-2983</v>
      </c>
      <c r="D31" s="69">
        <v>406</v>
      </c>
      <c r="E31" s="69">
        <v>451</v>
      </c>
      <c r="F31" s="69">
        <v>1166</v>
      </c>
      <c r="G31" s="69">
        <v>2497</v>
      </c>
      <c r="H31" s="69">
        <v>-859</v>
      </c>
      <c r="I31" s="69">
        <v>5056</v>
      </c>
      <c r="J31" s="69">
        <v>3420</v>
      </c>
      <c r="K31" s="69">
        <v>0</v>
      </c>
      <c r="L31" s="69">
        <v>182</v>
      </c>
      <c r="M31" s="69">
        <v>478</v>
      </c>
      <c r="N31" s="69">
        <v>501</v>
      </c>
      <c r="O31" s="69">
        <v>0</v>
      </c>
      <c r="P31" s="69">
        <v>96</v>
      </c>
      <c r="Q31" s="122">
        <v>10410</v>
      </c>
      <c r="R31" s="134"/>
    </row>
    <row r="32" spans="2:18" ht="16.5" customHeight="1" x14ac:dyDescent="0.3">
      <c r="B32" s="118" t="s">
        <v>37</v>
      </c>
      <c r="C32" s="69">
        <v>0</v>
      </c>
      <c r="D32" s="69">
        <v>570</v>
      </c>
      <c r="E32" s="69">
        <v>2108</v>
      </c>
      <c r="F32" s="69">
        <v>-5254</v>
      </c>
      <c r="G32" s="69">
        <v>-164</v>
      </c>
      <c r="H32" s="69">
        <v>-727</v>
      </c>
      <c r="I32" s="69">
        <v>22911</v>
      </c>
      <c r="J32" s="69">
        <v>19382</v>
      </c>
      <c r="K32" s="69">
        <v>0</v>
      </c>
      <c r="L32" s="69">
        <v>-717</v>
      </c>
      <c r="M32" s="69">
        <v>-2841</v>
      </c>
      <c r="N32" s="69">
        <v>10989</v>
      </c>
      <c r="O32" s="69">
        <v>0</v>
      </c>
      <c r="P32" s="69">
        <v>-1721</v>
      </c>
      <c r="Q32" s="122">
        <v>44535</v>
      </c>
      <c r="R32" s="134"/>
    </row>
    <row r="33" spans="2:18" ht="16.5" customHeight="1" x14ac:dyDescent="0.3">
      <c r="B33" s="118" t="s">
        <v>139</v>
      </c>
      <c r="C33" s="69">
        <v>0</v>
      </c>
      <c r="D33" s="69">
        <v>502</v>
      </c>
      <c r="E33" s="69">
        <v>355</v>
      </c>
      <c r="F33" s="69">
        <v>1729</v>
      </c>
      <c r="G33" s="69">
        <v>1058</v>
      </c>
      <c r="H33" s="69">
        <v>128</v>
      </c>
      <c r="I33" s="69">
        <v>9254</v>
      </c>
      <c r="J33" s="69">
        <v>6471</v>
      </c>
      <c r="K33" s="69">
        <v>0</v>
      </c>
      <c r="L33" s="69">
        <v>1951</v>
      </c>
      <c r="M33" s="69">
        <v>1761</v>
      </c>
      <c r="N33" s="69">
        <v>3974</v>
      </c>
      <c r="O33" s="69">
        <v>2004</v>
      </c>
      <c r="P33" s="69">
        <v>-33</v>
      </c>
      <c r="Q33" s="122">
        <v>29153</v>
      </c>
      <c r="R33" s="134"/>
    </row>
    <row r="34" spans="2:18" ht="16.5" customHeight="1" x14ac:dyDescent="0.3">
      <c r="B34" s="118" t="s">
        <v>211</v>
      </c>
      <c r="C34" s="69">
        <v>0</v>
      </c>
      <c r="D34" s="69">
        <v>262</v>
      </c>
      <c r="E34" s="69">
        <v>297</v>
      </c>
      <c r="F34" s="69">
        <v>-430</v>
      </c>
      <c r="G34" s="69">
        <v>1376</v>
      </c>
      <c r="H34" s="69">
        <v>784</v>
      </c>
      <c r="I34" s="69">
        <v>11236</v>
      </c>
      <c r="J34" s="69">
        <v>4085</v>
      </c>
      <c r="K34" s="69">
        <v>0</v>
      </c>
      <c r="L34" s="69">
        <v>67</v>
      </c>
      <c r="M34" s="69">
        <v>679</v>
      </c>
      <c r="N34" s="69">
        <v>-273</v>
      </c>
      <c r="O34" s="69">
        <v>0</v>
      </c>
      <c r="P34" s="69">
        <v>-3861</v>
      </c>
      <c r="Q34" s="122">
        <v>14222</v>
      </c>
      <c r="R34" s="134"/>
    </row>
    <row r="35" spans="2:18" ht="16.5" customHeight="1" x14ac:dyDescent="0.3">
      <c r="B35" s="118" t="s">
        <v>140</v>
      </c>
      <c r="C35" s="69">
        <v>0</v>
      </c>
      <c r="D35" s="69">
        <v>-666</v>
      </c>
      <c r="E35" s="69">
        <v>203</v>
      </c>
      <c r="F35" s="69">
        <v>-330</v>
      </c>
      <c r="G35" s="69">
        <v>250</v>
      </c>
      <c r="H35" s="69">
        <v>32</v>
      </c>
      <c r="I35" s="69">
        <v>7608</v>
      </c>
      <c r="J35" s="69">
        <v>2363</v>
      </c>
      <c r="K35" s="69">
        <v>611</v>
      </c>
      <c r="L35" s="69">
        <v>1505</v>
      </c>
      <c r="M35" s="69">
        <v>375</v>
      </c>
      <c r="N35" s="69">
        <v>715</v>
      </c>
      <c r="O35" s="69">
        <v>13256</v>
      </c>
      <c r="P35" s="69">
        <v>267</v>
      </c>
      <c r="Q35" s="122">
        <v>26190</v>
      </c>
      <c r="R35" s="134"/>
    </row>
    <row r="36" spans="2:18" ht="16.5" customHeight="1" x14ac:dyDescent="0.3">
      <c r="B36" s="118" t="s">
        <v>141</v>
      </c>
      <c r="C36" s="69">
        <v>0</v>
      </c>
      <c r="D36" s="69">
        <v>-56</v>
      </c>
      <c r="E36" s="69">
        <v>769</v>
      </c>
      <c r="F36" s="69">
        <v>-330</v>
      </c>
      <c r="G36" s="69">
        <v>-3570</v>
      </c>
      <c r="H36" s="69">
        <v>103</v>
      </c>
      <c r="I36" s="69">
        <v>15679</v>
      </c>
      <c r="J36" s="69">
        <v>5037</v>
      </c>
      <c r="K36" s="69">
        <v>0</v>
      </c>
      <c r="L36" s="69">
        <v>-1514</v>
      </c>
      <c r="M36" s="69">
        <v>-110</v>
      </c>
      <c r="N36" s="69">
        <v>3400</v>
      </c>
      <c r="O36" s="69">
        <v>-4258</v>
      </c>
      <c r="P36" s="69">
        <v>-72</v>
      </c>
      <c r="Q36" s="122">
        <v>15079</v>
      </c>
      <c r="R36" s="134"/>
    </row>
    <row r="37" spans="2:18" ht="16.5" customHeight="1" x14ac:dyDescent="0.3">
      <c r="B37" s="118" t="s">
        <v>212</v>
      </c>
      <c r="C37" s="69">
        <v>0</v>
      </c>
      <c r="D37" s="69">
        <v>395</v>
      </c>
      <c r="E37" s="69">
        <v>2015</v>
      </c>
      <c r="F37" s="69">
        <v>-11701</v>
      </c>
      <c r="G37" s="69">
        <v>1414</v>
      </c>
      <c r="H37" s="69">
        <v>357</v>
      </c>
      <c r="I37" s="69">
        <v>20736</v>
      </c>
      <c r="J37" s="69">
        <v>20979</v>
      </c>
      <c r="K37" s="69">
        <v>2142</v>
      </c>
      <c r="L37" s="69">
        <v>-13</v>
      </c>
      <c r="M37" s="69">
        <v>-862</v>
      </c>
      <c r="N37" s="69">
        <v>5916</v>
      </c>
      <c r="O37" s="69">
        <v>-11709</v>
      </c>
      <c r="P37" s="69">
        <v>-728</v>
      </c>
      <c r="Q37" s="122">
        <v>28942</v>
      </c>
      <c r="R37" s="134"/>
    </row>
    <row r="38" spans="2:18" ht="16.5"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18" ht="16.5" customHeight="1" x14ac:dyDescent="0.3">
      <c r="B39" s="118" t="s">
        <v>39</v>
      </c>
      <c r="C39" s="69">
        <v>0</v>
      </c>
      <c r="D39" s="69">
        <v>-2884</v>
      </c>
      <c r="E39" s="69">
        <v>911</v>
      </c>
      <c r="F39" s="69">
        <v>-7741</v>
      </c>
      <c r="G39" s="69">
        <v>952</v>
      </c>
      <c r="H39" s="69">
        <v>3433</v>
      </c>
      <c r="I39" s="69">
        <v>4147</v>
      </c>
      <c r="J39" s="69">
        <v>3186</v>
      </c>
      <c r="K39" s="69">
        <v>0</v>
      </c>
      <c r="L39" s="69">
        <v>508</v>
      </c>
      <c r="M39" s="69">
        <v>4140</v>
      </c>
      <c r="N39" s="69">
        <v>8058</v>
      </c>
      <c r="O39" s="69">
        <v>334</v>
      </c>
      <c r="P39" s="69">
        <v>-147</v>
      </c>
      <c r="Q39" s="122">
        <v>14897</v>
      </c>
      <c r="R39" s="134"/>
    </row>
    <row r="40" spans="2:18" ht="16.5" customHeight="1" x14ac:dyDescent="0.3">
      <c r="B40" s="118" t="s">
        <v>40</v>
      </c>
      <c r="C40" s="69">
        <v>0</v>
      </c>
      <c r="D40" s="69">
        <v>720</v>
      </c>
      <c r="E40" s="69">
        <v>552</v>
      </c>
      <c r="F40" s="69">
        <v>1524</v>
      </c>
      <c r="G40" s="69">
        <v>1040</v>
      </c>
      <c r="H40" s="69">
        <v>579</v>
      </c>
      <c r="I40" s="69">
        <v>8086</v>
      </c>
      <c r="J40" s="69">
        <v>9189</v>
      </c>
      <c r="K40" s="69">
        <v>0</v>
      </c>
      <c r="L40" s="69">
        <v>-307</v>
      </c>
      <c r="M40" s="69">
        <v>631</v>
      </c>
      <c r="N40" s="69">
        <v>-8378</v>
      </c>
      <c r="O40" s="69">
        <v>-3213</v>
      </c>
      <c r="P40" s="69">
        <v>-307</v>
      </c>
      <c r="Q40" s="122">
        <v>10117</v>
      </c>
      <c r="R40" s="134"/>
    </row>
    <row r="41" spans="2:18" ht="16.5" customHeight="1" x14ac:dyDescent="0.3">
      <c r="B41" s="118" t="s">
        <v>41</v>
      </c>
      <c r="C41" s="69">
        <v>0</v>
      </c>
      <c r="D41" s="69">
        <v>-955</v>
      </c>
      <c r="E41" s="69">
        <v>117</v>
      </c>
      <c r="F41" s="69">
        <v>39</v>
      </c>
      <c r="G41" s="69">
        <v>2021</v>
      </c>
      <c r="H41" s="69">
        <v>-955</v>
      </c>
      <c r="I41" s="69">
        <v>12997</v>
      </c>
      <c r="J41" s="69">
        <v>9701</v>
      </c>
      <c r="K41" s="69">
        <v>0</v>
      </c>
      <c r="L41" s="69">
        <v>1422</v>
      </c>
      <c r="M41" s="69">
        <v>216</v>
      </c>
      <c r="N41" s="69">
        <v>3166</v>
      </c>
      <c r="O41" s="69">
        <v>0</v>
      </c>
      <c r="P41" s="69">
        <v>837</v>
      </c>
      <c r="Q41" s="122">
        <v>28605</v>
      </c>
      <c r="R41" s="134"/>
    </row>
    <row r="42" spans="2:18" ht="16.5" customHeight="1" x14ac:dyDescent="0.3">
      <c r="B42" s="118" t="s">
        <v>42</v>
      </c>
      <c r="C42" s="69">
        <v>0</v>
      </c>
      <c r="D42" s="69">
        <v>-30</v>
      </c>
      <c r="E42" s="69">
        <v>-5</v>
      </c>
      <c r="F42" s="69">
        <v>-289</v>
      </c>
      <c r="G42" s="69">
        <v>52</v>
      </c>
      <c r="H42" s="69">
        <v>4</v>
      </c>
      <c r="I42" s="69">
        <v>11093</v>
      </c>
      <c r="J42" s="69">
        <v>4013</v>
      </c>
      <c r="K42" s="69">
        <v>1281</v>
      </c>
      <c r="L42" s="69">
        <v>181</v>
      </c>
      <c r="M42" s="69">
        <v>18</v>
      </c>
      <c r="N42" s="69">
        <v>47</v>
      </c>
      <c r="O42" s="69">
        <v>1223</v>
      </c>
      <c r="P42" s="69">
        <v>42</v>
      </c>
      <c r="Q42" s="122">
        <v>17630</v>
      </c>
      <c r="R42" s="134"/>
    </row>
    <row r="43" spans="2:18" ht="16.5" customHeight="1" x14ac:dyDescent="0.3">
      <c r="B43" s="118" t="s">
        <v>43</v>
      </c>
      <c r="C43" s="69">
        <v>-1171</v>
      </c>
      <c r="D43" s="69">
        <v>-2519</v>
      </c>
      <c r="E43" s="69">
        <v>5120</v>
      </c>
      <c r="F43" s="69">
        <v>-3211</v>
      </c>
      <c r="G43" s="69">
        <v>3468</v>
      </c>
      <c r="H43" s="69">
        <v>5670</v>
      </c>
      <c r="I43" s="69">
        <v>18546</v>
      </c>
      <c r="J43" s="69">
        <v>23801</v>
      </c>
      <c r="K43" s="69">
        <v>0</v>
      </c>
      <c r="L43" s="69">
        <v>1595</v>
      </c>
      <c r="M43" s="69">
        <v>3977</v>
      </c>
      <c r="N43" s="69">
        <v>7800</v>
      </c>
      <c r="O43" s="69">
        <v>136547</v>
      </c>
      <c r="P43" s="69">
        <v>-3661</v>
      </c>
      <c r="Q43" s="122">
        <v>195963</v>
      </c>
      <c r="R43" s="134"/>
    </row>
    <row r="44" spans="2:18" ht="16.5"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18" ht="16.5" customHeight="1" x14ac:dyDescent="0.3">
      <c r="B45" s="120" t="s">
        <v>45</v>
      </c>
      <c r="C45" s="121">
        <f>SUM(C7:C44)</f>
        <v>-27300</v>
      </c>
      <c r="D45" s="121">
        <f t="shared" ref="D45:Q45" si="0">SUM(D7:D44)</f>
        <v>-100424</v>
      </c>
      <c r="E45" s="121">
        <f t="shared" si="0"/>
        <v>75904</v>
      </c>
      <c r="F45" s="121">
        <f t="shared" si="0"/>
        <v>-107883</v>
      </c>
      <c r="G45" s="121">
        <f t="shared" si="0"/>
        <v>26877</v>
      </c>
      <c r="H45" s="121">
        <f t="shared" si="0"/>
        <v>44273</v>
      </c>
      <c r="I45" s="121">
        <f t="shared" si="0"/>
        <v>497456</v>
      </c>
      <c r="J45" s="121">
        <f t="shared" si="0"/>
        <v>412328</v>
      </c>
      <c r="K45" s="121">
        <f t="shared" si="0"/>
        <v>79445</v>
      </c>
      <c r="L45" s="121">
        <f t="shared" si="0"/>
        <v>47458</v>
      </c>
      <c r="M45" s="121">
        <f t="shared" si="0"/>
        <v>-62695</v>
      </c>
      <c r="N45" s="121">
        <f t="shared" si="0"/>
        <v>220095</v>
      </c>
      <c r="O45" s="121">
        <f t="shared" si="0"/>
        <v>527394</v>
      </c>
      <c r="P45" s="121">
        <f t="shared" si="0"/>
        <v>-166283</v>
      </c>
      <c r="Q45" s="121">
        <f t="shared" si="0"/>
        <v>1466651</v>
      </c>
      <c r="R45" s="134"/>
    </row>
    <row r="46" spans="2:18" ht="16.5" customHeight="1" x14ac:dyDescent="0.3">
      <c r="B46" s="286" t="s">
        <v>46</v>
      </c>
      <c r="C46" s="286"/>
      <c r="D46" s="286"/>
      <c r="E46" s="286"/>
      <c r="F46" s="286"/>
      <c r="G46" s="286"/>
      <c r="H46" s="286"/>
      <c r="I46" s="286"/>
      <c r="J46" s="286"/>
      <c r="K46" s="286"/>
      <c r="L46" s="286"/>
      <c r="M46" s="286"/>
      <c r="N46" s="286"/>
      <c r="O46" s="286"/>
      <c r="P46" s="286"/>
      <c r="Q46" s="286"/>
      <c r="R46" s="135"/>
    </row>
    <row r="47" spans="2:18" ht="16.5" customHeight="1" x14ac:dyDescent="0.3">
      <c r="B47" s="118" t="s">
        <v>47</v>
      </c>
      <c r="C47" s="69">
        <v>1180</v>
      </c>
      <c r="D47" s="69">
        <v>19509</v>
      </c>
      <c r="E47" s="69">
        <v>741</v>
      </c>
      <c r="F47" s="69">
        <v>96421</v>
      </c>
      <c r="G47" s="69">
        <v>10005</v>
      </c>
      <c r="H47" s="69">
        <v>19416</v>
      </c>
      <c r="I47" s="69">
        <v>0</v>
      </c>
      <c r="J47" s="69">
        <v>10025</v>
      </c>
      <c r="K47" s="69">
        <v>0</v>
      </c>
      <c r="L47" s="69">
        <v>0</v>
      </c>
      <c r="M47" s="69">
        <v>0</v>
      </c>
      <c r="N47" s="69">
        <v>31690</v>
      </c>
      <c r="O47" s="69">
        <v>66119</v>
      </c>
      <c r="P47" s="69">
        <v>10236</v>
      </c>
      <c r="Q47" s="122">
        <v>265342</v>
      </c>
      <c r="R47" s="134"/>
    </row>
    <row r="48" spans="2:18" ht="16.5" customHeight="1" x14ac:dyDescent="0.3">
      <c r="B48" s="118" t="s">
        <v>64</v>
      </c>
      <c r="C48" s="69">
        <v>2007</v>
      </c>
      <c r="D48" s="69">
        <v>33195</v>
      </c>
      <c r="E48" s="69">
        <v>0</v>
      </c>
      <c r="F48" s="69">
        <v>151720</v>
      </c>
      <c r="G48" s="69">
        <v>1594</v>
      </c>
      <c r="H48" s="69">
        <v>37465</v>
      </c>
      <c r="I48" s="69">
        <v>0</v>
      </c>
      <c r="J48" s="69">
        <v>17014</v>
      </c>
      <c r="K48" s="69">
        <v>0</v>
      </c>
      <c r="L48" s="69">
        <v>2865</v>
      </c>
      <c r="M48" s="69">
        <v>0</v>
      </c>
      <c r="N48" s="69">
        <v>0</v>
      </c>
      <c r="O48" s="69">
        <v>50244</v>
      </c>
      <c r="P48" s="69">
        <v>36952</v>
      </c>
      <c r="Q48" s="122">
        <v>333058</v>
      </c>
      <c r="R48" s="134"/>
    </row>
    <row r="49" spans="2:19" ht="16.5" customHeight="1" x14ac:dyDescent="0.3">
      <c r="B49" s="7" t="s">
        <v>250</v>
      </c>
      <c r="C49" s="69">
        <v>113</v>
      </c>
      <c r="D49" s="69">
        <v>6303</v>
      </c>
      <c r="E49" s="69">
        <v>4042</v>
      </c>
      <c r="F49" s="69">
        <v>29637</v>
      </c>
      <c r="G49" s="69">
        <v>1833</v>
      </c>
      <c r="H49" s="69">
        <v>2827</v>
      </c>
      <c r="I49" s="69">
        <v>916</v>
      </c>
      <c r="J49" s="69">
        <v>992</v>
      </c>
      <c r="K49" s="69">
        <v>0</v>
      </c>
      <c r="L49" s="69">
        <v>1157</v>
      </c>
      <c r="M49" s="69">
        <v>2656</v>
      </c>
      <c r="N49" s="69">
        <v>1088</v>
      </c>
      <c r="O49" s="69">
        <v>10436</v>
      </c>
      <c r="P49" s="69">
        <v>3478</v>
      </c>
      <c r="Q49" s="122">
        <v>65477</v>
      </c>
      <c r="R49" s="134"/>
    </row>
    <row r="50" spans="2:19" ht="16.5" customHeight="1" x14ac:dyDescent="0.3">
      <c r="B50" s="118" t="s">
        <v>48</v>
      </c>
      <c r="C50" s="69">
        <v>4903</v>
      </c>
      <c r="D50" s="69">
        <v>56859</v>
      </c>
      <c r="E50" s="69">
        <v>183410</v>
      </c>
      <c r="F50" s="69">
        <v>56592</v>
      </c>
      <c r="G50" s="69">
        <v>8975</v>
      </c>
      <c r="H50" s="69">
        <v>60906</v>
      </c>
      <c r="I50" s="69">
        <v>2422</v>
      </c>
      <c r="J50" s="69">
        <v>30162</v>
      </c>
      <c r="K50" s="69">
        <v>0</v>
      </c>
      <c r="L50" s="69">
        <v>26971</v>
      </c>
      <c r="M50" s="69">
        <v>69066</v>
      </c>
      <c r="N50" s="69">
        <v>5129</v>
      </c>
      <c r="O50" s="69">
        <v>134068</v>
      </c>
      <c r="P50" s="69">
        <v>259676</v>
      </c>
      <c r="Q50" s="122">
        <v>899138</v>
      </c>
      <c r="R50" s="134"/>
    </row>
    <row r="51" spans="2:19" ht="16.5" customHeight="1" x14ac:dyDescent="0.3">
      <c r="B51" s="118" t="s">
        <v>251</v>
      </c>
      <c r="C51" s="69">
        <v>36</v>
      </c>
      <c r="D51" s="69">
        <v>10144</v>
      </c>
      <c r="E51" s="69">
        <v>52</v>
      </c>
      <c r="F51" s="69">
        <v>35012</v>
      </c>
      <c r="G51" s="69">
        <v>6477</v>
      </c>
      <c r="H51" s="69">
        <v>5118</v>
      </c>
      <c r="I51" s="69">
        <v>1134</v>
      </c>
      <c r="J51" s="69">
        <v>1855</v>
      </c>
      <c r="K51" s="69">
        <v>0</v>
      </c>
      <c r="L51" s="69">
        <v>3014</v>
      </c>
      <c r="M51" s="69">
        <v>1370</v>
      </c>
      <c r="N51" s="69">
        <v>1425</v>
      </c>
      <c r="O51" s="69">
        <v>485</v>
      </c>
      <c r="P51" s="69">
        <v>38</v>
      </c>
      <c r="Q51" s="122">
        <v>66160</v>
      </c>
      <c r="R51" s="134"/>
    </row>
    <row r="52" spans="2:19" ht="16.5" customHeight="1" x14ac:dyDescent="0.3">
      <c r="B52" s="120" t="s">
        <v>45</v>
      </c>
      <c r="C52" s="121">
        <f>SUM(C47:C51)</f>
        <v>8239</v>
      </c>
      <c r="D52" s="121">
        <f t="shared" ref="D52:Q52" si="1">SUM(D47:D51)</f>
        <v>126010</v>
      </c>
      <c r="E52" s="121">
        <f t="shared" si="1"/>
        <v>188245</v>
      </c>
      <c r="F52" s="121">
        <f t="shared" si="1"/>
        <v>369382</v>
      </c>
      <c r="G52" s="121">
        <f t="shared" si="1"/>
        <v>28884</v>
      </c>
      <c r="H52" s="121">
        <f t="shared" si="1"/>
        <v>125732</v>
      </c>
      <c r="I52" s="121">
        <f t="shared" si="1"/>
        <v>4472</v>
      </c>
      <c r="J52" s="121">
        <f t="shared" si="1"/>
        <v>60048</v>
      </c>
      <c r="K52" s="121">
        <f t="shared" si="1"/>
        <v>0</v>
      </c>
      <c r="L52" s="121">
        <f t="shared" si="1"/>
        <v>34007</v>
      </c>
      <c r="M52" s="121">
        <f t="shared" si="1"/>
        <v>73092</v>
      </c>
      <c r="N52" s="121">
        <f t="shared" si="1"/>
        <v>39332</v>
      </c>
      <c r="O52" s="121">
        <f t="shared" si="1"/>
        <v>261352</v>
      </c>
      <c r="P52" s="121">
        <f t="shared" si="1"/>
        <v>310380</v>
      </c>
      <c r="Q52" s="121">
        <f t="shared" si="1"/>
        <v>1629175</v>
      </c>
      <c r="R52" s="134"/>
    </row>
    <row r="53" spans="2:19" ht="20.25" customHeight="1" x14ac:dyDescent="0.3">
      <c r="B53" s="287" t="s">
        <v>50</v>
      </c>
      <c r="C53" s="287"/>
      <c r="D53" s="287"/>
      <c r="E53" s="287"/>
      <c r="F53" s="287"/>
      <c r="G53" s="287"/>
      <c r="H53" s="287"/>
      <c r="I53" s="287"/>
      <c r="J53" s="287"/>
      <c r="K53" s="287"/>
      <c r="L53" s="287"/>
      <c r="M53" s="287"/>
      <c r="N53" s="287"/>
      <c r="O53" s="287"/>
      <c r="P53" s="287"/>
      <c r="Q53" s="287"/>
      <c r="R53" s="136"/>
      <c r="S53" s="5"/>
    </row>
    <row r="54" spans="2:19" x14ac:dyDescent="0.3">
      <c r="C54" s="5"/>
      <c r="D54" s="5"/>
      <c r="E54" s="5"/>
      <c r="F54" s="5"/>
      <c r="G54" s="5"/>
      <c r="H54" s="5"/>
      <c r="I54" s="5"/>
      <c r="J54" s="5"/>
      <c r="K54" s="5"/>
      <c r="L54" s="5"/>
      <c r="M54" s="5"/>
      <c r="N54" s="5"/>
      <c r="O54" s="5"/>
      <c r="P54" s="5"/>
      <c r="Q54" s="5"/>
    </row>
    <row r="55" spans="2:19" x14ac:dyDescent="0.3">
      <c r="Q55" s="5"/>
    </row>
  </sheetData>
  <sheetProtection algorithmName="SHA-512" hashValue="3fEt3z2Nv+W3BAkFIkZpzTt3uxZtwWJu2YGMZzkOeH9iQI/Dzttd8UmHxbC8j+no3y/NwFJYelAceDFcgFPkKQ==" saltValue="bVHdSbJGrqZLgtgbEsdzcA==" spinCount="100000" sheet="1" objects="1" scenarios="1"/>
  <mergeCells count="4">
    <mergeCell ref="B4:Q4"/>
    <mergeCell ref="B6:Q6"/>
    <mergeCell ref="B46:Q46"/>
    <mergeCell ref="B53:Q5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B1:Z56"/>
  <sheetViews>
    <sheetView showGridLines="0" topLeftCell="A41" zoomScale="80" zoomScaleNormal="80" workbookViewId="0">
      <selection activeCell="C44" sqref="C44"/>
    </sheetView>
  </sheetViews>
  <sheetFormatPr defaultColWidth="12" defaultRowHeight="21" customHeight="1" x14ac:dyDescent="0.3"/>
  <cols>
    <col min="1" max="1" width="20.453125" style="4" customWidth="1"/>
    <col min="2" max="2" width="47.54296875" style="4" bestFit="1" customWidth="1"/>
    <col min="3" max="17" width="22.54296875" style="4" customWidth="1"/>
    <col min="18" max="19" width="16.54296875" style="4" bestFit="1" customWidth="1"/>
    <col min="20" max="16384" width="12" style="4"/>
  </cols>
  <sheetData>
    <row r="1" spans="2:20" ht="24.75" customHeight="1" x14ac:dyDescent="0.3"/>
    <row r="2" spans="2:20" ht="14" x14ac:dyDescent="0.3"/>
    <row r="3" spans="2:20" ht="24.75" customHeight="1" x14ac:dyDescent="0.3">
      <c r="B3" s="284" t="s">
        <v>306</v>
      </c>
      <c r="C3" s="284"/>
      <c r="D3" s="284"/>
      <c r="E3" s="284"/>
      <c r="F3" s="284"/>
      <c r="G3" s="284"/>
      <c r="H3" s="284"/>
      <c r="I3" s="284"/>
      <c r="J3" s="284"/>
      <c r="K3" s="284"/>
      <c r="L3" s="284"/>
      <c r="M3" s="284"/>
      <c r="N3" s="284"/>
      <c r="O3" s="284"/>
      <c r="P3" s="284"/>
      <c r="Q3" s="284"/>
      <c r="R3" s="123"/>
    </row>
    <row r="4" spans="2:20" ht="28" x14ac:dyDescent="0.3">
      <c r="B4" s="64" t="s">
        <v>0</v>
      </c>
      <c r="C4" s="66" t="s">
        <v>214</v>
      </c>
      <c r="D4" s="66" t="s">
        <v>215</v>
      </c>
      <c r="E4" s="66" t="s">
        <v>216</v>
      </c>
      <c r="F4" s="66" t="s">
        <v>217</v>
      </c>
      <c r="G4" s="66" t="s">
        <v>218</v>
      </c>
      <c r="H4" s="66" t="s">
        <v>219</v>
      </c>
      <c r="I4" s="66" t="s">
        <v>220</v>
      </c>
      <c r="J4" s="66" t="s">
        <v>219</v>
      </c>
      <c r="K4" s="66" t="s">
        <v>221</v>
      </c>
      <c r="L4" s="66" t="s">
        <v>222</v>
      </c>
      <c r="M4" s="66" t="s">
        <v>73</v>
      </c>
      <c r="N4" s="66" t="s">
        <v>74</v>
      </c>
      <c r="O4" s="66" t="s">
        <v>223</v>
      </c>
      <c r="P4" s="66" t="s">
        <v>2</v>
      </c>
      <c r="Q4" s="66" t="s">
        <v>224</v>
      </c>
      <c r="R4" s="133"/>
    </row>
    <row r="5" spans="2:20" ht="28.5" customHeight="1" x14ac:dyDescent="0.3">
      <c r="B5" s="286" t="s">
        <v>16</v>
      </c>
      <c r="C5" s="286"/>
      <c r="D5" s="286"/>
      <c r="E5" s="286"/>
      <c r="F5" s="286"/>
      <c r="G5" s="286"/>
      <c r="H5" s="286"/>
      <c r="I5" s="286"/>
      <c r="J5" s="286"/>
      <c r="K5" s="286"/>
      <c r="L5" s="286"/>
      <c r="M5" s="286"/>
      <c r="N5" s="286"/>
      <c r="O5" s="286"/>
      <c r="P5" s="286"/>
      <c r="Q5" s="286"/>
      <c r="R5" s="133"/>
    </row>
    <row r="6" spans="2:20" ht="28.5" customHeight="1" x14ac:dyDescent="0.3">
      <c r="B6" s="118" t="s">
        <v>17</v>
      </c>
      <c r="C6" s="69">
        <v>2427451</v>
      </c>
      <c r="D6" s="69">
        <v>0</v>
      </c>
      <c r="E6" s="69">
        <v>665547</v>
      </c>
      <c r="F6" s="69">
        <v>1761904</v>
      </c>
      <c r="G6" s="69">
        <v>1460135</v>
      </c>
      <c r="H6" s="69">
        <v>0</v>
      </c>
      <c r="I6" s="69">
        <v>2405762</v>
      </c>
      <c r="J6" s="69">
        <v>0</v>
      </c>
      <c r="K6" s="69">
        <v>816276</v>
      </c>
      <c r="L6" s="69">
        <v>622543</v>
      </c>
      <c r="M6" s="69">
        <v>-10157</v>
      </c>
      <c r="N6" s="69">
        <v>292523</v>
      </c>
      <c r="O6" s="69">
        <v>-88632</v>
      </c>
      <c r="P6" s="69">
        <v>91820</v>
      </c>
      <c r="Q6" s="122">
        <v>3188</v>
      </c>
      <c r="R6" s="134"/>
      <c r="S6" s="134"/>
      <c r="T6" s="5"/>
    </row>
    <row r="7" spans="2:20" ht="28.5" customHeight="1" x14ac:dyDescent="0.3">
      <c r="B7" s="118" t="s">
        <v>18</v>
      </c>
      <c r="C7" s="69">
        <v>173010</v>
      </c>
      <c r="D7" s="69">
        <v>0</v>
      </c>
      <c r="E7" s="69">
        <v>18116</v>
      </c>
      <c r="F7" s="69">
        <v>154895</v>
      </c>
      <c r="G7" s="69">
        <v>290273</v>
      </c>
      <c r="H7" s="69">
        <v>0</v>
      </c>
      <c r="I7" s="69">
        <v>234895</v>
      </c>
      <c r="J7" s="69">
        <v>0</v>
      </c>
      <c r="K7" s="69">
        <v>210273</v>
      </c>
      <c r="L7" s="69">
        <v>75112</v>
      </c>
      <c r="M7" s="69">
        <v>15196</v>
      </c>
      <c r="N7" s="69">
        <v>142544</v>
      </c>
      <c r="O7" s="69">
        <v>-22580</v>
      </c>
      <c r="P7" s="69">
        <v>23480</v>
      </c>
      <c r="Q7" s="122">
        <v>900</v>
      </c>
      <c r="R7" s="134"/>
      <c r="S7" s="134"/>
      <c r="T7" s="5"/>
    </row>
    <row r="8" spans="2:20" ht="28.5" customHeight="1" x14ac:dyDescent="0.3">
      <c r="B8" s="118" t="s">
        <v>19</v>
      </c>
      <c r="C8" s="69">
        <v>1220104</v>
      </c>
      <c r="D8" s="69">
        <v>2229</v>
      </c>
      <c r="E8" s="69">
        <v>950372</v>
      </c>
      <c r="F8" s="69">
        <v>271961</v>
      </c>
      <c r="G8" s="69">
        <v>274094</v>
      </c>
      <c r="H8" s="69">
        <v>0</v>
      </c>
      <c r="I8" s="69">
        <v>374571</v>
      </c>
      <c r="J8" s="69">
        <v>0</v>
      </c>
      <c r="K8" s="69">
        <v>171484</v>
      </c>
      <c r="L8" s="69">
        <v>-13914</v>
      </c>
      <c r="M8" s="69">
        <v>-101927</v>
      </c>
      <c r="N8" s="69">
        <v>198675</v>
      </c>
      <c r="O8" s="69">
        <v>88650</v>
      </c>
      <c r="P8" s="69">
        <v>0</v>
      </c>
      <c r="Q8" s="122">
        <v>88650</v>
      </c>
      <c r="R8" s="134"/>
      <c r="S8" s="134"/>
      <c r="T8" s="5"/>
    </row>
    <row r="9" spans="2:20" ht="28.5" customHeight="1" x14ac:dyDescent="0.3">
      <c r="B9" s="118" t="s">
        <v>142</v>
      </c>
      <c r="C9" s="69">
        <v>281732</v>
      </c>
      <c r="D9" s="69">
        <v>0</v>
      </c>
      <c r="E9" s="69">
        <v>84959</v>
      </c>
      <c r="F9" s="69">
        <v>196773</v>
      </c>
      <c r="G9" s="69">
        <v>179673</v>
      </c>
      <c r="H9" s="69">
        <v>0</v>
      </c>
      <c r="I9" s="69">
        <v>237664</v>
      </c>
      <c r="J9" s="69">
        <v>0</v>
      </c>
      <c r="K9" s="69">
        <v>138782</v>
      </c>
      <c r="L9" s="69">
        <v>98988</v>
      </c>
      <c r="M9" s="69">
        <v>19868</v>
      </c>
      <c r="N9" s="69">
        <v>83866</v>
      </c>
      <c r="O9" s="69">
        <v>-63940</v>
      </c>
      <c r="P9" s="69">
        <v>29540</v>
      </c>
      <c r="Q9" s="122">
        <v>-34399</v>
      </c>
      <c r="R9" s="134"/>
      <c r="S9" s="134"/>
      <c r="T9" s="5"/>
    </row>
    <row r="10" spans="2:20" ht="28.5" customHeight="1" x14ac:dyDescent="0.3">
      <c r="B10" s="118" t="s">
        <v>20</v>
      </c>
      <c r="C10" s="69">
        <v>3627454</v>
      </c>
      <c r="D10" s="69">
        <v>35765</v>
      </c>
      <c r="E10" s="69">
        <v>1264777</v>
      </c>
      <c r="F10" s="69">
        <v>2398443</v>
      </c>
      <c r="G10" s="69">
        <v>2346840</v>
      </c>
      <c r="H10" s="69">
        <v>52421</v>
      </c>
      <c r="I10" s="69">
        <v>3100650</v>
      </c>
      <c r="J10" s="69">
        <v>0</v>
      </c>
      <c r="K10" s="69">
        <v>1697054</v>
      </c>
      <c r="L10" s="69">
        <v>1160252</v>
      </c>
      <c r="M10" s="69">
        <v>98897</v>
      </c>
      <c r="N10" s="69">
        <v>413751</v>
      </c>
      <c r="O10" s="69">
        <v>24154</v>
      </c>
      <c r="P10" s="69">
        <v>0</v>
      </c>
      <c r="Q10" s="122">
        <v>24154</v>
      </c>
      <c r="R10" s="134"/>
      <c r="S10" s="134"/>
      <c r="T10" s="5"/>
    </row>
    <row r="11" spans="2:20" ht="28.5" customHeight="1" x14ac:dyDescent="0.3">
      <c r="B11" s="118" t="s">
        <v>137</v>
      </c>
      <c r="C11" s="69">
        <v>3204079</v>
      </c>
      <c r="D11" s="69">
        <v>0</v>
      </c>
      <c r="E11" s="69">
        <v>646581</v>
      </c>
      <c r="F11" s="69">
        <v>2557498</v>
      </c>
      <c r="G11" s="69">
        <v>2725409</v>
      </c>
      <c r="H11" s="69">
        <v>81035</v>
      </c>
      <c r="I11" s="69">
        <v>3508730</v>
      </c>
      <c r="J11" s="69">
        <v>169678</v>
      </c>
      <c r="K11" s="69">
        <v>1685534</v>
      </c>
      <c r="L11" s="69">
        <v>1523320</v>
      </c>
      <c r="M11" s="69">
        <v>248956</v>
      </c>
      <c r="N11" s="69">
        <v>552729</v>
      </c>
      <c r="O11" s="69">
        <v>-639472</v>
      </c>
      <c r="P11" s="69">
        <v>167883</v>
      </c>
      <c r="Q11" s="122">
        <v>-471588</v>
      </c>
      <c r="R11" s="134"/>
      <c r="S11" s="134"/>
      <c r="T11" s="5"/>
    </row>
    <row r="12" spans="2:20" ht="28.5" customHeight="1" x14ac:dyDescent="0.3">
      <c r="B12" s="118" t="s">
        <v>21</v>
      </c>
      <c r="C12" s="69">
        <v>3740332</v>
      </c>
      <c r="D12" s="69">
        <v>41284</v>
      </c>
      <c r="E12" s="69">
        <v>840129</v>
      </c>
      <c r="F12" s="69">
        <v>2941487</v>
      </c>
      <c r="G12" s="69">
        <v>3435993</v>
      </c>
      <c r="H12" s="69">
        <v>0</v>
      </c>
      <c r="I12" s="69">
        <v>4271787</v>
      </c>
      <c r="J12" s="69">
        <v>0</v>
      </c>
      <c r="K12" s="69">
        <v>2105693</v>
      </c>
      <c r="L12" s="69">
        <v>1740650</v>
      </c>
      <c r="M12" s="69">
        <v>127257</v>
      </c>
      <c r="N12" s="69">
        <v>544761</v>
      </c>
      <c r="O12" s="69">
        <v>-306975</v>
      </c>
      <c r="P12" s="69">
        <v>179804</v>
      </c>
      <c r="Q12" s="122">
        <v>-127171</v>
      </c>
      <c r="R12" s="134"/>
      <c r="S12" s="134"/>
      <c r="T12" s="5"/>
    </row>
    <row r="13" spans="2:20" ht="28.5" customHeight="1" x14ac:dyDescent="0.3">
      <c r="B13" s="118" t="s">
        <v>22</v>
      </c>
      <c r="C13" s="69">
        <v>201193</v>
      </c>
      <c r="D13" s="69">
        <v>38298</v>
      </c>
      <c r="E13" s="69">
        <v>36611</v>
      </c>
      <c r="F13" s="69">
        <v>202880</v>
      </c>
      <c r="G13" s="69">
        <v>376165</v>
      </c>
      <c r="H13" s="69">
        <v>57334</v>
      </c>
      <c r="I13" s="69">
        <v>382674</v>
      </c>
      <c r="J13" s="69">
        <v>47651</v>
      </c>
      <c r="K13" s="69">
        <v>206055</v>
      </c>
      <c r="L13" s="69">
        <v>133252</v>
      </c>
      <c r="M13" s="69">
        <v>16961</v>
      </c>
      <c r="N13" s="69">
        <v>49872</v>
      </c>
      <c r="O13" s="69">
        <v>5969</v>
      </c>
      <c r="P13" s="69">
        <v>6230</v>
      </c>
      <c r="Q13" s="122">
        <v>12200</v>
      </c>
      <c r="R13" s="134"/>
      <c r="S13" s="134"/>
      <c r="T13" s="5"/>
    </row>
    <row r="14" spans="2:20" ht="28.5" customHeight="1" x14ac:dyDescent="0.3">
      <c r="B14" s="118" t="s">
        <v>23</v>
      </c>
      <c r="C14" s="69">
        <v>785039</v>
      </c>
      <c r="D14" s="69">
        <v>0</v>
      </c>
      <c r="E14" s="69">
        <v>14032</v>
      </c>
      <c r="F14" s="69">
        <v>771007</v>
      </c>
      <c r="G14" s="69">
        <v>523133</v>
      </c>
      <c r="H14" s="69">
        <v>0</v>
      </c>
      <c r="I14" s="69">
        <v>537366</v>
      </c>
      <c r="J14" s="69">
        <v>0</v>
      </c>
      <c r="K14" s="69">
        <v>756775</v>
      </c>
      <c r="L14" s="69">
        <v>380812</v>
      </c>
      <c r="M14" s="69">
        <v>77020</v>
      </c>
      <c r="N14" s="69">
        <v>218919</v>
      </c>
      <c r="O14" s="69">
        <v>80024</v>
      </c>
      <c r="P14" s="69">
        <v>18743</v>
      </c>
      <c r="Q14" s="122">
        <v>98767</v>
      </c>
      <c r="R14" s="134"/>
      <c r="S14" s="134"/>
      <c r="T14" s="5"/>
    </row>
    <row r="15" spans="2:20" ht="28.5" customHeight="1" x14ac:dyDescent="0.3">
      <c r="B15" s="118" t="s">
        <v>24</v>
      </c>
      <c r="C15" s="69">
        <v>759922</v>
      </c>
      <c r="D15" s="69">
        <v>651</v>
      </c>
      <c r="E15" s="69">
        <v>318789</v>
      </c>
      <c r="F15" s="69">
        <v>441783</v>
      </c>
      <c r="G15" s="69">
        <v>448387</v>
      </c>
      <c r="H15" s="69">
        <v>0</v>
      </c>
      <c r="I15" s="69">
        <v>583860</v>
      </c>
      <c r="J15" s="69">
        <v>0</v>
      </c>
      <c r="K15" s="69">
        <v>306310</v>
      </c>
      <c r="L15" s="69">
        <v>233214</v>
      </c>
      <c r="M15" s="69">
        <v>24976</v>
      </c>
      <c r="N15" s="69">
        <v>89104</v>
      </c>
      <c r="O15" s="69">
        <v>-40985</v>
      </c>
      <c r="P15" s="69">
        <v>0</v>
      </c>
      <c r="Q15" s="122">
        <v>-40985</v>
      </c>
      <c r="R15" s="134"/>
      <c r="S15" s="134"/>
      <c r="T15" s="5"/>
    </row>
    <row r="16" spans="2:20" ht="28.5" customHeight="1" x14ac:dyDescent="0.3">
      <c r="B16" s="118" t="s">
        <v>25</v>
      </c>
      <c r="C16" s="69">
        <v>1557398</v>
      </c>
      <c r="D16" s="69">
        <v>12168</v>
      </c>
      <c r="E16" s="69">
        <v>575272</v>
      </c>
      <c r="F16" s="69">
        <v>994294</v>
      </c>
      <c r="G16" s="69">
        <v>979521</v>
      </c>
      <c r="H16" s="69">
        <v>27859</v>
      </c>
      <c r="I16" s="69">
        <v>1307459</v>
      </c>
      <c r="J16" s="69">
        <v>43361</v>
      </c>
      <c r="K16" s="69">
        <v>650854</v>
      </c>
      <c r="L16" s="69">
        <v>437004</v>
      </c>
      <c r="M16" s="69">
        <v>69213</v>
      </c>
      <c r="N16" s="69">
        <v>150413</v>
      </c>
      <c r="O16" s="69">
        <v>-5776</v>
      </c>
      <c r="P16" s="69">
        <v>0</v>
      </c>
      <c r="Q16" s="122">
        <v>-5776</v>
      </c>
      <c r="R16" s="134"/>
      <c r="S16" s="134"/>
      <c r="T16" s="5"/>
    </row>
    <row r="17" spans="2:20" ht="28.5" customHeight="1" x14ac:dyDescent="0.3">
      <c r="B17" s="118" t="s">
        <v>26</v>
      </c>
      <c r="C17" s="69">
        <v>3846925</v>
      </c>
      <c r="D17" s="69">
        <v>59160</v>
      </c>
      <c r="E17" s="69">
        <v>1890007</v>
      </c>
      <c r="F17" s="69">
        <v>2016078</v>
      </c>
      <c r="G17" s="69">
        <v>1677139</v>
      </c>
      <c r="H17" s="69">
        <v>0</v>
      </c>
      <c r="I17" s="69">
        <v>2643843</v>
      </c>
      <c r="J17" s="69">
        <v>0</v>
      </c>
      <c r="K17" s="69">
        <v>1049374</v>
      </c>
      <c r="L17" s="69">
        <v>760482</v>
      </c>
      <c r="M17" s="69">
        <v>-96951</v>
      </c>
      <c r="N17" s="69">
        <v>262632</v>
      </c>
      <c r="O17" s="69">
        <v>123211</v>
      </c>
      <c r="P17" s="69">
        <v>196541</v>
      </c>
      <c r="Q17" s="122">
        <v>319751</v>
      </c>
      <c r="R17" s="134"/>
      <c r="S17" s="134"/>
      <c r="T17" s="5"/>
    </row>
    <row r="18" spans="2:20" ht="28.5" customHeight="1" x14ac:dyDescent="0.3">
      <c r="B18" s="118" t="s">
        <v>27</v>
      </c>
      <c r="C18" s="69">
        <v>1431171</v>
      </c>
      <c r="D18" s="69">
        <v>11662</v>
      </c>
      <c r="E18" s="69">
        <v>243363</v>
      </c>
      <c r="F18" s="69">
        <v>1199469</v>
      </c>
      <c r="G18" s="69">
        <v>1878275</v>
      </c>
      <c r="H18" s="69">
        <v>0</v>
      </c>
      <c r="I18" s="69">
        <v>2040797</v>
      </c>
      <c r="J18" s="69">
        <v>0</v>
      </c>
      <c r="K18" s="69">
        <v>1036947</v>
      </c>
      <c r="L18" s="69">
        <v>904509</v>
      </c>
      <c r="M18" s="69">
        <v>80664</v>
      </c>
      <c r="N18" s="69">
        <v>228164</v>
      </c>
      <c r="O18" s="69">
        <v>-176389</v>
      </c>
      <c r="P18" s="69">
        <v>52970</v>
      </c>
      <c r="Q18" s="122">
        <v>-123419</v>
      </c>
      <c r="R18" s="134"/>
      <c r="S18" s="134"/>
      <c r="T18" s="5"/>
    </row>
    <row r="19" spans="2:20" ht="28.5" customHeight="1" x14ac:dyDescent="0.3">
      <c r="B19" s="118" t="s">
        <v>28</v>
      </c>
      <c r="C19" s="69">
        <v>1898910</v>
      </c>
      <c r="D19" s="69">
        <v>25580</v>
      </c>
      <c r="E19" s="69">
        <v>787811</v>
      </c>
      <c r="F19" s="69">
        <v>1136680</v>
      </c>
      <c r="G19" s="69">
        <v>1465029</v>
      </c>
      <c r="H19" s="69">
        <v>0</v>
      </c>
      <c r="I19" s="69">
        <v>1746010</v>
      </c>
      <c r="J19" s="69">
        <v>0</v>
      </c>
      <c r="K19" s="69">
        <v>855699</v>
      </c>
      <c r="L19" s="69">
        <v>394219</v>
      </c>
      <c r="M19" s="69">
        <v>51263</v>
      </c>
      <c r="N19" s="69">
        <v>340630</v>
      </c>
      <c r="O19" s="69">
        <v>69586</v>
      </c>
      <c r="P19" s="69">
        <v>128804</v>
      </c>
      <c r="Q19" s="122">
        <v>198390</v>
      </c>
      <c r="R19" s="134"/>
      <c r="S19" s="134"/>
      <c r="T19" s="5"/>
    </row>
    <row r="20" spans="2:20" ht="28.5" customHeight="1" x14ac:dyDescent="0.3">
      <c r="B20" s="118" t="s">
        <v>29</v>
      </c>
      <c r="C20" s="69">
        <v>2080485</v>
      </c>
      <c r="D20" s="69">
        <v>18356</v>
      </c>
      <c r="E20" s="69">
        <v>969949</v>
      </c>
      <c r="F20" s="69">
        <v>1128891</v>
      </c>
      <c r="G20" s="69">
        <v>1216242</v>
      </c>
      <c r="H20" s="69">
        <v>30494</v>
      </c>
      <c r="I20" s="69">
        <v>1498463</v>
      </c>
      <c r="J20" s="69">
        <v>30494</v>
      </c>
      <c r="K20" s="69">
        <v>846670</v>
      </c>
      <c r="L20" s="69">
        <v>481294</v>
      </c>
      <c r="M20" s="69">
        <v>58620</v>
      </c>
      <c r="N20" s="69">
        <v>287413</v>
      </c>
      <c r="O20" s="69">
        <v>19343</v>
      </c>
      <c r="P20" s="69">
        <v>0</v>
      </c>
      <c r="Q20" s="122">
        <v>19343</v>
      </c>
      <c r="R20" s="134"/>
      <c r="S20" s="134"/>
      <c r="T20" s="5"/>
    </row>
    <row r="21" spans="2:20" ht="28.5" customHeight="1" x14ac:dyDescent="0.3">
      <c r="B21" s="118" t="s">
        <v>30</v>
      </c>
      <c r="C21" s="69">
        <v>478445</v>
      </c>
      <c r="D21" s="69">
        <v>3266</v>
      </c>
      <c r="E21" s="69">
        <v>48087</v>
      </c>
      <c r="F21" s="69">
        <v>433623</v>
      </c>
      <c r="G21" s="69">
        <v>317533</v>
      </c>
      <c r="H21" s="69">
        <v>0</v>
      </c>
      <c r="I21" s="69">
        <v>460515</v>
      </c>
      <c r="J21" s="69">
        <v>0</v>
      </c>
      <c r="K21" s="69">
        <v>290641</v>
      </c>
      <c r="L21" s="69">
        <v>151175</v>
      </c>
      <c r="M21" s="69">
        <v>30703</v>
      </c>
      <c r="N21" s="69">
        <v>97239</v>
      </c>
      <c r="O21" s="69">
        <v>11524</v>
      </c>
      <c r="P21" s="69">
        <v>4318</v>
      </c>
      <c r="Q21" s="122">
        <v>15843</v>
      </c>
      <c r="R21" s="134"/>
      <c r="S21" s="134"/>
      <c r="T21" s="5"/>
    </row>
    <row r="22" spans="2:20" ht="28.5" customHeight="1" x14ac:dyDescent="0.3">
      <c r="B22" s="118" t="s">
        <v>31</v>
      </c>
      <c r="C22" s="69">
        <v>0</v>
      </c>
      <c r="D22" s="69">
        <v>0</v>
      </c>
      <c r="E22" s="69">
        <v>0</v>
      </c>
      <c r="F22" s="69">
        <v>0</v>
      </c>
      <c r="G22" s="69">
        <v>0</v>
      </c>
      <c r="H22" s="69">
        <v>0</v>
      </c>
      <c r="I22" s="69">
        <v>0</v>
      </c>
      <c r="J22" s="69">
        <v>0</v>
      </c>
      <c r="K22" s="69">
        <v>0</v>
      </c>
      <c r="L22" s="69">
        <v>0</v>
      </c>
      <c r="M22" s="69">
        <v>0</v>
      </c>
      <c r="N22" s="69">
        <v>0</v>
      </c>
      <c r="O22" s="69">
        <v>0</v>
      </c>
      <c r="P22" s="69">
        <v>0</v>
      </c>
      <c r="Q22" s="122">
        <v>0</v>
      </c>
      <c r="R22" s="134"/>
      <c r="S22" s="134"/>
      <c r="T22" s="5"/>
    </row>
    <row r="23" spans="2:20" ht="28.5" customHeight="1" x14ac:dyDescent="0.3">
      <c r="B23" s="118" t="s">
        <v>258</v>
      </c>
      <c r="C23" s="69">
        <v>1069238</v>
      </c>
      <c r="D23" s="69">
        <v>0</v>
      </c>
      <c r="E23" s="69">
        <v>584074</v>
      </c>
      <c r="F23" s="69">
        <v>485163</v>
      </c>
      <c r="G23" s="69">
        <v>913931</v>
      </c>
      <c r="H23" s="69">
        <v>53241</v>
      </c>
      <c r="I23" s="69">
        <v>926656</v>
      </c>
      <c r="J23" s="69">
        <v>855</v>
      </c>
      <c r="K23" s="69">
        <v>524825</v>
      </c>
      <c r="L23" s="69">
        <v>358984</v>
      </c>
      <c r="M23" s="69">
        <v>23820</v>
      </c>
      <c r="N23" s="69">
        <v>184367</v>
      </c>
      <c r="O23" s="69">
        <v>-42347</v>
      </c>
      <c r="P23" s="69">
        <v>90001</v>
      </c>
      <c r="Q23" s="122">
        <v>47655</v>
      </c>
      <c r="R23" s="134"/>
      <c r="S23" s="134"/>
      <c r="T23" s="5"/>
    </row>
    <row r="24" spans="2:20" ht="28.5" customHeight="1" x14ac:dyDescent="0.3">
      <c r="B24" s="118" t="s">
        <v>259</v>
      </c>
      <c r="C24" s="69">
        <v>3105424</v>
      </c>
      <c r="D24" s="69">
        <v>0</v>
      </c>
      <c r="E24" s="69">
        <v>10064</v>
      </c>
      <c r="F24" s="69">
        <v>3095360</v>
      </c>
      <c r="G24" s="69">
        <v>2550884</v>
      </c>
      <c r="H24" s="69">
        <v>0</v>
      </c>
      <c r="I24" s="69">
        <v>3790900</v>
      </c>
      <c r="J24" s="69">
        <v>0</v>
      </c>
      <c r="K24" s="69">
        <v>1855345</v>
      </c>
      <c r="L24" s="69">
        <v>1313566</v>
      </c>
      <c r="M24" s="69">
        <v>115126</v>
      </c>
      <c r="N24" s="69">
        <v>261077</v>
      </c>
      <c r="O24" s="69">
        <v>165575</v>
      </c>
      <c r="P24" s="69">
        <v>109050</v>
      </c>
      <c r="Q24" s="122">
        <v>274625</v>
      </c>
      <c r="R24" s="134"/>
      <c r="S24" s="134"/>
      <c r="T24" s="5"/>
    </row>
    <row r="25" spans="2:20" ht="28.5" customHeight="1" x14ac:dyDescent="0.3">
      <c r="B25" s="118" t="s">
        <v>33</v>
      </c>
      <c r="C25" s="69">
        <v>1198190</v>
      </c>
      <c r="D25" s="69">
        <v>21407</v>
      </c>
      <c r="E25" s="69">
        <v>367022</v>
      </c>
      <c r="F25" s="69">
        <v>852575</v>
      </c>
      <c r="G25" s="69">
        <v>485763</v>
      </c>
      <c r="H25" s="69">
        <v>63822</v>
      </c>
      <c r="I25" s="69">
        <v>962774</v>
      </c>
      <c r="J25" s="69">
        <v>53160</v>
      </c>
      <c r="K25" s="69">
        <v>386227</v>
      </c>
      <c r="L25" s="69">
        <v>275520</v>
      </c>
      <c r="M25" s="69">
        <v>8845</v>
      </c>
      <c r="N25" s="69">
        <v>156273</v>
      </c>
      <c r="O25" s="69">
        <v>-54412</v>
      </c>
      <c r="P25" s="69">
        <v>122192</v>
      </c>
      <c r="Q25" s="122">
        <v>67780</v>
      </c>
      <c r="R25" s="134"/>
      <c r="S25" s="134"/>
      <c r="T25" s="5"/>
    </row>
    <row r="26" spans="2:20" ht="28.5" customHeight="1" x14ac:dyDescent="0.3">
      <c r="B26" s="118" t="s">
        <v>34</v>
      </c>
      <c r="C26" s="69">
        <v>459400</v>
      </c>
      <c r="D26" s="69">
        <v>974</v>
      </c>
      <c r="E26" s="69">
        <v>109350</v>
      </c>
      <c r="F26" s="69">
        <v>351024</v>
      </c>
      <c r="G26" s="69">
        <v>507463</v>
      </c>
      <c r="H26" s="69">
        <v>0</v>
      </c>
      <c r="I26" s="69">
        <v>574489</v>
      </c>
      <c r="J26" s="69">
        <v>0</v>
      </c>
      <c r="K26" s="69">
        <v>283998</v>
      </c>
      <c r="L26" s="69">
        <v>129045</v>
      </c>
      <c r="M26" s="69">
        <v>28059</v>
      </c>
      <c r="N26" s="69">
        <v>116923</v>
      </c>
      <c r="O26" s="69">
        <v>9972</v>
      </c>
      <c r="P26" s="69">
        <v>0</v>
      </c>
      <c r="Q26" s="122">
        <v>9972</v>
      </c>
      <c r="R26" s="134"/>
      <c r="S26" s="134"/>
      <c r="T26" s="5"/>
    </row>
    <row r="27" spans="2:20" ht="28.5" customHeight="1" x14ac:dyDescent="0.3">
      <c r="B27" s="118" t="s">
        <v>35</v>
      </c>
      <c r="C27" s="69">
        <v>1899183</v>
      </c>
      <c r="D27" s="69">
        <v>13400</v>
      </c>
      <c r="E27" s="69">
        <v>176935</v>
      </c>
      <c r="F27" s="69">
        <v>1735648</v>
      </c>
      <c r="G27" s="69">
        <v>1694969</v>
      </c>
      <c r="H27" s="69">
        <v>0</v>
      </c>
      <c r="I27" s="69">
        <v>2323529</v>
      </c>
      <c r="J27" s="69">
        <v>0</v>
      </c>
      <c r="K27" s="69">
        <v>1107088</v>
      </c>
      <c r="L27" s="69">
        <v>881171</v>
      </c>
      <c r="M27" s="69">
        <v>101975</v>
      </c>
      <c r="N27" s="69">
        <v>203475</v>
      </c>
      <c r="O27" s="69">
        <v>-79533</v>
      </c>
      <c r="P27" s="69">
        <v>46387</v>
      </c>
      <c r="Q27" s="122">
        <v>-33146</v>
      </c>
      <c r="R27" s="134"/>
      <c r="S27" s="134"/>
      <c r="T27" s="5"/>
    </row>
    <row r="28" spans="2:20" ht="28.5" customHeight="1" x14ac:dyDescent="0.3">
      <c r="B28" s="118" t="s">
        <v>36</v>
      </c>
      <c r="C28" s="69">
        <v>1461374</v>
      </c>
      <c r="D28" s="69">
        <v>116352</v>
      </c>
      <c r="E28" s="69">
        <v>822573</v>
      </c>
      <c r="F28" s="69">
        <v>755154</v>
      </c>
      <c r="G28" s="69">
        <v>645332</v>
      </c>
      <c r="H28" s="69">
        <v>5628</v>
      </c>
      <c r="I28" s="69">
        <v>961845</v>
      </c>
      <c r="J28" s="69">
        <v>0</v>
      </c>
      <c r="K28" s="69">
        <v>444269</v>
      </c>
      <c r="L28" s="69">
        <v>177587</v>
      </c>
      <c r="M28" s="69">
        <v>18724</v>
      </c>
      <c r="N28" s="69">
        <v>116729</v>
      </c>
      <c r="O28" s="69">
        <v>131229</v>
      </c>
      <c r="P28" s="69">
        <v>0</v>
      </c>
      <c r="Q28" s="122">
        <v>131229</v>
      </c>
      <c r="R28" s="134"/>
      <c r="S28" s="134"/>
      <c r="T28" s="5"/>
    </row>
    <row r="29" spans="2:20" ht="28.5" customHeight="1" x14ac:dyDescent="0.3">
      <c r="B29" s="118" t="s">
        <v>192</v>
      </c>
      <c r="C29" s="69">
        <v>479791</v>
      </c>
      <c r="D29" s="69">
        <v>3312</v>
      </c>
      <c r="E29" s="69">
        <v>75443</v>
      </c>
      <c r="F29" s="69">
        <v>407661</v>
      </c>
      <c r="G29" s="69">
        <v>392624</v>
      </c>
      <c r="H29" s="69">
        <v>74250</v>
      </c>
      <c r="I29" s="69">
        <v>534971</v>
      </c>
      <c r="J29" s="69">
        <v>79249</v>
      </c>
      <c r="K29" s="69">
        <v>260314</v>
      </c>
      <c r="L29" s="69">
        <v>249176</v>
      </c>
      <c r="M29" s="69">
        <v>23800</v>
      </c>
      <c r="N29" s="69">
        <v>80734</v>
      </c>
      <c r="O29" s="69">
        <v>-93397</v>
      </c>
      <c r="P29" s="69">
        <v>0</v>
      </c>
      <c r="Q29" s="122">
        <v>-93397</v>
      </c>
      <c r="R29" s="134"/>
      <c r="S29" s="134"/>
      <c r="T29" s="5"/>
    </row>
    <row r="30" spans="2:20" ht="28.5" customHeight="1" x14ac:dyDescent="0.3">
      <c r="B30" s="118" t="s">
        <v>193</v>
      </c>
      <c r="C30" s="69">
        <v>265442</v>
      </c>
      <c r="D30" s="69">
        <v>7179</v>
      </c>
      <c r="E30" s="69">
        <v>145413</v>
      </c>
      <c r="F30" s="69">
        <v>127208</v>
      </c>
      <c r="G30" s="69">
        <v>244902</v>
      </c>
      <c r="H30" s="69">
        <v>16703</v>
      </c>
      <c r="I30" s="69">
        <v>248237</v>
      </c>
      <c r="J30" s="69">
        <v>19150</v>
      </c>
      <c r="K30" s="69">
        <v>121426</v>
      </c>
      <c r="L30" s="69">
        <v>53989</v>
      </c>
      <c r="M30" s="69">
        <v>10410</v>
      </c>
      <c r="N30" s="69">
        <v>71651</v>
      </c>
      <c r="O30" s="69">
        <v>-14624</v>
      </c>
      <c r="P30" s="69">
        <v>14696</v>
      </c>
      <c r="Q30" s="122">
        <v>72</v>
      </c>
      <c r="R30" s="134"/>
      <c r="S30" s="134"/>
      <c r="T30" s="5"/>
    </row>
    <row r="31" spans="2:20" ht="28.5" customHeight="1" x14ac:dyDescent="0.3">
      <c r="B31" s="118" t="s">
        <v>37</v>
      </c>
      <c r="C31" s="69">
        <v>1034425</v>
      </c>
      <c r="D31" s="69">
        <v>1891</v>
      </c>
      <c r="E31" s="69">
        <v>280555</v>
      </c>
      <c r="F31" s="69">
        <v>755761</v>
      </c>
      <c r="G31" s="69">
        <v>760728</v>
      </c>
      <c r="H31" s="69">
        <v>0</v>
      </c>
      <c r="I31" s="69">
        <v>985636</v>
      </c>
      <c r="J31" s="69">
        <v>0</v>
      </c>
      <c r="K31" s="69">
        <v>530853</v>
      </c>
      <c r="L31" s="69">
        <v>563717</v>
      </c>
      <c r="M31" s="69">
        <v>44535</v>
      </c>
      <c r="N31" s="69">
        <v>154893</v>
      </c>
      <c r="O31" s="69">
        <v>-232292</v>
      </c>
      <c r="P31" s="69">
        <v>67570</v>
      </c>
      <c r="Q31" s="122">
        <v>-164723</v>
      </c>
      <c r="R31" s="134"/>
      <c r="S31" s="134"/>
      <c r="T31" s="5"/>
    </row>
    <row r="32" spans="2:20" ht="28.5" customHeight="1" x14ac:dyDescent="0.3">
      <c r="B32" s="118" t="s">
        <v>139</v>
      </c>
      <c r="C32" s="69">
        <v>565669</v>
      </c>
      <c r="D32" s="69">
        <v>0</v>
      </c>
      <c r="E32" s="69">
        <v>115733</v>
      </c>
      <c r="F32" s="69">
        <v>449936</v>
      </c>
      <c r="G32" s="69">
        <v>555451</v>
      </c>
      <c r="H32" s="69">
        <v>0</v>
      </c>
      <c r="I32" s="69">
        <v>711156</v>
      </c>
      <c r="J32" s="69">
        <v>0</v>
      </c>
      <c r="K32" s="69">
        <v>294231</v>
      </c>
      <c r="L32" s="69">
        <v>194162</v>
      </c>
      <c r="M32" s="69">
        <v>29153</v>
      </c>
      <c r="N32" s="69">
        <v>110876</v>
      </c>
      <c r="O32" s="69">
        <v>-39962</v>
      </c>
      <c r="P32" s="69">
        <v>18024</v>
      </c>
      <c r="Q32" s="122">
        <v>-21937</v>
      </c>
      <c r="R32" s="134"/>
      <c r="S32" s="134"/>
      <c r="T32" s="5"/>
    </row>
    <row r="33" spans="2:20" ht="28.5" customHeight="1" x14ac:dyDescent="0.3">
      <c r="B33" s="118" t="s">
        <v>211</v>
      </c>
      <c r="C33" s="69">
        <v>341020</v>
      </c>
      <c r="D33" s="69">
        <v>6405</v>
      </c>
      <c r="E33" s="69">
        <v>80306</v>
      </c>
      <c r="F33" s="69">
        <v>267120</v>
      </c>
      <c r="G33" s="69">
        <v>263391</v>
      </c>
      <c r="H33" s="69">
        <v>0</v>
      </c>
      <c r="I33" s="69">
        <v>341092</v>
      </c>
      <c r="J33" s="69">
        <v>0</v>
      </c>
      <c r="K33" s="69">
        <v>189419</v>
      </c>
      <c r="L33" s="69">
        <v>151658</v>
      </c>
      <c r="M33" s="69">
        <v>14222</v>
      </c>
      <c r="N33" s="69">
        <v>55668</v>
      </c>
      <c r="O33" s="69">
        <v>-32129</v>
      </c>
      <c r="P33" s="69">
        <v>0</v>
      </c>
      <c r="Q33" s="122">
        <v>-32129</v>
      </c>
      <c r="R33" s="134"/>
      <c r="S33" s="134"/>
      <c r="T33" s="5"/>
    </row>
    <row r="34" spans="2:20" ht="28.5" customHeight="1" x14ac:dyDescent="0.3">
      <c r="B34" s="118" t="s">
        <v>140</v>
      </c>
      <c r="C34" s="69">
        <v>1080941</v>
      </c>
      <c r="D34" s="69">
        <v>0</v>
      </c>
      <c r="E34" s="69">
        <v>507568</v>
      </c>
      <c r="F34" s="69">
        <v>573373</v>
      </c>
      <c r="G34" s="69">
        <v>1059917</v>
      </c>
      <c r="H34" s="69">
        <v>74417</v>
      </c>
      <c r="I34" s="69">
        <v>1096625</v>
      </c>
      <c r="J34" s="69">
        <v>74417</v>
      </c>
      <c r="K34" s="69">
        <v>536666</v>
      </c>
      <c r="L34" s="69">
        <v>442710</v>
      </c>
      <c r="M34" s="69">
        <v>26190</v>
      </c>
      <c r="N34" s="69">
        <v>240386</v>
      </c>
      <c r="O34" s="69">
        <v>-172620</v>
      </c>
      <c r="P34" s="69">
        <v>13890</v>
      </c>
      <c r="Q34" s="122">
        <v>-158730</v>
      </c>
      <c r="R34" s="134"/>
      <c r="S34" s="134"/>
      <c r="T34" s="5"/>
    </row>
    <row r="35" spans="2:20" ht="28.5" customHeight="1" x14ac:dyDescent="0.3">
      <c r="B35" s="118" t="s">
        <v>141</v>
      </c>
      <c r="C35" s="69">
        <v>548068</v>
      </c>
      <c r="D35" s="69">
        <v>6189</v>
      </c>
      <c r="E35" s="69">
        <v>199860</v>
      </c>
      <c r="F35" s="69">
        <v>354397</v>
      </c>
      <c r="G35" s="69">
        <v>535190</v>
      </c>
      <c r="H35" s="69">
        <v>50382</v>
      </c>
      <c r="I35" s="69">
        <v>605479</v>
      </c>
      <c r="J35" s="69">
        <v>52867</v>
      </c>
      <c r="K35" s="69">
        <v>281624</v>
      </c>
      <c r="L35" s="69">
        <v>242046</v>
      </c>
      <c r="M35" s="69">
        <v>15079</v>
      </c>
      <c r="N35" s="69">
        <v>122033</v>
      </c>
      <c r="O35" s="69">
        <v>-97534</v>
      </c>
      <c r="P35" s="69">
        <v>29860</v>
      </c>
      <c r="Q35" s="122">
        <v>-67674</v>
      </c>
      <c r="R35" s="134"/>
      <c r="S35" s="134"/>
      <c r="T35" s="5"/>
    </row>
    <row r="36" spans="2:20" ht="28.5" customHeight="1" x14ac:dyDescent="0.3">
      <c r="B36" s="118" t="s">
        <v>212</v>
      </c>
      <c r="C36" s="69">
        <v>1411539</v>
      </c>
      <c r="D36" s="69">
        <v>0</v>
      </c>
      <c r="E36" s="69">
        <v>624424</v>
      </c>
      <c r="F36" s="69">
        <v>787114</v>
      </c>
      <c r="G36" s="69">
        <v>1240582</v>
      </c>
      <c r="H36" s="69">
        <v>0</v>
      </c>
      <c r="I36" s="69">
        <v>1410190</v>
      </c>
      <c r="J36" s="69">
        <v>0</v>
      </c>
      <c r="K36" s="69">
        <v>617506</v>
      </c>
      <c r="L36" s="69">
        <v>396776</v>
      </c>
      <c r="M36" s="69">
        <v>28942</v>
      </c>
      <c r="N36" s="69">
        <v>201656</v>
      </c>
      <c r="O36" s="69">
        <v>-9867</v>
      </c>
      <c r="P36" s="69">
        <v>26416</v>
      </c>
      <c r="Q36" s="122">
        <v>16549</v>
      </c>
      <c r="R36" s="134"/>
      <c r="S36" s="134"/>
      <c r="T36" s="5"/>
    </row>
    <row r="37" spans="2:20" ht="28.5" customHeight="1" x14ac:dyDescent="0.3">
      <c r="B37" s="118" t="s">
        <v>38</v>
      </c>
      <c r="C37" s="69">
        <v>0</v>
      </c>
      <c r="D37" s="69">
        <v>0</v>
      </c>
      <c r="E37" s="69">
        <v>0</v>
      </c>
      <c r="F37" s="69">
        <v>0</v>
      </c>
      <c r="G37" s="69">
        <v>0</v>
      </c>
      <c r="H37" s="69">
        <v>0</v>
      </c>
      <c r="I37" s="69">
        <v>0</v>
      </c>
      <c r="J37" s="69">
        <v>0</v>
      </c>
      <c r="K37" s="69">
        <v>0</v>
      </c>
      <c r="L37" s="69">
        <v>0</v>
      </c>
      <c r="M37" s="69">
        <v>0</v>
      </c>
      <c r="N37" s="69">
        <v>0</v>
      </c>
      <c r="O37" s="69">
        <v>0</v>
      </c>
      <c r="P37" s="69">
        <v>0</v>
      </c>
      <c r="Q37" s="122">
        <v>0</v>
      </c>
      <c r="R37" s="134"/>
      <c r="S37" s="134"/>
      <c r="T37" s="5"/>
    </row>
    <row r="38" spans="2:20" ht="28.5" customHeight="1" x14ac:dyDescent="0.3">
      <c r="B38" s="118" t="s">
        <v>39</v>
      </c>
      <c r="C38" s="69">
        <v>666583</v>
      </c>
      <c r="D38" s="69">
        <v>3199</v>
      </c>
      <c r="E38" s="69">
        <v>260816</v>
      </c>
      <c r="F38" s="69">
        <v>408966</v>
      </c>
      <c r="G38" s="69">
        <v>223802</v>
      </c>
      <c r="H38" s="69">
        <v>0</v>
      </c>
      <c r="I38" s="69">
        <v>445882</v>
      </c>
      <c r="J38" s="69">
        <v>0</v>
      </c>
      <c r="K38" s="69">
        <v>186886</v>
      </c>
      <c r="L38" s="69">
        <v>37643</v>
      </c>
      <c r="M38" s="69">
        <v>14897</v>
      </c>
      <c r="N38" s="69">
        <v>127073</v>
      </c>
      <c r="O38" s="69">
        <v>7274</v>
      </c>
      <c r="P38" s="69">
        <v>0</v>
      </c>
      <c r="Q38" s="122">
        <v>7274</v>
      </c>
      <c r="R38" s="134"/>
      <c r="S38" s="134"/>
      <c r="T38" s="5"/>
    </row>
    <row r="39" spans="2:20" ht="28.5" customHeight="1" x14ac:dyDescent="0.3">
      <c r="B39" s="118" t="s">
        <v>40</v>
      </c>
      <c r="C39" s="69">
        <v>512341</v>
      </c>
      <c r="D39" s="69">
        <v>0</v>
      </c>
      <c r="E39" s="69">
        <v>159531</v>
      </c>
      <c r="F39" s="69">
        <v>352810</v>
      </c>
      <c r="G39" s="69">
        <v>726452</v>
      </c>
      <c r="H39" s="69">
        <v>0</v>
      </c>
      <c r="I39" s="69">
        <v>717213</v>
      </c>
      <c r="J39" s="69">
        <v>0</v>
      </c>
      <c r="K39" s="69">
        <v>362049</v>
      </c>
      <c r="L39" s="69">
        <v>230072</v>
      </c>
      <c r="M39" s="69">
        <v>10117</v>
      </c>
      <c r="N39" s="69">
        <v>166476</v>
      </c>
      <c r="O39" s="69">
        <v>-44616</v>
      </c>
      <c r="P39" s="69">
        <v>40891</v>
      </c>
      <c r="Q39" s="122">
        <v>-3726</v>
      </c>
      <c r="R39" s="134"/>
      <c r="S39" s="134"/>
      <c r="T39" s="5"/>
    </row>
    <row r="40" spans="2:20" ht="28.5" customHeight="1" x14ac:dyDescent="0.3">
      <c r="B40" s="118" t="s">
        <v>41</v>
      </c>
      <c r="C40" s="69">
        <v>287955</v>
      </c>
      <c r="D40" s="69">
        <v>2151</v>
      </c>
      <c r="E40" s="69">
        <v>19900</v>
      </c>
      <c r="F40" s="69">
        <v>270207</v>
      </c>
      <c r="G40" s="69">
        <v>579646</v>
      </c>
      <c r="H40" s="69">
        <v>0</v>
      </c>
      <c r="I40" s="69">
        <v>595063</v>
      </c>
      <c r="J40" s="69">
        <v>0</v>
      </c>
      <c r="K40" s="69">
        <v>254790</v>
      </c>
      <c r="L40" s="69">
        <v>214235</v>
      </c>
      <c r="M40" s="69">
        <v>28605</v>
      </c>
      <c r="N40" s="69">
        <v>104655</v>
      </c>
      <c r="O40" s="69">
        <v>-92706</v>
      </c>
      <c r="P40" s="69">
        <v>0</v>
      </c>
      <c r="Q40" s="122">
        <v>-92706</v>
      </c>
      <c r="R40" s="134"/>
      <c r="S40" s="134"/>
      <c r="T40" s="5"/>
    </row>
    <row r="41" spans="2:20" ht="28.5" customHeight="1" x14ac:dyDescent="0.3">
      <c r="B41" s="118" t="s">
        <v>42</v>
      </c>
      <c r="C41" s="69">
        <v>238323</v>
      </c>
      <c r="D41" s="69">
        <v>42</v>
      </c>
      <c r="E41" s="69">
        <v>16631</v>
      </c>
      <c r="F41" s="69">
        <v>221733</v>
      </c>
      <c r="G41" s="69">
        <v>347704</v>
      </c>
      <c r="H41" s="69">
        <v>0</v>
      </c>
      <c r="I41" s="69">
        <v>331818</v>
      </c>
      <c r="J41" s="69">
        <v>0</v>
      </c>
      <c r="K41" s="69">
        <v>237619</v>
      </c>
      <c r="L41" s="69">
        <v>91025</v>
      </c>
      <c r="M41" s="69">
        <v>17630</v>
      </c>
      <c r="N41" s="69">
        <v>72467</v>
      </c>
      <c r="O41" s="69">
        <v>56497</v>
      </c>
      <c r="P41" s="69">
        <v>0</v>
      </c>
      <c r="Q41" s="122">
        <v>56497</v>
      </c>
      <c r="R41" s="134"/>
      <c r="S41" s="134"/>
      <c r="T41" s="5"/>
    </row>
    <row r="42" spans="2:20" ht="28.5" customHeight="1" x14ac:dyDescent="0.3">
      <c r="B42" s="118" t="s">
        <v>43</v>
      </c>
      <c r="C42" s="69">
        <v>3649982</v>
      </c>
      <c r="D42" s="69">
        <v>66880</v>
      </c>
      <c r="E42" s="69">
        <v>500510</v>
      </c>
      <c r="F42" s="69">
        <v>3216352</v>
      </c>
      <c r="G42" s="69">
        <v>3357825</v>
      </c>
      <c r="H42" s="69">
        <v>43365</v>
      </c>
      <c r="I42" s="69">
        <v>4391030</v>
      </c>
      <c r="J42" s="69">
        <v>43365</v>
      </c>
      <c r="K42" s="69">
        <v>2183147</v>
      </c>
      <c r="L42" s="69">
        <v>1630463</v>
      </c>
      <c r="M42" s="69">
        <v>195963</v>
      </c>
      <c r="N42" s="69">
        <v>534825</v>
      </c>
      <c r="O42" s="69">
        <v>-178104</v>
      </c>
      <c r="P42" s="69">
        <v>0</v>
      </c>
      <c r="Q42" s="122">
        <v>-178104</v>
      </c>
      <c r="R42" s="134"/>
      <c r="S42" s="134"/>
      <c r="T42" s="5"/>
    </row>
    <row r="43" spans="2:20" ht="28.5" customHeight="1" x14ac:dyDescent="0.3">
      <c r="B43" s="118" t="s">
        <v>44</v>
      </c>
      <c r="C43" s="69">
        <v>0</v>
      </c>
      <c r="D43" s="69">
        <v>0</v>
      </c>
      <c r="E43" s="69">
        <v>0</v>
      </c>
      <c r="F43" s="69">
        <v>0</v>
      </c>
      <c r="G43" s="69">
        <v>0</v>
      </c>
      <c r="H43" s="69">
        <v>0</v>
      </c>
      <c r="I43" s="69">
        <v>0</v>
      </c>
      <c r="J43" s="69">
        <v>0</v>
      </c>
      <c r="K43" s="69">
        <v>0</v>
      </c>
      <c r="L43" s="69">
        <v>0</v>
      </c>
      <c r="M43" s="69">
        <v>0</v>
      </c>
      <c r="N43" s="69">
        <v>0</v>
      </c>
      <c r="O43" s="69">
        <v>0</v>
      </c>
      <c r="P43" s="69">
        <v>0</v>
      </c>
      <c r="Q43" s="122">
        <v>0</v>
      </c>
      <c r="R43" s="134"/>
      <c r="S43" s="134"/>
      <c r="T43" s="5"/>
    </row>
    <row r="44" spans="2:20" ht="28.5" customHeight="1" x14ac:dyDescent="0.3">
      <c r="B44" s="120" t="s">
        <v>45</v>
      </c>
      <c r="C44" s="121">
        <f>SUM(C6:C43)</f>
        <v>47988538</v>
      </c>
      <c r="D44" s="121">
        <f t="shared" ref="D44:Q44" si="0">SUM(D6:D43)</f>
        <v>497800</v>
      </c>
      <c r="E44" s="121">
        <f t="shared" si="0"/>
        <v>14411110</v>
      </c>
      <c r="F44" s="121">
        <f t="shared" si="0"/>
        <v>34075228</v>
      </c>
      <c r="G44" s="121">
        <f t="shared" si="0"/>
        <v>36680397</v>
      </c>
      <c r="H44" s="121">
        <f t="shared" si="0"/>
        <v>630951</v>
      </c>
      <c r="I44" s="121">
        <f t="shared" si="0"/>
        <v>47289631</v>
      </c>
      <c r="J44" s="121">
        <f t="shared" si="0"/>
        <v>614247</v>
      </c>
      <c r="K44" s="121">
        <f t="shared" si="0"/>
        <v>23482703</v>
      </c>
      <c r="L44" s="121">
        <f t="shared" si="0"/>
        <v>16716457</v>
      </c>
      <c r="M44" s="121">
        <f t="shared" si="0"/>
        <v>1466651</v>
      </c>
      <c r="N44" s="121">
        <f t="shared" si="0"/>
        <v>7035472</v>
      </c>
      <c r="O44" s="121">
        <f t="shared" si="0"/>
        <v>-1735884</v>
      </c>
      <c r="P44" s="121">
        <f t="shared" si="0"/>
        <v>1479110</v>
      </c>
      <c r="Q44" s="121">
        <f t="shared" si="0"/>
        <v>-256771</v>
      </c>
      <c r="R44" s="134"/>
      <c r="S44" s="134"/>
      <c r="T44" s="5"/>
    </row>
    <row r="45" spans="2:20" ht="28.5" customHeight="1" x14ac:dyDescent="0.3">
      <c r="B45" s="286" t="s">
        <v>46</v>
      </c>
      <c r="C45" s="286"/>
      <c r="D45" s="286"/>
      <c r="E45" s="286"/>
      <c r="F45" s="286"/>
      <c r="G45" s="286"/>
      <c r="H45" s="286"/>
      <c r="I45" s="286"/>
      <c r="J45" s="286"/>
      <c r="K45" s="286"/>
      <c r="L45" s="286"/>
      <c r="M45" s="286"/>
      <c r="N45" s="286"/>
      <c r="O45" s="286"/>
      <c r="P45" s="286"/>
      <c r="Q45" s="286"/>
      <c r="R45" s="134"/>
      <c r="S45" s="134"/>
      <c r="T45" s="5"/>
    </row>
    <row r="46" spans="2:20" ht="28.5" customHeight="1" x14ac:dyDescent="0.3">
      <c r="B46" s="118" t="s">
        <v>47</v>
      </c>
      <c r="C46" s="10">
        <v>0</v>
      </c>
      <c r="D46" s="10">
        <v>1102217</v>
      </c>
      <c r="E46" s="10">
        <v>188025</v>
      </c>
      <c r="F46" s="10">
        <v>914192</v>
      </c>
      <c r="G46" s="10">
        <v>801341</v>
      </c>
      <c r="H46" s="10">
        <v>0</v>
      </c>
      <c r="I46" s="10">
        <v>827086</v>
      </c>
      <c r="J46" s="10">
        <v>0</v>
      </c>
      <c r="K46" s="10">
        <v>888447</v>
      </c>
      <c r="L46" s="10">
        <v>132680</v>
      </c>
      <c r="M46" s="10">
        <v>265342</v>
      </c>
      <c r="N46" s="10">
        <v>64074</v>
      </c>
      <c r="O46" s="10">
        <v>426351</v>
      </c>
      <c r="P46" s="10">
        <v>33611</v>
      </c>
      <c r="Q46" s="11">
        <v>459962</v>
      </c>
      <c r="S46" s="134"/>
      <c r="T46" s="5"/>
    </row>
    <row r="47" spans="2:20" ht="28.5" customHeight="1" x14ac:dyDescent="0.3">
      <c r="B47" s="118" t="s">
        <v>64</v>
      </c>
      <c r="C47" s="10">
        <v>0</v>
      </c>
      <c r="D47" s="10">
        <v>1147667</v>
      </c>
      <c r="E47" s="10">
        <v>56911</v>
      </c>
      <c r="F47" s="10">
        <v>1090756</v>
      </c>
      <c r="G47" s="10">
        <v>1129088</v>
      </c>
      <c r="H47" s="10">
        <v>0</v>
      </c>
      <c r="I47" s="10">
        <v>1178935</v>
      </c>
      <c r="J47" s="10">
        <v>0</v>
      </c>
      <c r="K47" s="10">
        <v>1040909</v>
      </c>
      <c r="L47" s="10">
        <v>594225</v>
      </c>
      <c r="M47" s="10">
        <v>333058</v>
      </c>
      <c r="N47" s="10">
        <v>89653</v>
      </c>
      <c r="O47" s="10">
        <v>23973</v>
      </c>
      <c r="P47" s="10">
        <v>0</v>
      </c>
      <c r="Q47" s="11">
        <v>23973</v>
      </c>
      <c r="R47" s="134"/>
      <c r="S47" s="134"/>
      <c r="T47" s="5"/>
    </row>
    <row r="48" spans="2:20" ht="28.5" customHeight="1" x14ac:dyDescent="0.3">
      <c r="B48" s="118" t="s">
        <v>250</v>
      </c>
      <c r="C48" s="10">
        <v>0</v>
      </c>
      <c r="D48" s="10">
        <v>245011</v>
      </c>
      <c r="E48" s="10">
        <v>48293</v>
      </c>
      <c r="F48" s="10">
        <v>196718</v>
      </c>
      <c r="G48" s="10">
        <v>186679</v>
      </c>
      <c r="H48" s="10">
        <v>0</v>
      </c>
      <c r="I48" s="10">
        <v>202923</v>
      </c>
      <c r="J48" s="10">
        <v>0</v>
      </c>
      <c r="K48" s="10">
        <v>180474</v>
      </c>
      <c r="L48" s="10">
        <v>126719</v>
      </c>
      <c r="M48" s="10">
        <v>65477</v>
      </c>
      <c r="N48" s="10">
        <v>29798</v>
      </c>
      <c r="O48" s="10">
        <v>-41520</v>
      </c>
      <c r="P48" s="10">
        <v>25981</v>
      </c>
      <c r="Q48" s="11">
        <v>-15539</v>
      </c>
      <c r="R48" s="134"/>
      <c r="S48" s="134"/>
      <c r="T48" s="5"/>
    </row>
    <row r="49" spans="2:26" ht="28.5" customHeight="1" x14ac:dyDescent="0.3">
      <c r="B49" s="118" t="s">
        <v>48</v>
      </c>
      <c r="C49" s="10">
        <v>0</v>
      </c>
      <c r="D49" s="10">
        <v>4343576</v>
      </c>
      <c r="E49" s="10">
        <v>337152</v>
      </c>
      <c r="F49" s="10">
        <v>4006424</v>
      </c>
      <c r="G49" s="10">
        <v>1325527</v>
      </c>
      <c r="H49" s="10">
        <v>0</v>
      </c>
      <c r="I49" s="10">
        <v>1312257</v>
      </c>
      <c r="J49" s="10">
        <v>32283</v>
      </c>
      <c r="K49" s="10">
        <v>3987411</v>
      </c>
      <c r="L49" s="10">
        <v>3821786</v>
      </c>
      <c r="M49" s="10">
        <v>899138</v>
      </c>
      <c r="N49" s="10">
        <v>678073</v>
      </c>
      <c r="O49" s="10">
        <v>-1411586</v>
      </c>
      <c r="P49" s="10">
        <v>668612</v>
      </c>
      <c r="Q49" s="11">
        <v>-742974</v>
      </c>
      <c r="R49" s="216"/>
      <c r="S49" s="134"/>
      <c r="T49" s="5"/>
    </row>
    <row r="50" spans="2:26" ht="28.5" customHeight="1" x14ac:dyDescent="0.3">
      <c r="B50" s="118" t="s">
        <v>251</v>
      </c>
      <c r="C50" s="10">
        <v>0</v>
      </c>
      <c r="D50" s="10">
        <v>362069</v>
      </c>
      <c r="E50" s="10">
        <v>40975</v>
      </c>
      <c r="F50" s="10">
        <v>321094</v>
      </c>
      <c r="G50" s="10">
        <v>229681</v>
      </c>
      <c r="H50" s="10">
        <v>0</v>
      </c>
      <c r="I50" s="10">
        <v>351138</v>
      </c>
      <c r="J50" s="10">
        <v>0</v>
      </c>
      <c r="K50" s="10">
        <v>199638</v>
      </c>
      <c r="L50" s="10">
        <v>52734</v>
      </c>
      <c r="M50" s="10">
        <v>66160</v>
      </c>
      <c r="N50" s="10">
        <v>68190</v>
      </c>
      <c r="O50" s="10">
        <v>12554</v>
      </c>
      <c r="P50" s="10">
        <v>0</v>
      </c>
      <c r="Q50" s="11">
        <v>12554</v>
      </c>
      <c r="R50" s="134"/>
      <c r="S50" s="134"/>
      <c r="T50" s="5"/>
    </row>
    <row r="51" spans="2:26" s="8" customFormat="1" ht="28.5" customHeight="1" x14ac:dyDescent="0.3">
      <c r="B51" s="120" t="s">
        <v>45</v>
      </c>
      <c r="C51" s="121">
        <f>SUM(C46:C50)</f>
        <v>0</v>
      </c>
      <c r="D51" s="121">
        <f>SUM(D46:D50)</f>
        <v>7200540</v>
      </c>
      <c r="E51" s="121">
        <f t="shared" ref="E51:Q51" si="1">SUM(E46:E50)</f>
        <v>671356</v>
      </c>
      <c r="F51" s="121">
        <f t="shared" si="1"/>
        <v>6529184</v>
      </c>
      <c r="G51" s="121">
        <f t="shared" si="1"/>
        <v>3672316</v>
      </c>
      <c r="H51" s="121">
        <f t="shared" si="1"/>
        <v>0</v>
      </c>
      <c r="I51" s="121">
        <f t="shared" si="1"/>
        <v>3872339</v>
      </c>
      <c r="J51" s="121">
        <f t="shared" si="1"/>
        <v>32283</v>
      </c>
      <c r="K51" s="121">
        <f t="shared" si="1"/>
        <v>6296879</v>
      </c>
      <c r="L51" s="121">
        <f t="shared" si="1"/>
        <v>4728144</v>
      </c>
      <c r="M51" s="121">
        <f t="shared" si="1"/>
        <v>1629175</v>
      </c>
      <c r="N51" s="121">
        <f t="shared" si="1"/>
        <v>929788</v>
      </c>
      <c r="O51" s="121">
        <f t="shared" si="1"/>
        <v>-990228</v>
      </c>
      <c r="P51" s="121">
        <f t="shared" si="1"/>
        <v>728204</v>
      </c>
      <c r="Q51" s="121">
        <f t="shared" si="1"/>
        <v>-262024</v>
      </c>
      <c r="R51" s="134"/>
      <c r="S51" s="134"/>
      <c r="T51" s="5"/>
      <c r="Z51" s="134"/>
    </row>
    <row r="52" spans="2:26" ht="21" customHeight="1" x14ac:dyDescent="0.3">
      <c r="B52" s="289" t="s">
        <v>50</v>
      </c>
      <c r="C52" s="289"/>
      <c r="D52" s="289"/>
      <c r="E52" s="289"/>
      <c r="F52" s="289"/>
      <c r="G52" s="289"/>
      <c r="H52" s="289"/>
      <c r="I52" s="289"/>
      <c r="J52" s="289"/>
      <c r="K52" s="289"/>
      <c r="L52" s="289"/>
      <c r="M52" s="289"/>
      <c r="N52" s="289"/>
      <c r="O52" s="289"/>
      <c r="P52" s="289"/>
      <c r="Q52" s="289"/>
      <c r="R52" s="134"/>
    </row>
    <row r="53" spans="2:26" ht="21" customHeight="1" x14ac:dyDescent="0.3">
      <c r="B53" s="136"/>
      <c r="C53" s="148"/>
      <c r="D53" s="148"/>
      <c r="E53" s="148"/>
      <c r="F53" s="148"/>
      <c r="G53" s="148"/>
      <c r="H53" s="148"/>
      <c r="I53" s="148"/>
      <c r="J53" s="148"/>
      <c r="K53" s="148"/>
      <c r="L53" s="148"/>
      <c r="M53" s="148"/>
      <c r="N53" s="148"/>
      <c r="O53" s="148"/>
      <c r="P53" s="148"/>
      <c r="Q53" s="148"/>
      <c r="R53" s="136"/>
    </row>
    <row r="54" spans="2:26" ht="21" customHeight="1" x14ac:dyDescent="0.3">
      <c r="C54" s="148"/>
      <c r="D54" s="148"/>
      <c r="Q54" s="5"/>
    </row>
    <row r="55" spans="2:26" ht="21" customHeight="1" x14ac:dyDescent="0.3">
      <c r="C55" s="148"/>
      <c r="D55" s="148"/>
    </row>
    <row r="56" spans="2:26" ht="21" customHeight="1" x14ac:dyDescent="0.3">
      <c r="C56" s="149"/>
      <c r="D56" s="149"/>
    </row>
  </sheetData>
  <sheetProtection algorithmName="SHA-512" hashValue="ldIFy1esLMhV9+zb5UIdmsKRVWOh7JcLMTfbwxr0Ig3fWSkIg/ajVXl+7L2txWpCUs3FtBlA4tJrtqaCay6tnQ==" saltValue="9CouCb6EQgyCuJ/cIHWvTg==" spinCount="100000" sheet="1" objects="1" scenarios="1"/>
  <mergeCells count="4">
    <mergeCell ref="B3:Q3"/>
    <mergeCell ref="B5:Q5"/>
    <mergeCell ref="B45:Q45"/>
    <mergeCell ref="B52:Q52"/>
  </mergeCells>
  <pageMargins left="0.7" right="0.7" top="0.75" bottom="0.75" header="0.3" footer="0.3"/>
  <pageSetup paperSize="9"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tabColor rgb="FF92D050"/>
    <pageSetUpPr fitToPage="1"/>
  </sheetPr>
  <dimension ref="A1:K39"/>
  <sheetViews>
    <sheetView showGridLines="0" zoomScale="80" zoomScaleNormal="80" workbookViewId="0">
      <selection activeCell="D37" sqref="D37"/>
    </sheetView>
  </sheetViews>
  <sheetFormatPr defaultColWidth="21.453125" defaultRowHeight="14" x14ac:dyDescent="0.3"/>
  <cols>
    <col min="1" max="1" width="16.453125" style="4" customWidth="1"/>
    <col min="2" max="2" width="39.453125" style="4" bestFit="1" customWidth="1"/>
    <col min="3" max="3" width="26.453125" style="4" customWidth="1"/>
    <col min="4" max="4" width="26.36328125" style="4" bestFit="1" customWidth="1"/>
    <col min="5" max="10" width="26.453125" style="4" customWidth="1"/>
    <col min="11" max="16384" width="21.453125" style="4"/>
  </cols>
  <sheetData>
    <row r="1" spans="1:11" ht="22.5" customHeight="1" x14ac:dyDescent="0.3"/>
    <row r="2" spans="1:11" x14ac:dyDescent="0.3">
      <c r="A2" s="71"/>
    </row>
    <row r="3" spans="1:11" ht="22.5" customHeight="1" x14ac:dyDescent="0.3">
      <c r="B3" s="291" t="s">
        <v>307</v>
      </c>
      <c r="C3" s="292"/>
      <c r="D3" s="292"/>
      <c r="E3" s="292"/>
      <c r="F3" s="292"/>
      <c r="G3" s="292"/>
      <c r="H3" s="292"/>
      <c r="I3" s="292"/>
      <c r="J3" s="292"/>
      <c r="K3" s="293"/>
    </row>
    <row r="4" spans="1:11" ht="51.75" customHeight="1" x14ac:dyDescent="0.3">
      <c r="B4" s="72" t="s">
        <v>0</v>
      </c>
      <c r="C4" s="73" t="s">
        <v>256</v>
      </c>
      <c r="D4" s="73" t="s">
        <v>261</v>
      </c>
      <c r="E4" s="73" t="s">
        <v>148</v>
      </c>
      <c r="F4" s="73" t="s">
        <v>87</v>
      </c>
      <c r="G4" s="73" t="s">
        <v>53</v>
      </c>
      <c r="H4" s="73" t="s">
        <v>47</v>
      </c>
      <c r="I4" s="73" t="s">
        <v>88</v>
      </c>
      <c r="J4" s="73" t="s">
        <v>64</v>
      </c>
      <c r="K4" s="206" t="s">
        <v>124</v>
      </c>
    </row>
    <row r="5" spans="1:11" ht="30" customHeight="1" x14ac:dyDescent="0.3">
      <c r="B5" s="74" t="s">
        <v>89</v>
      </c>
      <c r="C5" s="10">
        <v>699000</v>
      </c>
      <c r="D5" s="10">
        <v>700000</v>
      </c>
      <c r="E5" s="10">
        <v>400000</v>
      </c>
      <c r="F5" s="10">
        <v>345000</v>
      </c>
      <c r="G5" s="10">
        <v>800000</v>
      </c>
      <c r="H5" s="10">
        <v>500000</v>
      </c>
      <c r="I5" s="10">
        <v>200000</v>
      </c>
      <c r="J5" s="10">
        <v>500000</v>
      </c>
      <c r="K5" s="10">
        <v>200000</v>
      </c>
    </row>
    <row r="6" spans="1:11" ht="30" customHeight="1" x14ac:dyDescent="0.3">
      <c r="B6" s="74" t="s">
        <v>90</v>
      </c>
      <c r="C6" s="10">
        <v>0</v>
      </c>
      <c r="D6" s="10">
        <v>0</v>
      </c>
      <c r="E6" s="10">
        <v>0</v>
      </c>
      <c r="F6" s="10">
        <v>0</v>
      </c>
      <c r="G6" s="10">
        <v>0</v>
      </c>
      <c r="H6" s="10">
        <v>0</v>
      </c>
      <c r="I6" s="10">
        <v>0</v>
      </c>
      <c r="J6" s="10">
        <v>0</v>
      </c>
      <c r="K6" s="10">
        <v>0</v>
      </c>
    </row>
    <row r="7" spans="1:11" ht="30" customHeight="1" x14ac:dyDescent="0.3">
      <c r="B7" s="74" t="s">
        <v>91</v>
      </c>
      <c r="C7" s="10">
        <v>0</v>
      </c>
      <c r="D7" s="10">
        <v>95</v>
      </c>
      <c r="E7" s="10">
        <v>0</v>
      </c>
      <c r="F7" s="10">
        <v>2073</v>
      </c>
      <c r="G7" s="10">
        <v>0</v>
      </c>
      <c r="H7" s="10">
        <v>60</v>
      </c>
      <c r="I7" s="10">
        <v>0</v>
      </c>
      <c r="J7" s="10">
        <v>0</v>
      </c>
      <c r="K7" s="10">
        <v>0</v>
      </c>
    </row>
    <row r="8" spans="1:11" ht="30" customHeight="1" x14ac:dyDescent="0.3">
      <c r="B8" s="74" t="s">
        <v>92</v>
      </c>
      <c r="C8" s="10">
        <v>393988</v>
      </c>
      <c r="D8" s="10">
        <v>21161</v>
      </c>
      <c r="E8" s="10">
        <v>0</v>
      </c>
      <c r="F8" s="10">
        <v>-24380</v>
      </c>
      <c r="G8" s="10">
        <v>963277</v>
      </c>
      <c r="H8" s="10">
        <v>21057</v>
      </c>
      <c r="I8" s="10">
        <v>-262291</v>
      </c>
      <c r="J8" s="10">
        <v>0</v>
      </c>
      <c r="K8" s="10">
        <v>573201</v>
      </c>
    </row>
    <row r="9" spans="1:11" ht="30" customHeight="1" x14ac:dyDescent="0.3">
      <c r="B9" s="74" t="s">
        <v>93</v>
      </c>
      <c r="C9" s="10">
        <v>0</v>
      </c>
      <c r="D9" s="10">
        <v>-49335</v>
      </c>
      <c r="E9" s="10">
        <v>300000</v>
      </c>
      <c r="F9" s="10">
        <v>0</v>
      </c>
      <c r="G9" s="10">
        <v>71861</v>
      </c>
      <c r="H9" s="10">
        <v>0</v>
      </c>
      <c r="I9" s="10">
        <v>0</v>
      </c>
      <c r="J9" s="10">
        <v>0</v>
      </c>
      <c r="K9" s="10">
        <v>101054</v>
      </c>
    </row>
    <row r="10" spans="1:11" ht="30" customHeight="1" x14ac:dyDescent="0.3">
      <c r="B10" s="74" t="s">
        <v>94</v>
      </c>
      <c r="C10" s="10">
        <v>0</v>
      </c>
      <c r="D10" s="10">
        <v>0</v>
      </c>
      <c r="E10" s="10">
        <v>6376711</v>
      </c>
      <c r="F10" s="10">
        <v>823</v>
      </c>
      <c r="G10" s="10">
        <v>-18138</v>
      </c>
      <c r="H10" s="10">
        <v>207746</v>
      </c>
      <c r="I10" s="10">
        <v>0</v>
      </c>
      <c r="J10" s="10">
        <v>609476</v>
      </c>
      <c r="K10" s="10">
        <v>0</v>
      </c>
    </row>
    <row r="11" spans="1:11" ht="30" customHeight="1" x14ac:dyDescent="0.3">
      <c r="B11" s="75" t="s">
        <v>95</v>
      </c>
      <c r="C11" s="139">
        <v>1092988</v>
      </c>
      <c r="D11" s="139">
        <v>671920</v>
      </c>
      <c r="E11" s="139">
        <v>7076711</v>
      </c>
      <c r="F11" s="139">
        <v>323516</v>
      </c>
      <c r="G11" s="139">
        <v>1817000</v>
      </c>
      <c r="H11" s="139">
        <v>728863</v>
      </c>
      <c r="I11" s="139">
        <v>-62291</v>
      </c>
      <c r="J11" s="139">
        <v>1109476</v>
      </c>
      <c r="K11" s="139">
        <v>874255</v>
      </c>
    </row>
    <row r="12" spans="1:11" ht="30" customHeight="1" x14ac:dyDescent="0.3">
      <c r="B12" s="74" t="s">
        <v>96</v>
      </c>
      <c r="C12" s="10">
        <v>0</v>
      </c>
      <c r="D12" s="10">
        <v>334721</v>
      </c>
      <c r="E12" s="10">
        <v>732887</v>
      </c>
      <c r="F12" s="10">
        <v>3222</v>
      </c>
      <c r="G12" s="10">
        <v>888415</v>
      </c>
      <c r="H12" s="10">
        <v>124882</v>
      </c>
      <c r="I12" s="10">
        <v>201441</v>
      </c>
      <c r="J12" s="10">
        <v>477565</v>
      </c>
      <c r="K12" s="10">
        <v>0</v>
      </c>
    </row>
    <row r="13" spans="1:11" ht="30" customHeight="1" x14ac:dyDescent="0.3">
      <c r="B13" s="76" t="s">
        <v>97</v>
      </c>
      <c r="C13" s="10">
        <v>3861009</v>
      </c>
      <c r="D13" s="10">
        <v>5896853</v>
      </c>
      <c r="E13" s="10">
        <v>86770066</v>
      </c>
      <c r="F13" s="10">
        <v>606248</v>
      </c>
      <c r="G13" s="10">
        <v>13450634</v>
      </c>
      <c r="H13" s="10">
        <v>0</v>
      </c>
      <c r="I13" s="10">
        <v>627496</v>
      </c>
      <c r="J13" s="10">
        <v>122275</v>
      </c>
      <c r="K13" s="10">
        <v>15220171</v>
      </c>
    </row>
    <row r="14" spans="1:11" ht="30" customHeight="1" x14ac:dyDescent="0.3">
      <c r="B14" s="76" t="s">
        <v>98</v>
      </c>
      <c r="C14" s="10">
        <v>0</v>
      </c>
      <c r="D14" s="10">
        <v>23859</v>
      </c>
      <c r="E14" s="10">
        <v>2732876</v>
      </c>
      <c r="F14" s="10">
        <v>0</v>
      </c>
      <c r="G14" s="10">
        <v>508616</v>
      </c>
      <c r="H14" s="10">
        <v>65045</v>
      </c>
      <c r="I14" s="10">
        <v>0</v>
      </c>
      <c r="J14" s="10">
        <v>262821</v>
      </c>
      <c r="K14" s="10">
        <v>70746</v>
      </c>
    </row>
    <row r="15" spans="1:11" ht="30" customHeight="1" x14ac:dyDescent="0.3">
      <c r="B15" s="76" t="s">
        <v>99</v>
      </c>
      <c r="C15" s="10">
        <v>1045518</v>
      </c>
      <c r="D15" s="10">
        <v>228206</v>
      </c>
      <c r="E15" s="10">
        <v>1314664</v>
      </c>
      <c r="F15" s="10">
        <v>52760</v>
      </c>
      <c r="G15" s="10">
        <v>575461</v>
      </c>
      <c r="H15" s="10">
        <v>55618</v>
      </c>
      <c r="I15" s="10">
        <v>54105</v>
      </c>
      <c r="J15" s="10">
        <v>258035</v>
      </c>
      <c r="K15" s="10">
        <v>90121</v>
      </c>
    </row>
    <row r="16" spans="1:11" ht="30" customHeight="1" x14ac:dyDescent="0.3">
      <c r="B16" s="212" t="s">
        <v>100</v>
      </c>
      <c r="C16" s="214">
        <v>5999515</v>
      </c>
      <c r="D16" s="214">
        <v>7155558</v>
      </c>
      <c r="E16" s="214">
        <v>98627204</v>
      </c>
      <c r="F16" s="214">
        <v>985746</v>
      </c>
      <c r="G16" s="214">
        <v>17240127</v>
      </c>
      <c r="H16" s="214">
        <v>974408</v>
      </c>
      <c r="I16" s="214">
        <v>820751</v>
      </c>
      <c r="J16" s="214">
        <v>2230173</v>
      </c>
      <c r="K16" s="214">
        <v>16255293</v>
      </c>
    </row>
    <row r="17" spans="2:11" ht="30" customHeight="1" x14ac:dyDescent="0.3">
      <c r="B17" s="78" t="s">
        <v>101</v>
      </c>
      <c r="C17" s="10">
        <v>0</v>
      </c>
      <c r="D17" s="10">
        <v>0</v>
      </c>
      <c r="E17" s="10">
        <v>118678</v>
      </c>
      <c r="F17" s="10">
        <v>0</v>
      </c>
      <c r="G17" s="10">
        <v>0</v>
      </c>
      <c r="H17" s="10">
        <v>0</v>
      </c>
      <c r="I17" s="10">
        <v>0</v>
      </c>
      <c r="J17" s="10">
        <v>0</v>
      </c>
      <c r="K17" s="10">
        <v>0</v>
      </c>
    </row>
    <row r="18" spans="2:11" ht="30" customHeight="1" x14ac:dyDescent="0.3">
      <c r="B18" s="76" t="s">
        <v>102</v>
      </c>
      <c r="C18" s="10">
        <v>0</v>
      </c>
      <c r="D18" s="10">
        <v>155000</v>
      </c>
      <c r="E18" s="10">
        <v>6233130</v>
      </c>
      <c r="F18" s="10">
        <v>702500</v>
      </c>
      <c r="G18" s="10">
        <v>2181875</v>
      </c>
      <c r="H18" s="10">
        <v>0</v>
      </c>
      <c r="I18" s="10">
        <v>590400</v>
      </c>
      <c r="J18" s="10">
        <v>0</v>
      </c>
      <c r="K18" s="10">
        <v>1095477</v>
      </c>
    </row>
    <row r="19" spans="2:11" ht="30" customHeight="1" x14ac:dyDescent="0.3">
      <c r="B19" s="76" t="s">
        <v>103</v>
      </c>
      <c r="C19" s="10">
        <v>26392</v>
      </c>
      <c r="D19" s="10">
        <v>9598</v>
      </c>
      <c r="E19" s="10">
        <v>74769</v>
      </c>
      <c r="F19" s="10">
        <v>13444</v>
      </c>
      <c r="G19" s="10">
        <v>42964</v>
      </c>
      <c r="H19" s="10">
        <v>0</v>
      </c>
      <c r="I19" s="10">
        <v>1224</v>
      </c>
      <c r="J19" s="10">
        <v>0</v>
      </c>
      <c r="K19" s="10">
        <v>1738</v>
      </c>
    </row>
    <row r="20" spans="2:11" ht="30" customHeight="1" x14ac:dyDescent="0.3">
      <c r="B20" s="76" t="s">
        <v>104</v>
      </c>
      <c r="C20" s="10">
        <v>4480197</v>
      </c>
      <c r="D20" s="10">
        <v>5254601</v>
      </c>
      <c r="E20" s="10">
        <v>65826289</v>
      </c>
      <c r="F20" s="10">
        <v>59105</v>
      </c>
      <c r="G20" s="10">
        <v>7994179</v>
      </c>
      <c r="H20" s="10">
        <v>874716</v>
      </c>
      <c r="I20" s="10">
        <v>108794</v>
      </c>
      <c r="J20" s="10">
        <v>994823</v>
      </c>
      <c r="K20" s="10">
        <v>14423704</v>
      </c>
    </row>
    <row r="21" spans="2:11" ht="30" customHeight="1" x14ac:dyDescent="0.3">
      <c r="B21" s="76" t="s">
        <v>105</v>
      </c>
      <c r="C21" s="10">
        <v>0</v>
      </c>
      <c r="D21" s="10">
        <v>37574</v>
      </c>
      <c r="E21" s="10">
        <v>0</v>
      </c>
      <c r="F21" s="10">
        <v>0</v>
      </c>
      <c r="G21" s="10">
        <v>784902</v>
      </c>
      <c r="H21" s="10">
        <v>0</v>
      </c>
      <c r="I21" s="10">
        <v>0</v>
      </c>
      <c r="J21" s="10">
        <v>0</v>
      </c>
      <c r="K21" s="10">
        <v>0</v>
      </c>
    </row>
    <row r="22" spans="2:11" ht="30" customHeight="1" x14ac:dyDescent="0.3">
      <c r="B22" s="76" t="s">
        <v>106</v>
      </c>
      <c r="C22" s="10">
        <v>0</v>
      </c>
      <c r="D22" s="10">
        <v>0</v>
      </c>
      <c r="E22" s="10">
        <v>829916</v>
      </c>
      <c r="F22" s="10">
        <v>0</v>
      </c>
      <c r="G22" s="10">
        <v>0</v>
      </c>
      <c r="H22" s="10">
        <v>0</v>
      </c>
      <c r="I22" s="10">
        <v>0</v>
      </c>
      <c r="J22" s="10">
        <v>0</v>
      </c>
      <c r="K22" s="10">
        <v>0</v>
      </c>
    </row>
    <row r="23" spans="2:11" ht="30" customHeight="1" x14ac:dyDescent="0.3">
      <c r="B23" s="76" t="s">
        <v>107</v>
      </c>
      <c r="C23" s="10">
        <v>0</v>
      </c>
      <c r="D23" s="10">
        <v>0</v>
      </c>
      <c r="E23" s="10">
        <v>0</v>
      </c>
      <c r="F23" s="10">
        <v>0</v>
      </c>
      <c r="G23" s="10">
        <v>178816</v>
      </c>
      <c r="H23" s="10">
        <v>0</v>
      </c>
      <c r="I23" s="10">
        <v>0</v>
      </c>
      <c r="J23" s="10">
        <v>63956</v>
      </c>
      <c r="K23" s="10">
        <v>35191</v>
      </c>
    </row>
    <row r="24" spans="2:11" ht="30" customHeight="1" x14ac:dyDescent="0.3">
      <c r="B24" s="76" t="s">
        <v>108</v>
      </c>
      <c r="C24" s="10">
        <v>0</v>
      </c>
      <c r="D24" s="10">
        <v>68741</v>
      </c>
      <c r="E24" s="10">
        <v>0</v>
      </c>
      <c r="F24" s="10">
        <v>0</v>
      </c>
      <c r="G24" s="10">
        <v>11985</v>
      </c>
      <c r="H24" s="10">
        <v>0</v>
      </c>
      <c r="I24" s="10">
        <v>0</v>
      </c>
      <c r="J24" s="10">
        <v>0</v>
      </c>
      <c r="K24" s="10">
        <v>0</v>
      </c>
    </row>
    <row r="25" spans="2:11" ht="30" customHeight="1" x14ac:dyDescent="0.3">
      <c r="B25" s="76" t="s">
        <v>109</v>
      </c>
      <c r="C25" s="10">
        <v>0</v>
      </c>
      <c r="D25" s="10">
        <v>0</v>
      </c>
      <c r="E25" s="10">
        <v>0</v>
      </c>
      <c r="F25" s="10">
        <v>0</v>
      </c>
      <c r="G25" s="10">
        <v>0</v>
      </c>
      <c r="H25" s="10">
        <v>0</v>
      </c>
      <c r="I25" s="10">
        <v>0</v>
      </c>
      <c r="J25" s="10">
        <v>0</v>
      </c>
      <c r="K25" s="10">
        <v>0</v>
      </c>
    </row>
    <row r="26" spans="2:11" ht="30" customHeight="1" x14ac:dyDescent="0.3">
      <c r="B26" s="76" t="s">
        <v>110</v>
      </c>
      <c r="C26" s="10">
        <v>0</v>
      </c>
      <c r="D26" s="10">
        <v>226834</v>
      </c>
      <c r="E26" s="10">
        <v>7162387</v>
      </c>
      <c r="F26" s="10">
        <v>1</v>
      </c>
      <c r="G26" s="10">
        <v>780032</v>
      </c>
      <c r="H26" s="10">
        <v>0</v>
      </c>
      <c r="I26" s="10">
        <v>0</v>
      </c>
      <c r="J26" s="10">
        <v>18104</v>
      </c>
      <c r="K26" s="10">
        <v>163892</v>
      </c>
    </row>
    <row r="27" spans="2:11" ht="30" customHeight="1" x14ac:dyDescent="0.3">
      <c r="B27" s="76" t="s">
        <v>111</v>
      </c>
      <c r="C27" s="10">
        <v>0</v>
      </c>
      <c r="D27" s="10">
        <v>17521</v>
      </c>
      <c r="E27" s="10">
        <v>29061</v>
      </c>
      <c r="F27" s="10">
        <v>0</v>
      </c>
      <c r="G27" s="10">
        <v>676</v>
      </c>
      <c r="H27" s="10">
        <v>0</v>
      </c>
      <c r="I27" s="10">
        <v>752</v>
      </c>
      <c r="J27" s="10">
        <v>0</v>
      </c>
      <c r="K27" s="10">
        <v>0</v>
      </c>
    </row>
    <row r="28" spans="2:11" ht="30" customHeight="1" x14ac:dyDescent="0.3">
      <c r="B28" s="76" t="s">
        <v>112</v>
      </c>
      <c r="C28" s="10">
        <v>0</v>
      </c>
      <c r="D28" s="10">
        <v>0</v>
      </c>
      <c r="E28" s="10">
        <v>0</v>
      </c>
      <c r="F28" s="10">
        <v>0</v>
      </c>
      <c r="G28" s="10">
        <v>0</v>
      </c>
      <c r="H28" s="10">
        <v>0</v>
      </c>
      <c r="I28" s="10">
        <v>0</v>
      </c>
      <c r="J28" s="10">
        <v>0</v>
      </c>
      <c r="K28" s="10">
        <v>0</v>
      </c>
    </row>
    <row r="29" spans="2:11" ht="30" customHeight="1" x14ac:dyDescent="0.3">
      <c r="B29" s="76" t="s">
        <v>113</v>
      </c>
      <c r="C29" s="10">
        <v>0</v>
      </c>
      <c r="D29" s="10">
        <v>0</v>
      </c>
      <c r="E29" s="10">
        <v>0</v>
      </c>
      <c r="F29" s="10">
        <v>0</v>
      </c>
      <c r="G29" s="10">
        <v>0</v>
      </c>
      <c r="H29" s="10">
        <v>0</v>
      </c>
      <c r="I29" s="10">
        <v>0</v>
      </c>
      <c r="J29" s="10">
        <v>0</v>
      </c>
      <c r="K29" s="10">
        <v>0</v>
      </c>
    </row>
    <row r="30" spans="2:11" ht="30" customHeight="1" x14ac:dyDescent="0.3">
      <c r="B30" s="76" t="s">
        <v>114</v>
      </c>
      <c r="C30" s="10">
        <v>0</v>
      </c>
      <c r="D30" s="10">
        <v>37837</v>
      </c>
      <c r="E30" s="10">
        <v>2395586</v>
      </c>
      <c r="F30" s="10">
        <v>0</v>
      </c>
      <c r="G30" s="10">
        <v>567750</v>
      </c>
      <c r="H30" s="10">
        <v>0</v>
      </c>
      <c r="I30" s="10">
        <v>30208</v>
      </c>
      <c r="J30" s="10">
        <v>0</v>
      </c>
      <c r="K30" s="10">
        <v>2179</v>
      </c>
    </row>
    <row r="31" spans="2:11" ht="30" customHeight="1" x14ac:dyDescent="0.3">
      <c r="B31" s="76" t="s">
        <v>115</v>
      </c>
      <c r="C31" s="10">
        <v>0</v>
      </c>
      <c r="D31" s="10">
        <v>0</v>
      </c>
      <c r="E31" s="10">
        <v>1132066</v>
      </c>
      <c r="F31" s="10">
        <v>0</v>
      </c>
      <c r="G31" s="10">
        <v>41751</v>
      </c>
      <c r="H31" s="10">
        <v>0</v>
      </c>
      <c r="I31" s="10">
        <v>0</v>
      </c>
      <c r="J31" s="10">
        <v>0</v>
      </c>
      <c r="K31" s="10">
        <v>0</v>
      </c>
    </row>
    <row r="32" spans="2:11" ht="30" customHeight="1" x14ac:dyDescent="0.3">
      <c r="B32" s="76" t="s">
        <v>116</v>
      </c>
      <c r="C32" s="10">
        <v>580846</v>
      </c>
      <c r="D32" s="10">
        <v>683112</v>
      </c>
      <c r="E32" s="10">
        <v>973480</v>
      </c>
      <c r="F32" s="10">
        <v>2000</v>
      </c>
      <c r="G32" s="10">
        <v>2231096</v>
      </c>
      <c r="H32" s="10">
        <v>25052</v>
      </c>
      <c r="I32" s="10">
        <v>92438</v>
      </c>
      <c r="J32" s="10">
        <v>392259</v>
      </c>
      <c r="K32" s="10">
        <v>118213</v>
      </c>
    </row>
    <row r="33" spans="2:11" ht="30" customHeight="1" x14ac:dyDescent="0.3">
      <c r="B33" s="76" t="s">
        <v>117</v>
      </c>
      <c r="C33" s="10">
        <v>107915</v>
      </c>
      <c r="D33" s="10">
        <v>240934</v>
      </c>
      <c r="E33" s="10">
        <v>95771</v>
      </c>
      <c r="F33" s="10">
        <v>133179</v>
      </c>
      <c r="G33" s="10">
        <v>32291</v>
      </c>
      <c r="H33" s="10">
        <v>7338</v>
      </c>
      <c r="I33" s="10">
        <v>-44443</v>
      </c>
      <c r="J33" s="10">
        <v>140153</v>
      </c>
      <c r="K33" s="10">
        <v>35723</v>
      </c>
    </row>
    <row r="34" spans="2:11" ht="30" customHeight="1" x14ac:dyDescent="0.3">
      <c r="B34" s="76" t="s">
        <v>118</v>
      </c>
      <c r="C34" s="10">
        <v>703925</v>
      </c>
      <c r="D34" s="10">
        <v>313142</v>
      </c>
      <c r="E34" s="10">
        <v>542634</v>
      </c>
      <c r="F34" s="10">
        <v>36222</v>
      </c>
      <c r="G34" s="10">
        <v>967464</v>
      </c>
      <c r="H34" s="10">
        <v>41301</v>
      </c>
      <c r="I34" s="10">
        <v>6026</v>
      </c>
      <c r="J34" s="10">
        <v>91123</v>
      </c>
      <c r="K34" s="10">
        <v>0</v>
      </c>
    </row>
    <row r="35" spans="2:11" ht="30" customHeight="1" x14ac:dyDescent="0.3">
      <c r="B35" s="76" t="s">
        <v>119</v>
      </c>
      <c r="C35" s="10">
        <v>0</v>
      </c>
      <c r="D35" s="10">
        <v>25655</v>
      </c>
      <c r="E35" s="10">
        <v>817598</v>
      </c>
      <c r="F35" s="10">
        <v>0</v>
      </c>
      <c r="G35" s="10">
        <v>507228</v>
      </c>
      <c r="H35" s="10">
        <v>0</v>
      </c>
      <c r="I35" s="10">
        <v>24312</v>
      </c>
      <c r="J35" s="10">
        <v>328922</v>
      </c>
      <c r="K35" s="10">
        <v>0</v>
      </c>
    </row>
    <row r="36" spans="2:11" ht="30" customHeight="1" x14ac:dyDescent="0.3">
      <c r="B36" s="76" t="s">
        <v>120</v>
      </c>
      <c r="C36" s="10">
        <v>100241</v>
      </c>
      <c r="D36" s="10">
        <v>57498</v>
      </c>
      <c r="E36" s="10">
        <v>11506301</v>
      </c>
      <c r="F36" s="10">
        <v>35455</v>
      </c>
      <c r="G36" s="10">
        <v>916310</v>
      </c>
      <c r="H36" s="10">
        <v>26002</v>
      </c>
      <c r="I36" s="10">
        <v>7836</v>
      </c>
      <c r="J36" s="10">
        <v>49285</v>
      </c>
      <c r="K36" s="10">
        <v>375359</v>
      </c>
    </row>
    <row r="37" spans="2:11" ht="30" customHeight="1" x14ac:dyDescent="0.3">
      <c r="B37" s="76" t="s">
        <v>121</v>
      </c>
      <c r="C37" s="10">
        <v>0</v>
      </c>
      <c r="D37" s="10">
        <v>27512</v>
      </c>
      <c r="E37" s="10">
        <v>889536</v>
      </c>
      <c r="F37" s="10">
        <v>3841</v>
      </c>
      <c r="G37" s="10">
        <v>809</v>
      </c>
      <c r="H37" s="10">
        <v>0</v>
      </c>
      <c r="I37" s="10">
        <v>3205</v>
      </c>
      <c r="J37" s="10">
        <v>151549</v>
      </c>
      <c r="K37" s="10">
        <v>3816</v>
      </c>
    </row>
    <row r="38" spans="2:11" ht="30" customHeight="1" thickBot="1" x14ac:dyDescent="0.35">
      <c r="B38" s="212" t="s">
        <v>122</v>
      </c>
      <c r="C38" s="141">
        <v>5999515</v>
      </c>
      <c r="D38" s="141">
        <v>7155558</v>
      </c>
      <c r="E38" s="141">
        <v>98627204</v>
      </c>
      <c r="F38" s="141">
        <v>985746</v>
      </c>
      <c r="G38" s="141">
        <v>17240127</v>
      </c>
      <c r="H38" s="141">
        <v>974408</v>
      </c>
      <c r="I38" s="141">
        <v>820751</v>
      </c>
      <c r="J38" s="141">
        <v>2230173</v>
      </c>
      <c r="K38" s="141">
        <v>16255293</v>
      </c>
    </row>
    <row r="39" spans="2:11" ht="14.5" thickTop="1" x14ac:dyDescent="0.3">
      <c r="B39" s="254" t="s">
        <v>50</v>
      </c>
      <c r="C39" s="254"/>
      <c r="D39" s="254"/>
      <c r="E39" s="254"/>
      <c r="F39" s="254"/>
      <c r="G39" s="254"/>
      <c r="H39" s="254"/>
      <c r="I39" s="290" t="s">
        <v>132</v>
      </c>
      <c r="J39" s="290"/>
    </row>
  </sheetData>
  <sheetProtection algorithmName="SHA-512" hashValue="xkyd1f1U3Cr+HfKyT2UGd7Y+NNzImCgd94cSYBAdpa117Tt8iVVJELhFBpMUtqDj/fvnatLBC3ylkuAjJWmztQ==" saltValue="KeyBiLFVFG8WY2rvcmbHwQ==" spinCount="100000" sheet="1" objects="1" scenarios="1"/>
  <mergeCells count="3">
    <mergeCell ref="B39:H39"/>
    <mergeCell ref="I39:J39"/>
    <mergeCell ref="B3:K3"/>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tabColor rgb="FF92D050"/>
    <pageSetUpPr fitToPage="1"/>
  </sheetPr>
  <dimension ref="A1:L40"/>
  <sheetViews>
    <sheetView showGridLines="0" zoomScale="80" zoomScaleNormal="80" workbookViewId="0">
      <selection activeCell="C38" sqref="C38"/>
    </sheetView>
  </sheetViews>
  <sheetFormatPr defaultColWidth="19.453125" defaultRowHeight="14" x14ac:dyDescent="0.3"/>
  <cols>
    <col min="1" max="1" width="18.453125" style="17" customWidth="1"/>
    <col min="2" max="2" width="41" style="17" bestFit="1" customWidth="1"/>
    <col min="3" max="9" width="24.453125" style="17" customWidth="1"/>
    <col min="10" max="10" width="24.08984375" style="17" customWidth="1"/>
    <col min="11" max="11" width="24.453125" style="17" customWidth="1"/>
    <col min="12" max="12" width="20.36328125" style="17" customWidth="1"/>
    <col min="13" max="16384" width="19.453125" style="17"/>
  </cols>
  <sheetData>
    <row r="1" spans="1:12" ht="33" customHeight="1" x14ac:dyDescent="0.3"/>
    <row r="2" spans="1:12" ht="18.75" customHeight="1" x14ac:dyDescent="0.3">
      <c r="A2" s="79"/>
      <c r="B2" s="294" t="s">
        <v>123</v>
      </c>
      <c r="C2" s="294"/>
      <c r="D2" s="294"/>
      <c r="E2" s="294"/>
      <c r="F2" s="294"/>
      <c r="G2" s="294"/>
      <c r="H2" s="294"/>
      <c r="I2" s="294"/>
      <c r="J2" s="294"/>
      <c r="K2" s="294"/>
    </row>
    <row r="3" spans="1:12" ht="26.25" customHeight="1" x14ac:dyDescent="0.3">
      <c r="B3" s="295" t="s">
        <v>308</v>
      </c>
      <c r="C3" s="296"/>
      <c r="D3" s="296"/>
      <c r="E3" s="296"/>
      <c r="F3" s="296"/>
      <c r="G3" s="296"/>
      <c r="H3" s="296"/>
      <c r="I3" s="296"/>
      <c r="J3" s="296"/>
      <c r="K3" s="296"/>
      <c r="L3" s="297"/>
    </row>
    <row r="4" spans="1:12" ht="54" customHeight="1" x14ac:dyDescent="0.3">
      <c r="B4" s="80" t="s">
        <v>0</v>
      </c>
      <c r="C4" s="206" t="s">
        <v>263</v>
      </c>
      <c r="D4" s="206" t="s">
        <v>125</v>
      </c>
      <c r="E4" s="206" t="s">
        <v>32</v>
      </c>
      <c r="F4" s="206" t="s">
        <v>33</v>
      </c>
      <c r="G4" s="206" t="s">
        <v>131</v>
      </c>
      <c r="H4" s="206" t="s">
        <v>48</v>
      </c>
      <c r="I4" s="206" t="s">
        <v>253</v>
      </c>
      <c r="J4" s="206" t="s">
        <v>133</v>
      </c>
      <c r="K4" s="206" t="s">
        <v>126</v>
      </c>
      <c r="L4" s="206" t="s">
        <v>192</v>
      </c>
    </row>
    <row r="5" spans="1:12" ht="28.5" customHeight="1" x14ac:dyDescent="0.3">
      <c r="B5" s="81" t="s">
        <v>89</v>
      </c>
      <c r="C5" s="10">
        <v>400000</v>
      </c>
      <c r="D5" s="10">
        <v>450000</v>
      </c>
      <c r="E5" s="10">
        <v>500000</v>
      </c>
      <c r="F5" s="10">
        <v>400000</v>
      </c>
      <c r="G5" s="10">
        <v>313000</v>
      </c>
      <c r="H5" s="10">
        <v>500000</v>
      </c>
      <c r="I5" s="10">
        <v>400100</v>
      </c>
      <c r="J5" s="10">
        <v>612340</v>
      </c>
      <c r="K5" s="10">
        <v>450000</v>
      </c>
      <c r="L5" s="10">
        <v>416726</v>
      </c>
    </row>
    <row r="6" spans="1:12" ht="28.5" customHeight="1" x14ac:dyDescent="0.3">
      <c r="B6" s="81" t="s">
        <v>90</v>
      </c>
      <c r="C6" s="10">
        <v>0</v>
      </c>
      <c r="D6" s="10">
        <v>0</v>
      </c>
      <c r="E6" s="10">
        <v>0</v>
      </c>
      <c r="F6" s="10">
        <v>0</v>
      </c>
      <c r="G6" s="10">
        <v>0</v>
      </c>
      <c r="H6" s="10">
        <v>0</v>
      </c>
      <c r="I6" s="10">
        <v>0</v>
      </c>
      <c r="J6" s="10">
        <v>0</v>
      </c>
      <c r="K6" s="10">
        <v>0</v>
      </c>
      <c r="L6" s="10">
        <v>491067</v>
      </c>
    </row>
    <row r="7" spans="1:12" ht="28.5" customHeight="1" x14ac:dyDescent="0.3">
      <c r="B7" s="81" t="s">
        <v>91</v>
      </c>
      <c r="C7" s="10">
        <v>0</v>
      </c>
      <c r="D7" s="10">
        <v>0</v>
      </c>
      <c r="E7" s="10">
        <v>0</v>
      </c>
      <c r="F7" s="10">
        <v>-322</v>
      </c>
      <c r="G7" s="10">
        <v>0</v>
      </c>
      <c r="H7" s="10">
        <v>0</v>
      </c>
      <c r="I7" s="10">
        <v>0</v>
      </c>
      <c r="J7" s="10">
        <v>384946</v>
      </c>
      <c r="K7" s="10">
        <v>0</v>
      </c>
      <c r="L7" s="10">
        <v>2500</v>
      </c>
    </row>
    <row r="8" spans="1:12" ht="28.5" customHeight="1" x14ac:dyDescent="0.3">
      <c r="B8" s="81" t="s">
        <v>92</v>
      </c>
      <c r="C8" s="10">
        <v>142613</v>
      </c>
      <c r="D8" s="10">
        <v>11056525</v>
      </c>
      <c r="E8" s="10">
        <v>2042638</v>
      </c>
      <c r="F8" s="10">
        <v>1707771</v>
      </c>
      <c r="G8" s="10">
        <v>120907</v>
      </c>
      <c r="H8" s="10">
        <v>6406401</v>
      </c>
      <c r="I8" s="10">
        <v>0</v>
      </c>
      <c r="J8" s="10">
        <v>2274398</v>
      </c>
      <c r="K8" s="10">
        <v>-268066</v>
      </c>
      <c r="L8" s="10">
        <v>0</v>
      </c>
    </row>
    <row r="9" spans="1:12" ht="28.5" customHeight="1" x14ac:dyDescent="0.3">
      <c r="B9" s="81" t="s">
        <v>93</v>
      </c>
      <c r="C9" s="10">
        <v>-13981</v>
      </c>
      <c r="D9" s="10">
        <v>2891965</v>
      </c>
      <c r="E9" s="10">
        <v>5354758</v>
      </c>
      <c r="F9" s="10">
        <v>40268</v>
      </c>
      <c r="G9" s="10">
        <v>53106</v>
      </c>
      <c r="H9" s="10">
        <v>0</v>
      </c>
      <c r="I9" s="10">
        <v>174399</v>
      </c>
      <c r="J9" s="10">
        <v>-304170</v>
      </c>
      <c r="K9" s="10">
        <v>62000</v>
      </c>
      <c r="L9" s="10">
        <v>-1307542</v>
      </c>
    </row>
    <row r="10" spans="1:12" ht="28.5" customHeight="1" x14ac:dyDescent="0.3">
      <c r="B10" s="81" t="s">
        <v>94</v>
      </c>
      <c r="C10" s="10">
        <v>0</v>
      </c>
      <c r="D10" s="10">
        <v>0</v>
      </c>
      <c r="E10" s="10">
        <v>0</v>
      </c>
      <c r="F10" s="10">
        <v>832199</v>
      </c>
      <c r="G10" s="10">
        <v>0</v>
      </c>
      <c r="H10" s="10">
        <v>-55484</v>
      </c>
      <c r="I10" s="10">
        <v>1700</v>
      </c>
      <c r="J10" s="10">
        <v>0</v>
      </c>
      <c r="K10" s="10">
        <v>0</v>
      </c>
      <c r="L10" s="10">
        <v>536688</v>
      </c>
    </row>
    <row r="11" spans="1:12" ht="28.5" customHeight="1" x14ac:dyDescent="0.3">
      <c r="B11" s="82" t="s">
        <v>95</v>
      </c>
      <c r="C11" s="139">
        <v>528632</v>
      </c>
      <c r="D11" s="139">
        <v>14398491</v>
      </c>
      <c r="E11" s="139">
        <v>7897397</v>
      </c>
      <c r="F11" s="139">
        <v>2979916</v>
      </c>
      <c r="G11" s="139">
        <v>487013</v>
      </c>
      <c r="H11" s="139">
        <v>6850917</v>
      </c>
      <c r="I11" s="139">
        <v>576199</v>
      </c>
      <c r="J11" s="139">
        <v>2967514</v>
      </c>
      <c r="K11" s="139">
        <v>243934</v>
      </c>
      <c r="L11" s="139">
        <v>139438</v>
      </c>
    </row>
    <row r="12" spans="1:12" ht="28.5" customHeight="1" x14ac:dyDescent="0.3">
      <c r="B12" s="81" t="s">
        <v>96</v>
      </c>
      <c r="C12" s="10">
        <v>210261</v>
      </c>
      <c r="D12" s="10">
        <v>185164</v>
      </c>
      <c r="E12" s="10">
        <v>1286919</v>
      </c>
      <c r="F12" s="10">
        <v>167663</v>
      </c>
      <c r="G12" s="10">
        <v>0</v>
      </c>
      <c r="H12" s="10">
        <v>0</v>
      </c>
      <c r="I12" s="10">
        <v>0</v>
      </c>
      <c r="J12" s="10">
        <v>597299</v>
      </c>
      <c r="K12" s="10">
        <v>166403</v>
      </c>
      <c r="L12" s="10">
        <v>256791</v>
      </c>
    </row>
    <row r="13" spans="1:12" ht="28.5" customHeight="1" x14ac:dyDescent="0.3">
      <c r="B13" s="83" t="s">
        <v>97</v>
      </c>
      <c r="C13" s="10">
        <v>1150406</v>
      </c>
      <c r="D13" s="10">
        <v>89294518</v>
      </c>
      <c r="E13" s="10">
        <v>82251479</v>
      </c>
      <c r="F13" s="10">
        <v>44063517</v>
      </c>
      <c r="G13" s="10">
        <v>1765655</v>
      </c>
      <c r="H13" s="10">
        <v>2756051</v>
      </c>
      <c r="I13" s="10">
        <v>0</v>
      </c>
      <c r="J13" s="10">
        <v>19797823</v>
      </c>
      <c r="K13" s="10">
        <v>15575565</v>
      </c>
      <c r="L13" s="10">
        <v>1347267</v>
      </c>
    </row>
    <row r="14" spans="1:12" ht="28.5" customHeight="1" x14ac:dyDescent="0.3">
      <c r="B14" s="83" t="s">
        <v>98</v>
      </c>
      <c r="C14" s="10">
        <v>0</v>
      </c>
      <c r="D14" s="10">
        <v>2193817</v>
      </c>
      <c r="E14" s="10">
        <v>938924</v>
      </c>
      <c r="F14" s="10">
        <v>0</v>
      </c>
      <c r="G14" s="10">
        <v>51565</v>
      </c>
      <c r="H14" s="10">
        <v>0</v>
      </c>
      <c r="I14" s="10">
        <v>0</v>
      </c>
      <c r="J14" s="10">
        <v>1139726</v>
      </c>
      <c r="K14" s="10">
        <v>0</v>
      </c>
      <c r="L14" s="10">
        <v>206759</v>
      </c>
    </row>
    <row r="15" spans="1:12" ht="28.5" customHeight="1" x14ac:dyDescent="0.3">
      <c r="B15" s="83" t="s">
        <v>99</v>
      </c>
      <c r="C15" s="10">
        <v>107858</v>
      </c>
      <c r="D15" s="10">
        <v>1451348</v>
      </c>
      <c r="E15" s="10">
        <v>1978575</v>
      </c>
      <c r="F15" s="10">
        <v>761190</v>
      </c>
      <c r="G15" s="10">
        <v>25760</v>
      </c>
      <c r="H15" s="10">
        <v>2698269</v>
      </c>
      <c r="I15" s="10">
        <v>1010828</v>
      </c>
      <c r="J15" s="10">
        <v>399621</v>
      </c>
      <c r="K15" s="10">
        <v>84660</v>
      </c>
      <c r="L15" s="10">
        <v>221281</v>
      </c>
    </row>
    <row r="16" spans="1:12" ht="28.5" customHeight="1" x14ac:dyDescent="0.3">
      <c r="B16" s="213" t="s">
        <v>100</v>
      </c>
      <c r="C16" s="214">
        <v>1997157</v>
      </c>
      <c r="D16" s="214">
        <v>107523338</v>
      </c>
      <c r="E16" s="214">
        <v>94353295</v>
      </c>
      <c r="F16" s="214">
        <v>47972285</v>
      </c>
      <c r="G16" s="214">
        <v>2329994</v>
      </c>
      <c r="H16" s="214">
        <v>12305237</v>
      </c>
      <c r="I16" s="214">
        <v>1587027</v>
      </c>
      <c r="J16" s="214">
        <v>24901983</v>
      </c>
      <c r="K16" s="214">
        <v>16070562</v>
      </c>
      <c r="L16" s="214">
        <v>2171536</v>
      </c>
    </row>
    <row r="17" spans="2:12" ht="28.5" customHeight="1" x14ac:dyDescent="0.3">
      <c r="B17" s="85" t="s">
        <v>101</v>
      </c>
      <c r="C17" s="10">
        <v>0</v>
      </c>
      <c r="D17" s="10">
        <v>0</v>
      </c>
      <c r="E17" s="10">
        <v>0</v>
      </c>
      <c r="F17" s="10">
        <v>996815</v>
      </c>
      <c r="G17" s="10">
        <v>0</v>
      </c>
      <c r="H17" s="10">
        <v>0</v>
      </c>
      <c r="I17" s="10">
        <v>0</v>
      </c>
      <c r="J17" s="10">
        <v>602319</v>
      </c>
      <c r="K17" s="10">
        <v>0</v>
      </c>
      <c r="L17" s="10">
        <v>92500</v>
      </c>
    </row>
    <row r="18" spans="2:12" ht="28.5" customHeight="1" x14ac:dyDescent="0.3">
      <c r="B18" s="83" t="s">
        <v>102</v>
      </c>
      <c r="C18" s="10">
        <v>0</v>
      </c>
      <c r="D18" s="10">
        <v>10610000</v>
      </c>
      <c r="E18" s="10">
        <v>4466000</v>
      </c>
      <c r="F18" s="10">
        <v>2012755</v>
      </c>
      <c r="G18" s="10">
        <v>264800</v>
      </c>
      <c r="H18" s="10">
        <v>1724056</v>
      </c>
      <c r="I18" s="10">
        <v>0</v>
      </c>
      <c r="J18" s="10">
        <v>1246931</v>
      </c>
      <c r="K18" s="10">
        <v>6359908</v>
      </c>
      <c r="L18" s="10">
        <v>819000</v>
      </c>
    </row>
    <row r="19" spans="2:12" ht="28.5" customHeight="1" x14ac:dyDescent="0.3">
      <c r="B19" s="83" t="s">
        <v>103</v>
      </c>
      <c r="C19" s="10">
        <v>622</v>
      </c>
      <c r="D19" s="10">
        <v>93539</v>
      </c>
      <c r="E19" s="10">
        <v>24290</v>
      </c>
      <c r="F19" s="10">
        <v>25171</v>
      </c>
      <c r="G19" s="10">
        <v>10850</v>
      </c>
      <c r="H19" s="10">
        <v>0</v>
      </c>
      <c r="I19" s="10">
        <v>23818</v>
      </c>
      <c r="J19" s="10">
        <v>72956</v>
      </c>
      <c r="K19" s="10">
        <v>50205</v>
      </c>
      <c r="L19" s="10">
        <v>7507</v>
      </c>
    </row>
    <row r="20" spans="2:12" ht="28.5" customHeight="1" x14ac:dyDescent="0.3">
      <c r="B20" s="83" t="s">
        <v>104</v>
      </c>
      <c r="C20" s="10">
        <v>749083</v>
      </c>
      <c r="D20" s="10">
        <v>81139599</v>
      </c>
      <c r="E20" s="10">
        <v>74511005</v>
      </c>
      <c r="F20" s="10">
        <v>43691741</v>
      </c>
      <c r="G20" s="10">
        <v>1412610</v>
      </c>
      <c r="H20" s="10">
        <v>4587120</v>
      </c>
      <c r="I20" s="10">
        <v>346874</v>
      </c>
      <c r="J20" s="10">
        <v>15105855</v>
      </c>
      <c r="K20" s="10">
        <v>5291422</v>
      </c>
      <c r="L20" s="10">
        <v>832502</v>
      </c>
    </row>
    <row r="21" spans="2:12" ht="28.5" customHeight="1" x14ac:dyDescent="0.3">
      <c r="B21" s="83" t="s">
        <v>105</v>
      </c>
      <c r="C21" s="10">
        <v>0</v>
      </c>
      <c r="D21" s="10">
        <v>0</v>
      </c>
      <c r="E21" s="10">
        <v>0</v>
      </c>
      <c r="F21" s="10">
        <v>0</v>
      </c>
      <c r="G21" s="10">
        <v>102471</v>
      </c>
      <c r="H21" s="10">
        <v>0</v>
      </c>
      <c r="I21" s="10">
        <v>0</v>
      </c>
      <c r="J21" s="10">
        <v>0</v>
      </c>
      <c r="K21" s="10">
        <v>52316</v>
      </c>
      <c r="L21" s="10">
        <v>0</v>
      </c>
    </row>
    <row r="22" spans="2:12" ht="28.5" customHeight="1" x14ac:dyDescent="0.3">
      <c r="B22" s="83" t="s">
        <v>106</v>
      </c>
      <c r="C22" s="10">
        <v>0</v>
      </c>
      <c r="D22" s="10">
        <v>1246846</v>
      </c>
      <c r="E22" s="10">
        <v>2114042</v>
      </c>
      <c r="F22" s="10">
        <v>0</v>
      </c>
      <c r="G22" s="10">
        <v>0</v>
      </c>
      <c r="H22" s="10">
        <v>0</v>
      </c>
      <c r="I22" s="10">
        <v>0</v>
      </c>
      <c r="J22" s="10">
        <v>0</v>
      </c>
      <c r="K22" s="10">
        <v>0</v>
      </c>
      <c r="L22" s="10">
        <v>0</v>
      </c>
    </row>
    <row r="23" spans="2:12" ht="28.5" customHeight="1" x14ac:dyDescent="0.3">
      <c r="B23" s="83" t="s">
        <v>107</v>
      </c>
      <c r="C23" s="10">
        <v>0</v>
      </c>
      <c r="D23" s="10">
        <v>423957</v>
      </c>
      <c r="E23" s="10">
        <v>0</v>
      </c>
      <c r="F23" s="10">
        <v>51650</v>
      </c>
      <c r="G23" s="10">
        <v>69780</v>
      </c>
      <c r="H23" s="10">
        <v>0</v>
      </c>
      <c r="I23" s="10">
        <v>0</v>
      </c>
      <c r="J23" s="10">
        <v>0</v>
      </c>
      <c r="K23" s="10">
        <v>10616</v>
      </c>
      <c r="L23" s="10">
        <v>0</v>
      </c>
    </row>
    <row r="24" spans="2:12" ht="28.5" customHeight="1" x14ac:dyDescent="0.3">
      <c r="B24" s="83" t="s">
        <v>108</v>
      </c>
      <c r="C24" s="10">
        <v>0</v>
      </c>
      <c r="D24" s="10">
        <v>0</v>
      </c>
      <c r="E24" s="10">
        <v>0</v>
      </c>
      <c r="F24" s="10">
        <v>0</v>
      </c>
      <c r="G24" s="10">
        <v>55279</v>
      </c>
      <c r="H24" s="10">
        <v>0</v>
      </c>
      <c r="I24" s="10">
        <v>0</v>
      </c>
      <c r="J24" s="10">
        <v>0</v>
      </c>
      <c r="K24" s="10">
        <v>0</v>
      </c>
      <c r="L24" s="10">
        <v>0</v>
      </c>
    </row>
    <row r="25" spans="2:12" ht="28.5" customHeight="1" x14ac:dyDescent="0.3">
      <c r="B25" s="83" t="s">
        <v>109</v>
      </c>
      <c r="C25" s="10">
        <v>0</v>
      </c>
      <c r="D25" s="10">
        <v>0</v>
      </c>
      <c r="E25" s="10">
        <v>0</v>
      </c>
      <c r="F25" s="10">
        <v>0</v>
      </c>
      <c r="G25" s="10">
        <v>0</v>
      </c>
      <c r="H25" s="10">
        <v>0</v>
      </c>
      <c r="I25" s="10">
        <v>0</v>
      </c>
      <c r="J25" s="10">
        <v>0</v>
      </c>
      <c r="K25" s="10">
        <v>0</v>
      </c>
      <c r="L25" s="10">
        <v>0</v>
      </c>
    </row>
    <row r="26" spans="2:12" ht="28.5" customHeight="1" x14ac:dyDescent="0.3">
      <c r="B26" s="83" t="s">
        <v>110</v>
      </c>
      <c r="C26" s="10">
        <v>0</v>
      </c>
      <c r="D26" s="10">
        <v>8004193</v>
      </c>
      <c r="E26" s="10">
        <v>3194941</v>
      </c>
      <c r="F26" s="10">
        <v>106572</v>
      </c>
      <c r="G26" s="10">
        <v>0</v>
      </c>
      <c r="H26" s="10">
        <v>301252</v>
      </c>
      <c r="I26" s="10">
        <v>0</v>
      </c>
      <c r="J26" s="10">
        <v>3001867</v>
      </c>
      <c r="K26" s="10">
        <v>18910</v>
      </c>
      <c r="L26" s="10">
        <v>42596</v>
      </c>
    </row>
    <row r="27" spans="2:12" ht="28.5" customHeight="1" x14ac:dyDescent="0.3">
      <c r="B27" s="83" t="s">
        <v>111</v>
      </c>
      <c r="C27" s="10">
        <v>0</v>
      </c>
      <c r="D27" s="10">
        <v>998</v>
      </c>
      <c r="E27" s="10">
        <v>5339606</v>
      </c>
      <c r="F27" s="10">
        <v>198</v>
      </c>
      <c r="G27" s="10">
        <v>54067</v>
      </c>
      <c r="H27" s="10">
        <v>0</v>
      </c>
      <c r="I27" s="10">
        <v>0</v>
      </c>
      <c r="J27" s="10">
        <v>82609</v>
      </c>
      <c r="K27" s="10">
        <v>1901326</v>
      </c>
      <c r="L27" s="10">
        <v>94</v>
      </c>
    </row>
    <row r="28" spans="2:12" ht="28.5" customHeight="1" x14ac:dyDescent="0.3">
      <c r="B28" s="83" t="s">
        <v>112</v>
      </c>
      <c r="C28" s="10">
        <v>0</v>
      </c>
      <c r="D28" s="10">
        <v>1289</v>
      </c>
      <c r="E28" s="10">
        <v>0</v>
      </c>
      <c r="F28" s="10">
        <v>0</v>
      </c>
      <c r="G28" s="10">
        <v>0</v>
      </c>
      <c r="H28" s="10">
        <v>0</v>
      </c>
      <c r="I28" s="10">
        <v>0</v>
      </c>
      <c r="J28" s="10">
        <v>0</v>
      </c>
      <c r="K28" s="10">
        <v>0</v>
      </c>
      <c r="L28" s="10">
        <v>0</v>
      </c>
    </row>
    <row r="29" spans="2:12" ht="28.5" customHeight="1" x14ac:dyDescent="0.3">
      <c r="B29" s="83" t="s">
        <v>113</v>
      </c>
      <c r="C29" s="10">
        <v>0</v>
      </c>
      <c r="D29" s="10">
        <v>0</v>
      </c>
      <c r="E29" s="10">
        <v>1037028</v>
      </c>
      <c r="F29" s="10">
        <v>0</v>
      </c>
      <c r="G29" s="10">
        <v>0</v>
      </c>
      <c r="H29" s="10">
        <v>0</v>
      </c>
      <c r="I29" s="10">
        <v>0</v>
      </c>
      <c r="J29" s="10">
        <v>0</v>
      </c>
      <c r="K29" s="10">
        <v>0</v>
      </c>
      <c r="L29" s="10">
        <v>0</v>
      </c>
    </row>
    <row r="30" spans="2:12" ht="28.5" customHeight="1" x14ac:dyDescent="0.3">
      <c r="B30" s="83" t="s">
        <v>114</v>
      </c>
      <c r="C30" s="10">
        <v>7817</v>
      </c>
      <c r="D30" s="10">
        <v>617821</v>
      </c>
      <c r="E30" s="10">
        <v>930437</v>
      </c>
      <c r="F30" s="10">
        <v>108913</v>
      </c>
      <c r="G30" s="10">
        <v>25590</v>
      </c>
      <c r="H30" s="10">
        <v>0</v>
      </c>
      <c r="I30" s="10">
        <v>0</v>
      </c>
      <c r="J30" s="10">
        <v>1081865</v>
      </c>
      <c r="K30" s="10">
        <v>79521</v>
      </c>
      <c r="L30" s="10">
        <v>3994</v>
      </c>
    </row>
    <row r="31" spans="2:12" ht="28.5" customHeight="1" x14ac:dyDescent="0.3">
      <c r="B31" s="83" t="s">
        <v>115</v>
      </c>
      <c r="C31" s="10">
        <v>0</v>
      </c>
      <c r="D31" s="10">
        <v>604606</v>
      </c>
      <c r="E31" s="10">
        <v>0</v>
      </c>
      <c r="F31" s="10">
        <v>4239</v>
      </c>
      <c r="G31" s="10">
        <v>0</v>
      </c>
      <c r="H31" s="10">
        <v>0</v>
      </c>
      <c r="I31" s="10">
        <v>0</v>
      </c>
      <c r="J31" s="10">
        <v>391976</v>
      </c>
      <c r="K31" s="10">
        <v>86834</v>
      </c>
      <c r="L31" s="10">
        <v>12663</v>
      </c>
    </row>
    <row r="32" spans="2:12" ht="28.5" customHeight="1" x14ac:dyDescent="0.3">
      <c r="B32" s="83" t="s">
        <v>116</v>
      </c>
      <c r="C32" s="10">
        <v>734345</v>
      </c>
      <c r="D32" s="10">
        <v>3860855</v>
      </c>
      <c r="E32" s="10">
        <v>511235</v>
      </c>
      <c r="F32" s="10">
        <v>565744</v>
      </c>
      <c r="G32" s="10">
        <v>189310</v>
      </c>
      <c r="H32" s="10">
        <v>4406981</v>
      </c>
      <c r="I32" s="10">
        <v>72611</v>
      </c>
      <c r="J32" s="10">
        <v>2147525</v>
      </c>
      <c r="K32" s="10">
        <v>1161696</v>
      </c>
      <c r="L32" s="10">
        <v>149387</v>
      </c>
    </row>
    <row r="33" spans="2:12" ht="28.5" customHeight="1" x14ac:dyDescent="0.3">
      <c r="B33" s="83" t="s">
        <v>117</v>
      </c>
      <c r="C33" s="10">
        <v>56779</v>
      </c>
      <c r="D33" s="10">
        <v>13820</v>
      </c>
      <c r="E33" s="10">
        <v>105332</v>
      </c>
      <c r="F33" s="10">
        <v>71688</v>
      </c>
      <c r="G33" s="10">
        <v>37853</v>
      </c>
      <c r="H33" s="10">
        <v>1475</v>
      </c>
      <c r="I33" s="10">
        <v>246382</v>
      </c>
      <c r="J33" s="10">
        <v>257296</v>
      </c>
      <c r="K33" s="10">
        <v>77528</v>
      </c>
      <c r="L33" s="10">
        <v>15410</v>
      </c>
    </row>
    <row r="34" spans="2:12" ht="28.5" customHeight="1" x14ac:dyDescent="0.3">
      <c r="B34" s="83" t="s">
        <v>118</v>
      </c>
      <c r="C34" s="10">
        <v>448411</v>
      </c>
      <c r="D34" s="10">
        <v>0</v>
      </c>
      <c r="E34" s="10">
        <v>616207</v>
      </c>
      <c r="F34" s="10">
        <v>0</v>
      </c>
      <c r="G34" s="10">
        <v>63866</v>
      </c>
      <c r="H34" s="10">
        <v>1094081</v>
      </c>
      <c r="I34" s="10">
        <v>158386</v>
      </c>
      <c r="J34" s="10">
        <v>209968</v>
      </c>
      <c r="K34" s="10">
        <v>135545</v>
      </c>
      <c r="L34" s="10">
        <v>81771</v>
      </c>
    </row>
    <row r="35" spans="2:12" ht="28.5" customHeight="1" x14ac:dyDescent="0.3">
      <c r="B35" s="83" t="s">
        <v>119</v>
      </c>
      <c r="C35" s="10">
        <v>0</v>
      </c>
      <c r="D35" s="10">
        <v>141886</v>
      </c>
      <c r="E35" s="10">
        <v>1057852</v>
      </c>
      <c r="F35" s="10">
        <v>316433</v>
      </c>
      <c r="G35" s="10">
        <v>0</v>
      </c>
      <c r="H35" s="10">
        <v>0</v>
      </c>
      <c r="I35" s="10">
        <v>716574</v>
      </c>
      <c r="J35" s="10">
        <v>450190</v>
      </c>
      <c r="K35" s="10">
        <v>603041</v>
      </c>
      <c r="L35" s="10">
        <v>0</v>
      </c>
    </row>
    <row r="36" spans="2:12" ht="28.5" customHeight="1" x14ac:dyDescent="0.3">
      <c r="B36" s="83" t="s">
        <v>120</v>
      </c>
      <c r="C36" s="10">
        <v>100</v>
      </c>
      <c r="D36" s="10">
        <v>759088</v>
      </c>
      <c r="E36" s="10">
        <v>421592</v>
      </c>
      <c r="F36" s="10">
        <v>0</v>
      </c>
      <c r="G36" s="10">
        <v>39359</v>
      </c>
      <c r="H36" s="10">
        <v>0</v>
      </c>
      <c r="I36" s="10">
        <v>0</v>
      </c>
      <c r="J36" s="10">
        <v>69594</v>
      </c>
      <c r="K36" s="10">
        <v>234877</v>
      </c>
      <c r="L36" s="10">
        <v>112110</v>
      </c>
    </row>
    <row r="37" spans="2:12" ht="28.5" customHeight="1" x14ac:dyDescent="0.3">
      <c r="B37" s="83" t="s">
        <v>121</v>
      </c>
      <c r="C37" s="10">
        <v>0</v>
      </c>
      <c r="D37" s="10">
        <v>4842</v>
      </c>
      <c r="E37" s="10">
        <v>23727</v>
      </c>
      <c r="F37" s="10">
        <v>20365</v>
      </c>
      <c r="G37" s="10">
        <v>4158</v>
      </c>
      <c r="H37" s="10">
        <v>190272</v>
      </c>
      <c r="I37" s="10">
        <v>22382</v>
      </c>
      <c r="J37" s="10">
        <v>181032</v>
      </c>
      <c r="K37" s="10">
        <v>6816</v>
      </c>
      <c r="L37" s="10">
        <v>2002</v>
      </c>
    </row>
    <row r="38" spans="2:12" ht="28.5" customHeight="1" thickBot="1" x14ac:dyDescent="0.35">
      <c r="B38" s="84" t="s">
        <v>122</v>
      </c>
      <c r="C38" s="141">
        <v>1997157</v>
      </c>
      <c r="D38" s="141">
        <v>107523338</v>
      </c>
      <c r="E38" s="141">
        <v>94353295</v>
      </c>
      <c r="F38" s="141">
        <v>47972285</v>
      </c>
      <c r="G38" s="141">
        <v>2329994</v>
      </c>
      <c r="H38" s="141">
        <v>12305237</v>
      </c>
      <c r="I38" s="141">
        <v>1587027</v>
      </c>
      <c r="J38" s="141">
        <v>24901983</v>
      </c>
      <c r="K38" s="141">
        <v>16070562</v>
      </c>
      <c r="L38" s="141">
        <v>2171536</v>
      </c>
    </row>
    <row r="39" spans="2:12" ht="18.75" customHeight="1" thickTop="1" x14ac:dyDescent="0.3">
      <c r="B39" s="294" t="s">
        <v>50</v>
      </c>
      <c r="C39" s="294"/>
      <c r="D39" s="294"/>
      <c r="E39" s="294"/>
      <c r="F39" s="294"/>
      <c r="G39" s="294"/>
      <c r="H39" s="294"/>
      <c r="I39" s="294"/>
      <c r="J39" s="298" t="s">
        <v>132</v>
      </c>
      <c r="K39" s="298"/>
      <c r="L39" s="298"/>
    </row>
    <row r="40" spans="2:12" ht="18.75" customHeight="1" x14ac:dyDescent="0.3"/>
  </sheetData>
  <sheetProtection algorithmName="SHA-512" hashValue="aE8KZMOzsWILB7jowKHmlaW7ePS02i1cR8ZNo5JPqwf6XZxTgtTIsGRkI+myAp/1osnpK2PjPn5aOlkmAhTo4A==" saltValue="1gYg81y9SxMTYevj/PZZhA==" spinCount="100000" sheet="1" objects="1" scenarios="1"/>
  <mergeCells count="4">
    <mergeCell ref="B2:K2"/>
    <mergeCell ref="B39:I39"/>
    <mergeCell ref="B3:L3"/>
    <mergeCell ref="J39:L39"/>
  </mergeCells>
  <pageMargins left="0.7" right="0.7" top="0.75" bottom="0.75" header="0.3" footer="0.3"/>
  <pageSetup paperSize="9" scale="4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92D050"/>
    <pageSetUpPr fitToPage="1"/>
  </sheetPr>
  <dimension ref="A2:X48"/>
  <sheetViews>
    <sheetView showGridLines="0" topLeftCell="A7" zoomScale="80" zoomScaleNormal="80" zoomScaleSheetLayoutView="55" workbookViewId="0">
      <selection activeCell="C17" sqref="C17"/>
    </sheetView>
  </sheetViews>
  <sheetFormatPr defaultColWidth="9.453125" defaultRowHeight="19.5" customHeight="1" x14ac:dyDescent="0.35"/>
  <cols>
    <col min="1" max="1" width="12.453125" style="4" customWidth="1"/>
    <col min="2" max="2" width="45.54296875" style="4" customWidth="1"/>
    <col min="3" max="3" width="26.81640625" style="177" customWidth="1"/>
    <col min="4" max="7" width="22.54296875" style="4" customWidth="1"/>
    <col min="8" max="8" width="21.453125" style="4" customWidth="1"/>
    <col min="9" max="10" width="22.54296875" style="4" customWidth="1"/>
    <col min="11" max="11" width="17.54296875" style="4" bestFit="1" customWidth="1"/>
    <col min="12" max="12" width="36.453125" style="156" hidden="1" customWidth="1"/>
    <col min="13" max="13" width="17.54296875" style="91" hidden="1" customWidth="1"/>
    <col min="14" max="14" width="16.453125" style="91" hidden="1" customWidth="1"/>
    <col min="15" max="15" width="17.54296875" style="91" hidden="1" customWidth="1"/>
    <col min="16" max="16" width="16.453125" style="91" hidden="1" customWidth="1"/>
    <col min="17" max="17" width="17.54296875" style="91" hidden="1" customWidth="1"/>
    <col min="18" max="18" width="16.453125" style="91" hidden="1" customWidth="1"/>
    <col min="19" max="19" width="17.54296875" style="91" hidden="1" customWidth="1"/>
    <col min="20" max="20" width="8.54296875" style="8" hidden="1" customWidth="1"/>
    <col min="21" max="21" width="7.54296875" style="4" hidden="1" customWidth="1"/>
    <col min="22" max="22" width="16.453125" style="4" hidden="1" customWidth="1"/>
    <col min="23" max="23" width="17.54296875" style="4" hidden="1" customWidth="1"/>
    <col min="24" max="24" width="23.54296875" style="4" customWidth="1"/>
    <col min="25" max="34" width="9.453125" style="4" customWidth="1"/>
    <col min="35" max="35" width="9" style="4" customWidth="1"/>
    <col min="36" max="36" width="6.54296875" style="4" customWidth="1"/>
    <col min="37" max="37" width="4.453125" style="4" customWidth="1"/>
    <col min="38" max="38" width="7" style="4" customWidth="1"/>
    <col min="39" max="39" width="5" style="4" customWidth="1"/>
    <col min="40" max="40" width="6.453125" style="4" customWidth="1"/>
    <col min="41" max="41" width="3.453125" style="4" customWidth="1"/>
    <col min="42" max="42" width="12.54296875" style="4" customWidth="1"/>
    <col min="43" max="43" width="8" style="4" customWidth="1"/>
    <col min="44" max="45" width="8.54296875" style="4" customWidth="1"/>
    <col min="46" max="46" width="10.54296875" style="4" customWidth="1"/>
    <col min="47" max="47" width="15.453125" style="4" customWidth="1"/>
    <col min="48" max="48" width="12" style="4" customWidth="1"/>
    <col min="49" max="49" width="13.54296875" style="4" customWidth="1"/>
    <col min="50" max="50" width="11.453125" style="4" customWidth="1"/>
    <col min="51" max="16384" width="9.453125" style="4"/>
  </cols>
  <sheetData>
    <row r="2" spans="1:24" ht="31.5" customHeight="1" x14ac:dyDescent="0.35"/>
    <row r="3" spans="1:24" ht="23.25" customHeight="1" x14ac:dyDescent="0.35">
      <c r="A3" s="71"/>
      <c r="B3" s="87" t="s">
        <v>123</v>
      </c>
      <c r="C3" s="178"/>
      <c r="D3" s="87"/>
      <c r="E3" s="87"/>
      <c r="F3" s="87"/>
      <c r="G3" s="87"/>
      <c r="H3" s="87"/>
      <c r="I3" s="87"/>
      <c r="J3" s="87"/>
      <c r="K3" s="87"/>
    </row>
    <row r="4" spans="1:24" ht="29.25" customHeight="1" x14ac:dyDescent="0.35">
      <c r="B4" s="291" t="s">
        <v>309</v>
      </c>
      <c r="C4" s="292"/>
      <c r="D4" s="292"/>
      <c r="E4" s="292"/>
      <c r="F4" s="292"/>
      <c r="G4" s="292"/>
      <c r="H4" s="292"/>
      <c r="I4" s="292"/>
      <c r="J4" s="292"/>
      <c r="K4" s="293"/>
      <c r="M4" s="299" t="s">
        <v>156</v>
      </c>
      <c r="N4" s="299"/>
      <c r="O4" s="299" t="s">
        <v>157</v>
      </c>
      <c r="P4" s="299"/>
      <c r="Q4" s="299" t="s">
        <v>158</v>
      </c>
      <c r="R4" s="299"/>
      <c r="S4" s="299"/>
      <c r="T4" s="182"/>
      <c r="U4" s="182"/>
      <c r="V4" s="183" t="s">
        <v>186</v>
      </c>
      <c r="W4" s="183" t="s">
        <v>159</v>
      </c>
    </row>
    <row r="5" spans="1:24" s="70" customFormat="1" ht="42.75" customHeight="1" x14ac:dyDescent="0.35">
      <c r="B5" s="207" t="s">
        <v>0</v>
      </c>
      <c r="C5" s="208" t="s">
        <v>127</v>
      </c>
      <c r="D5" s="73" t="s">
        <v>128</v>
      </c>
      <c r="E5" s="73" t="s">
        <v>134</v>
      </c>
      <c r="F5" s="73" t="s">
        <v>85</v>
      </c>
      <c r="G5" s="73" t="s">
        <v>149</v>
      </c>
      <c r="H5" s="73" t="s">
        <v>40</v>
      </c>
      <c r="I5" s="73" t="s">
        <v>129</v>
      </c>
      <c r="J5" s="73" t="s">
        <v>63</v>
      </c>
      <c r="K5" s="124" t="s">
        <v>130</v>
      </c>
      <c r="L5" s="156"/>
      <c r="M5" s="92" t="s">
        <v>159</v>
      </c>
      <c r="N5" s="92" t="s">
        <v>160</v>
      </c>
      <c r="O5" s="92" t="s">
        <v>159</v>
      </c>
      <c r="P5" s="92" t="s">
        <v>160</v>
      </c>
      <c r="Q5" s="92" t="s">
        <v>159</v>
      </c>
      <c r="R5" s="92" t="s">
        <v>160</v>
      </c>
      <c r="S5" s="92" t="s">
        <v>83</v>
      </c>
      <c r="T5" s="93"/>
      <c r="V5" s="92" t="s">
        <v>160</v>
      </c>
      <c r="W5" s="92" t="s">
        <v>159</v>
      </c>
    </row>
    <row r="6" spans="1:24" ht="30.75" customHeight="1" x14ac:dyDescent="0.35">
      <c r="B6" s="74" t="s">
        <v>89</v>
      </c>
      <c r="C6" s="10">
        <v>2174871</v>
      </c>
      <c r="D6" s="10">
        <v>400000</v>
      </c>
      <c r="E6" s="10">
        <v>414685</v>
      </c>
      <c r="F6" s="10">
        <v>150000</v>
      </c>
      <c r="G6" s="10">
        <v>843138</v>
      </c>
      <c r="H6" s="10">
        <v>500000</v>
      </c>
      <c r="I6" s="10">
        <v>154976</v>
      </c>
      <c r="J6" s="10">
        <v>1585456</v>
      </c>
      <c r="K6" s="10">
        <v>15009292</v>
      </c>
      <c r="L6" s="184" t="str">
        <f t="shared" ref="L6:L16" si="0">B6</f>
        <v>Share Capital</v>
      </c>
      <c r="M6" s="91">
        <f>K6-N6</f>
        <v>13509292</v>
      </c>
      <c r="N6" s="91">
        <f>SUM('APPENDIX 20 ii'!H5,'APPENDIX 20 i'!H5,'APPENDIX 20 i'!J5)</f>
        <v>1500000</v>
      </c>
      <c r="O6" s="91">
        <f>'APPENDIX  21 iv'!P6</f>
        <v>31789314</v>
      </c>
      <c r="P6" s="91">
        <f>'APPENDIX  21 iv'!O6</f>
        <v>10602041</v>
      </c>
      <c r="Q6" s="91">
        <f>M6+O6</f>
        <v>45298606</v>
      </c>
      <c r="R6" s="91">
        <f>N6+P6</f>
        <v>12102041</v>
      </c>
      <c r="S6" s="91">
        <f>Q6+R6</f>
        <v>57400647</v>
      </c>
      <c r="V6" s="91">
        <f>'APPENDIX 20 ii'!H5+'APPENDIX 20 i'!H5+'APPENDIX 20 i'!J5</f>
        <v>1500000</v>
      </c>
      <c r="W6" s="91">
        <f>K6-V6</f>
        <v>13509292</v>
      </c>
      <c r="X6" s="70"/>
    </row>
    <row r="7" spans="1:24" ht="30.75" customHeight="1" x14ac:dyDescent="0.35">
      <c r="B7" s="74" t="s">
        <v>90</v>
      </c>
      <c r="C7" s="10">
        <v>1884957</v>
      </c>
      <c r="D7" s="10">
        <v>0</v>
      </c>
      <c r="E7" s="10">
        <v>2676286</v>
      </c>
      <c r="F7" s="10">
        <v>0</v>
      </c>
      <c r="G7" s="10">
        <v>30260</v>
      </c>
      <c r="H7" s="10">
        <v>0</v>
      </c>
      <c r="I7" s="10">
        <v>0</v>
      </c>
      <c r="J7" s="10">
        <v>0</v>
      </c>
      <c r="K7" s="10">
        <v>5082570</v>
      </c>
      <c r="L7" s="184" t="str">
        <f t="shared" si="0"/>
        <v xml:space="preserve">Share Premium_x000D_
</v>
      </c>
      <c r="M7" s="91">
        <f t="shared" ref="M7:M39" si="1">K7-N7</f>
        <v>5082570</v>
      </c>
      <c r="N7" s="91">
        <f>SUM('APPENDIX 20 ii'!H6,'APPENDIX 20 i'!H6,'APPENDIX 20 i'!J6)</f>
        <v>0</v>
      </c>
      <c r="O7" s="91">
        <f>'APPENDIX  21 iv'!P7</f>
        <v>3352973</v>
      </c>
      <c r="P7" s="91">
        <f>'APPENDIX  21 iv'!O7</f>
        <v>10871</v>
      </c>
      <c r="Q7" s="91">
        <f t="shared" ref="Q7:Q39" si="2">M7+O7</f>
        <v>8435543</v>
      </c>
      <c r="R7" s="91">
        <f t="shared" ref="R7:R39" si="3">N7+P7</f>
        <v>10871</v>
      </c>
      <c r="S7" s="91">
        <f t="shared" ref="S7:S39" si="4">Q7+R7</f>
        <v>8446414</v>
      </c>
      <c r="V7" s="91">
        <f>'APPENDIX 20 ii'!H6+'APPENDIX 20 i'!H6+'APPENDIX 20 i'!J6</f>
        <v>0</v>
      </c>
      <c r="W7" s="91">
        <f t="shared" ref="W7:W39" si="5">K7-V7</f>
        <v>5082570</v>
      </c>
      <c r="X7" s="70"/>
    </row>
    <row r="8" spans="1:24" ht="30.75" customHeight="1" x14ac:dyDescent="0.35">
      <c r="B8" s="74" t="s">
        <v>91</v>
      </c>
      <c r="C8" s="10">
        <v>0</v>
      </c>
      <c r="D8" s="10">
        <v>0</v>
      </c>
      <c r="E8" s="10">
        <v>0</v>
      </c>
      <c r="F8" s="10">
        <v>0</v>
      </c>
      <c r="G8" s="10">
        <v>0</v>
      </c>
      <c r="H8" s="10">
        <v>0</v>
      </c>
      <c r="I8" s="10">
        <v>0</v>
      </c>
      <c r="J8" s="10">
        <v>27534</v>
      </c>
      <c r="K8" s="10">
        <v>416886</v>
      </c>
      <c r="L8" s="184" t="str">
        <f t="shared" si="0"/>
        <v>Revaluation Reserves</v>
      </c>
      <c r="M8" s="91">
        <f t="shared" si="1"/>
        <v>416826</v>
      </c>
      <c r="N8" s="91">
        <f>SUM('APPENDIX 20 ii'!H7,'APPENDIX 20 i'!H7,'APPENDIX 20 i'!J7)</f>
        <v>60</v>
      </c>
      <c r="O8" s="91">
        <f>'APPENDIX  21 iv'!P8</f>
        <v>2961530</v>
      </c>
      <c r="P8" s="91">
        <f>'APPENDIX  21 iv'!O8</f>
        <v>264762</v>
      </c>
      <c r="Q8" s="91">
        <f t="shared" si="2"/>
        <v>3378356</v>
      </c>
      <c r="R8" s="91">
        <f t="shared" si="3"/>
        <v>264822</v>
      </c>
      <c r="S8" s="91">
        <f t="shared" si="4"/>
        <v>3643178</v>
      </c>
      <c r="V8" s="91">
        <f>'APPENDIX 20 ii'!H7+'APPENDIX 20 i'!H7+'APPENDIX 20 i'!J7</f>
        <v>60</v>
      </c>
      <c r="W8" s="91">
        <f t="shared" si="5"/>
        <v>416826</v>
      </c>
      <c r="X8" s="70"/>
    </row>
    <row r="9" spans="1:24" ht="30.75" customHeight="1" x14ac:dyDescent="0.35">
      <c r="B9" s="74" t="s">
        <v>92</v>
      </c>
      <c r="C9" s="10">
        <v>0</v>
      </c>
      <c r="D9" s="10">
        <v>368034</v>
      </c>
      <c r="E9" s="10">
        <v>0</v>
      </c>
      <c r="F9" s="10">
        <v>0</v>
      </c>
      <c r="G9" s="10">
        <v>1369563</v>
      </c>
      <c r="H9" s="10">
        <v>6000</v>
      </c>
      <c r="I9" s="10">
        <v>49785</v>
      </c>
      <c r="J9" s="10">
        <v>206894</v>
      </c>
      <c r="K9" s="10">
        <v>27169477</v>
      </c>
      <c r="L9" s="184" t="str">
        <f t="shared" si="0"/>
        <v>Statutory Reserves</v>
      </c>
      <c r="M9" s="91">
        <f t="shared" si="1"/>
        <v>20742019</v>
      </c>
      <c r="N9" s="91">
        <f>SUM('APPENDIX 20 ii'!H8,'APPENDIX 20 i'!H8,'APPENDIX 20 i'!J8)</f>
        <v>6427458</v>
      </c>
      <c r="O9" s="91">
        <f>'APPENDIX  21 iv'!P9</f>
        <v>2750</v>
      </c>
      <c r="P9" s="91">
        <f>'APPENDIX  21 iv'!O9</f>
        <v>0</v>
      </c>
      <c r="Q9" s="91">
        <f t="shared" si="2"/>
        <v>20744769</v>
      </c>
      <c r="R9" s="91">
        <f t="shared" si="3"/>
        <v>6427458</v>
      </c>
      <c r="S9" s="91">
        <f t="shared" si="4"/>
        <v>27172227</v>
      </c>
      <c r="V9" s="91">
        <f>'APPENDIX 20 ii'!H8+'APPENDIX 20 i'!H8+'APPENDIX 20 i'!J8</f>
        <v>6427458</v>
      </c>
      <c r="W9" s="91">
        <f t="shared" si="5"/>
        <v>20742019</v>
      </c>
      <c r="X9" s="70"/>
    </row>
    <row r="10" spans="1:24" ht="30.75" customHeight="1" x14ac:dyDescent="0.35">
      <c r="B10" s="74" t="s">
        <v>93</v>
      </c>
      <c r="C10" s="10">
        <v>-2702907</v>
      </c>
      <c r="D10" s="10">
        <v>45112</v>
      </c>
      <c r="E10" s="10">
        <v>-2267023</v>
      </c>
      <c r="F10" s="10">
        <v>0</v>
      </c>
      <c r="G10" s="10">
        <v>867469</v>
      </c>
      <c r="H10" s="10">
        <v>-684881</v>
      </c>
      <c r="I10" s="10">
        <v>-53527</v>
      </c>
      <c r="J10" s="10">
        <v>-225543</v>
      </c>
      <c r="K10" s="10">
        <v>2353084</v>
      </c>
      <c r="L10" s="184" t="str">
        <f t="shared" si="0"/>
        <v>Retained Earnings</v>
      </c>
      <c r="M10" s="91">
        <f t="shared" si="1"/>
        <v>2353084</v>
      </c>
      <c r="N10" s="91">
        <f>SUM('APPENDIX 20 ii'!H9,'APPENDIX 20 i'!H9,'APPENDIX 20 i'!J9)</f>
        <v>0</v>
      </c>
      <c r="O10" s="91">
        <f>'APPENDIX  21 iv'!P10</f>
        <v>28973343</v>
      </c>
      <c r="P10" s="91">
        <f>'APPENDIX  21 iv'!O10</f>
        <v>24944851</v>
      </c>
      <c r="Q10" s="91">
        <f t="shared" si="2"/>
        <v>31326427</v>
      </c>
      <c r="R10" s="91">
        <f t="shared" si="3"/>
        <v>24944851</v>
      </c>
      <c r="S10" s="91">
        <f t="shared" si="4"/>
        <v>56271278</v>
      </c>
      <c r="V10" s="91">
        <f>'APPENDIX 20 ii'!H9+'APPENDIX 20 i'!H9+'APPENDIX 20 i'!J9</f>
        <v>0</v>
      </c>
      <c r="W10" s="91">
        <f t="shared" si="5"/>
        <v>2353084</v>
      </c>
      <c r="X10" s="70"/>
    </row>
    <row r="11" spans="1:24" ht="30.75" customHeight="1" x14ac:dyDescent="0.35">
      <c r="B11" s="74" t="s">
        <v>94</v>
      </c>
      <c r="C11" s="10">
        <v>0</v>
      </c>
      <c r="D11" s="10">
        <v>0</v>
      </c>
      <c r="E11" s="10">
        <v>349965</v>
      </c>
      <c r="F11" s="10">
        <v>3474</v>
      </c>
      <c r="G11" s="10">
        <v>0</v>
      </c>
      <c r="H11" s="10">
        <v>-54779</v>
      </c>
      <c r="I11" s="10">
        <v>1114</v>
      </c>
      <c r="J11" s="10">
        <v>0</v>
      </c>
      <c r="K11" s="10">
        <v>8791496</v>
      </c>
      <c r="L11" s="184" t="str">
        <f t="shared" si="0"/>
        <v>Other Reserves</v>
      </c>
      <c r="M11" s="91">
        <f t="shared" si="1"/>
        <v>8029758</v>
      </c>
      <c r="N11" s="91">
        <f>SUM('APPENDIX 20 ii'!H10,'APPENDIX 20 i'!H10,'APPENDIX 20 i'!J10)</f>
        <v>761738</v>
      </c>
      <c r="O11" s="91">
        <f>'APPENDIX  21 iv'!P11</f>
        <v>4742253</v>
      </c>
      <c r="P11" s="91">
        <f>'APPENDIX  21 iv'!O11</f>
        <v>215932</v>
      </c>
      <c r="Q11" s="91">
        <f t="shared" si="2"/>
        <v>12772011</v>
      </c>
      <c r="R11" s="91">
        <f t="shared" si="3"/>
        <v>977670</v>
      </c>
      <c r="S11" s="91">
        <f t="shared" si="4"/>
        <v>13749681</v>
      </c>
      <c r="V11" s="91">
        <f>'APPENDIX 20 ii'!H10+'APPENDIX 20 i'!H10+'APPENDIX 20 i'!J10</f>
        <v>761738</v>
      </c>
      <c r="W11" s="91">
        <f t="shared" si="5"/>
        <v>8029758</v>
      </c>
      <c r="X11" s="70"/>
    </row>
    <row r="12" spans="1:24" ht="30.75" customHeight="1" x14ac:dyDescent="0.35">
      <c r="B12" s="75" t="s">
        <v>95</v>
      </c>
      <c r="C12" s="139">
        <v>1356920</v>
      </c>
      <c r="D12" s="139">
        <v>813146</v>
      </c>
      <c r="E12" s="139">
        <v>1173913</v>
      </c>
      <c r="F12" s="139">
        <v>153474</v>
      </c>
      <c r="G12" s="139">
        <v>3110431</v>
      </c>
      <c r="H12" s="139">
        <v>-233659</v>
      </c>
      <c r="I12" s="139">
        <v>152348</v>
      </c>
      <c r="J12" s="139">
        <v>1594341</v>
      </c>
      <c r="K12" s="139">
        <v>58822804</v>
      </c>
      <c r="L12" s="184" t="str">
        <f t="shared" si="0"/>
        <v xml:space="preserve">Total Equity_x000D_
</v>
      </c>
      <c r="M12" s="91">
        <f t="shared" si="1"/>
        <v>50133548</v>
      </c>
      <c r="N12" s="91">
        <f>SUM('APPENDIX 20 ii'!H11,'APPENDIX 20 i'!H11,'APPENDIX 20 i'!J11)</f>
        <v>8689256</v>
      </c>
      <c r="O12" s="91">
        <f>'APPENDIX  21 iv'!P12</f>
        <v>71822161</v>
      </c>
      <c r="P12" s="91">
        <f>'APPENDIX  21 iv'!O12</f>
        <v>36038458</v>
      </c>
      <c r="Q12" s="91">
        <f t="shared" si="2"/>
        <v>121955709</v>
      </c>
      <c r="R12" s="91">
        <f t="shared" si="3"/>
        <v>44727714</v>
      </c>
      <c r="S12" s="91">
        <f t="shared" si="4"/>
        <v>166683423</v>
      </c>
      <c r="V12" s="91">
        <f>'APPENDIX 20 ii'!H11+'APPENDIX 20 i'!H11+'APPENDIX 20 i'!J11</f>
        <v>8689256</v>
      </c>
      <c r="W12" s="91">
        <f t="shared" si="5"/>
        <v>50133548</v>
      </c>
      <c r="X12" s="70"/>
    </row>
    <row r="13" spans="1:24" ht="30.75" customHeight="1" x14ac:dyDescent="0.35">
      <c r="B13" s="74" t="s">
        <v>96</v>
      </c>
      <c r="C13" s="10">
        <v>335447</v>
      </c>
      <c r="D13" s="10">
        <v>1199935</v>
      </c>
      <c r="E13" s="10">
        <v>14225</v>
      </c>
      <c r="F13" s="10">
        <v>5574</v>
      </c>
      <c r="G13" s="10">
        <v>0</v>
      </c>
      <c r="H13" s="10">
        <v>58110</v>
      </c>
      <c r="I13" s="10">
        <v>174521</v>
      </c>
      <c r="J13" s="10">
        <v>976993</v>
      </c>
      <c r="K13" s="10">
        <v>8398439</v>
      </c>
      <c r="L13" s="184" t="str">
        <f t="shared" si="0"/>
        <v>Underwriting Provisions</v>
      </c>
      <c r="M13" s="91">
        <f t="shared" si="1"/>
        <v>7795992</v>
      </c>
      <c r="N13" s="91">
        <f>SUM('APPENDIX 20 ii'!H12,'APPENDIX 20 i'!H12,'APPENDIX 20 i'!J12)</f>
        <v>602447</v>
      </c>
      <c r="O13" s="91">
        <f>'APPENDIX  21 iv'!P13</f>
        <v>106682591</v>
      </c>
      <c r="P13" s="91">
        <f>'APPENDIX  21 iv'!O13</f>
        <v>15409233</v>
      </c>
      <c r="Q13" s="91">
        <f t="shared" si="2"/>
        <v>114478583</v>
      </c>
      <c r="R13" s="91">
        <f t="shared" si="3"/>
        <v>16011680</v>
      </c>
      <c r="S13" s="91">
        <f t="shared" si="4"/>
        <v>130490263</v>
      </c>
      <c r="V13" s="91">
        <f>'APPENDIX 20 ii'!H12+'APPENDIX 20 i'!H12+'APPENDIX 20 i'!J12</f>
        <v>602447</v>
      </c>
      <c r="W13" s="91">
        <f t="shared" si="5"/>
        <v>7795992</v>
      </c>
      <c r="X13" s="70"/>
    </row>
    <row r="14" spans="1:24" ht="30.75" customHeight="1" x14ac:dyDescent="0.35">
      <c r="B14" s="76" t="s">
        <v>97</v>
      </c>
      <c r="C14" s="10">
        <v>11120714</v>
      </c>
      <c r="D14" s="10">
        <v>3942272</v>
      </c>
      <c r="E14" s="10">
        <v>891742</v>
      </c>
      <c r="F14" s="10">
        <v>294773</v>
      </c>
      <c r="G14" s="10">
        <v>21930488</v>
      </c>
      <c r="H14" s="10">
        <v>3533106</v>
      </c>
      <c r="I14" s="10">
        <v>357729</v>
      </c>
      <c r="J14" s="10">
        <v>9657013</v>
      </c>
      <c r="K14" s="10">
        <v>436284871</v>
      </c>
      <c r="L14" s="184" t="str">
        <f t="shared" si="0"/>
        <v>Actuarial Contract Liabilities</v>
      </c>
      <c r="M14" s="91">
        <f t="shared" si="1"/>
        <v>433406545</v>
      </c>
      <c r="N14" s="91">
        <f>SUM('APPENDIX 20 ii'!H13,'APPENDIX 20 i'!H13,'APPENDIX 20 i'!J13)</f>
        <v>2878326</v>
      </c>
      <c r="O14" s="91">
        <f>'APPENDIX  21 iv'!P14</f>
        <v>0</v>
      </c>
      <c r="P14" s="91">
        <f>'APPENDIX  21 iv'!O14</f>
        <v>0</v>
      </c>
      <c r="Q14" s="91">
        <f t="shared" si="2"/>
        <v>433406545</v>
      </c>
      <c r="R14" s="91">
        <f t="shared" si="3"/>
        <v>2878326</v>
      </c>
      <c r="S14" s="91">
        <f t="shared" si="4"/>
        <v>436284871</v>
      </c>
      <c r="V14" s="91">
        <f>'APPENDIX 20 ii'!H13+'APPENDIX 20 i'!H13+'APPENDIX 20 i'!J13</f>
        <v>2878326</v>
      </c>
      <c r="W14" s="91">
        <f t="shared" si="5"/>
        <v>433406545</v>
      </c>
      <c r="X14" s="70"/>
    </row>
    <row r="15" spans="1:24" ht="30.75" customHeight="1" x14ac:dyDescent="0.35">
      <c r="B15" s="76" t="s">
        <v>98</v>
      </c>
      <c r="C15" s="10">
        <v>0</v>
      </c>
      <c r="D15" s="10">
        <v>142415</v>
      </c>
      <c r="E15" s="10">
        <v>0</v>
      </c>
      <c r="F15" s="10">
        <v>0</v>
      </c>
      <c r="G15" s="10">
        <v>586956</v>
      </c>
      <c r="H15" s="10">
        <v>0</v>
      </c>
      <c r="I15" s="10">
        <v>0</v>
      </c>
      <c r="J15" s="10">
        <v>88668</v>
      </c>
      <c r="K15" s="10">
        <v>9012793</v>
      </c>
      <c r="L15" s="184" t="str">
        <f t="shared" si="0"/>
        <v>LongTerm Liabilities</v>
      </c>
      <c r="M15" s="91">
        <f t="shared" si="1"/>
        <v>8684927</v>
      </c>
      <c r="N15" s="91">
        <f>SUM('APPENDIX 20 ii'!H14,'APPENDIX 20 i'!H14,'APPENDIX 20 i'!J14)</f>
        <v>327866</v>
      </c>
      <c r="O15" s="91">
        <f>'APPENDIX  21 iv'!P15</f>
        <v>2259726</v>
      </c>
      <c r="P15" s="91">
        <f>'APPENDIX  21 iv'!O15</f>
        <v>113775</v>
      </c>
      <c r="Q15" s="91">
        <f t="shared" si="2"/>
        <v>10944653</v>
      </c>
      <c r="R15" s="91">
        <f t="shared" si="3"/>
        <v>441641</v>
      </c>
      <c r="S15" s="91">
        <f t="shared" si="4"/>
        <v>11386294</v>
      </c>
      <c r="V15" s="91">
        <f>'APPENDIX 20 ii'!H14+'APPENDIX 20 i'!H14+'APPENDIX 20 i'!J14</f>
        <v>327866</v>
      </c>
      <c r="W15" s="91">
        <f t="shared" si="5"/>
        <v>8684927</v>
      </c>
      <c r="X15" s="70"/>
    </row>
    <row r="16" spans="1:24" ht="30.75" customHeight="1" x14ac:dyDescent="0.35">
      <c r="B16" s="76" t="s">
        <v>99</v>
      </c>
      <c r="C16" s="10">
        <v>1159958</v>
      </c>
      <c r="D16" s="10">
        <v>167873</v>
      </c>
      <c r="E16" s="10">
        <v>228967</v>
      </c>
      <c r="F16" s="10">
        <v>47224</v>
      </c>
      <c r="G16" s="10">
        <v>1812370</v>
      </c>
      <c r="H16" s="10">
        <v>1172</v>
      </c>
      <c r="I16" s="10">
        <v>113427</v>
      </c>
      <c r="J16" s="10">
        <v>799744</v>
      </c>
      <c r="K16" s="10">
        <v>16744612</v>
      </c>
      <c r="L16" s="184" t="str">
        <f t="shared" si="0"/>
        <v>Current Liabilities</v>
      </c>
      <c r="M16" s="91">
        <f t="shared" si="1"/>
        <v>13732690</v>
      </c>
      <c r="N16" s="91">
        <f>SUM('APPENDIX 20 ii'!H15,'APPENDIX 20 i'!H15,'APPENDIX 20 i'!J15)</f>
        <v>3011922</v>
      </c>
      <c r="O16" s="91">
        <f>'APPENDIX  21 iv'!P16</f>
        <v>28272613</v>
      </c>
      <c r="P16" s="91">
        <f>'APPENDIX  21 iv'!O16</f>
        <v>3382756</v>
      </c>
      <c r="Q16" s="91">
        <f t="shared" si="2"/>
        <v>42005303</v>
      </c>
      <c r="R16" s="91">
        <f t="shared" si="3"/>
        <v>6394678</v>
      </c>
      <c r="S16" s="91">
        <f t="shared" si="4"/>
        <v>48399981</v>
      </c>
      <c r="V16" s="91">
        <f>'APPENDIX 20 ii'!H15+'APPENDIX 20 i'!H15+'APPENDIX 20 i'!J15</f>
        <v>3011922</v>
      </c>
      <c r="W16" s="91">
        <f t="shared" si="5"/>
        <v>13732690</v>
      </c>
      <c r="X16" s="70"/>
    </row>
    <row r="17" spans="2:24" ht="30.75" customHeight="1" x14ac:dyDescent="0.35">
      <c r="B17" s="212" t="s">
        <v>100</v>
      </c>
      <c r="C17" s="214">
        <v>13973039</v>
      </c>
      <c r="D17" s="214">
        <v>6265641</v>
      </c>
      <c r="E17" s="214">
        <v>2308846</v>
      </c>
      <c r="F17" s="214">
        <v>501046</v>
      </c>
      <c r="G17" s="214">
        <v>27440246</v>
      </c>
      <c r="H17" s="214">
        <v>3358728</v>
      </c>
      <c r="I17" s="214">
        <v>798025</v>
      </c>
      <c r="J17" s="214">
        <v>13116760</v>
      </c>
      <c r="K17" s="214">
        <v>529263519</v>
      </c>
      <c r="L17" s="184"/>
      <c r="M17" s="91">
        <f t="shared" si="1"/>
        <v>513753701</v>
      </c>
      <c r="N17" s="91">
        <f>SUM('APPENDIX 20 ii'!H16,'APPENDIX 20 i'!H16,'APPENDIX 20 i'!J16)</f>
        <v>15509818</v>
      </c>
      <c r="O17" s="91">
        <f>'APPENDIX  21 iv'!P17</f>
        <v>209037092</v>
      </c>
      <c r="P17" s="91">
        <f>'APPENDIX  21 iv'!O17</f>
        <v>54944221</v>
      </c>
      <c r="Q17" s="91">
        <f t="shared" si="2"/>
        <v>722790793</v>
      </c>
      <c r="R17" s="91">
        <f t="shared" si="3"/>
        <v>70454039</v>
      </c>
      <c r="S17" s="91">
        <f>Q17+R17</f>
        <v>793244832</v>
      </c>
      <c r="V17" s="91">
        <f>'APPENDIX 20 ii'!H16+'APPENDIX 20 i'!H16+'APPENDIX 20 i'!J16</f>
        <v>15509818</v>
      </c>
      <c r="W17" s="91">
        <f t="shared" si="5"/>
        <v>513753701</v>
      </c>
      <c r="X17" s="70"/>
    </row>
    <row r="18" spans="2:24" ht="30.75" customHeight="1" x14ac:dyDescent="0.3">
      <c r="B18" s="78" t="s">
        <v>101</v>
      </c>
      <c r="C18" s="10">
        <v>0</v>
      </c>
      <c r="D18" s="10">
        <v>0</v>
      </c>
      <c r="E18" s="10">
        <v>0</v>
      </c>
      <c r="F18" s="10">
        <v>0</v>
      </c>
      <c r="G18" s="10">
        <v>0</v>
      </c>
      <c r="H18" s="10">
        <v>320268</v>
      </c>
      <c r="I18" s="10">
        <v>0</v>
      </c>
      <c r="J18" s="10">
        <v>0</v>
      </c>
      <c r="K18" s="10">
        <v>2130580</v>
      </c>
      <c r="L18" s="148" t="s">
        <v>101</v>
      </c>
      <c r="M18" s="91">
        <f t="shared" si="1"/>
        <v>2130580</v>
      </c>
      <c r="N18" s="91">
        <f>SUM('APPENDIX 20 ii'!H17,'APPENDIX 20 i'!H17,'APPENDIX 20 i'!J17)</f>
        <v>0</v>
      </c>
      <c r="O18" s="91">
        <f>'APPENDIX  21 iv'!P18</f>
        <v>5044264</v>
      </c>
      <c r="P18" s="91">
        <f>'APPENDIX  21 iv'!O18</f>
        <v>462978</v>
      </c>
      <c r="Q18" s="91">
        <f t="shared" si="2"/>
        <v>7174844</v>
      </c>
      <c r="R18" s="91">
        <f t="shared" si="3"/>
        <v>462978</v>
      </c>
      <c r="S18" s="151">
        <f t="shared" si="4"/>
        <v>7637822</v>
      </c>
      <c r="T18" s="8" t="s">
        <v>101</v>
      </c>
      <c r="V18" s="91">
        <f>'APPENDIX 20 ii'!H17+'APPENDIX 20 i'!H17+'APPENDIX 20 i'!J17</f>
        <v>0</v>
      </c>
      <c r="W18" s="91">
        <f t="shared" si="5"/>
        <v>2130580</v>
      </c>
      <c r="X18" s="70"/>
    </row>
    <row r="19" spans="2:24" ht="30.75" customHeight="1" x14ac:dyDescent="0.3">
      <c r="B19" s="76" t="s">
        <v>102</v>
      </c>
      <c r="C19" s="10">
        <v>2140000</v>
      </c>
      <c r="D19" s="10">
        <v>1512000</v>
      </c>
      <c r="E19" s="10">
        <v>0</v>
      </c>
      <c r="F19" s="10">
        <v>77000</v>
      </c>
      <c r="G19" s="10">
        <v>2831508</v>
      </c>
      <c r="H19" s="10">
        <v>1434500</v>
      </c>
      <c r="I19" s="10">
        <v>317698</v>
      </c>
      <c r="J19" s="10">
        <v>815000</v>
      </c>
      <c r="K19" s="10">
        <v>47589540</v>
      </c>
      <c r="L19" s="148" t="s">
        <v>102</v>
      </c>
      <c r="M19" s="91">
        <f t="shared" si="1"/>
        <v>45865484</v>
      </c>
      <c r="N19" s="91">
        <f>SUM('APPENDIX 20 ii'!H18,'APPENDIX 20 i'!H18,'APPENDIX 20 i'!J18)</f>
        <v>1724056</v>
      </c>
      <c r="O19" s="91">
        <f>'APPENDIX  21 iv'!P19</f>
        <v>26228183</v>
      </c>
      <c r="P19" s="91">
        <f>'APPENDIX  21 iv'!O19</f>
        <v>11218350</v>
      </c>
      <c r="Q19" s="91">
        <f t="shared" si="2"/>
        <v>72093667</v>
      </c>
      <c r="R19" s="91">
        <f t="shared" si="3"/>
        <v>12942406</v>
      </c>
      <c r="S19" s="91">
        <f t="shared" si="4"/>
        <v>85036073</v>
      </c>
      <c r="T19" s="8" t="s">
        <v>102</v>
      </c>
      <c r="V19" s="91">
        <f>'APPENDIX 20 ii'!H18+'APPENDIX 20 i'!H18+'APPENDIX 20 i'!J18</f>
        <v>1724056</v>
      </c>
      <c r="W19" s="91">
        <f t="shared" si="5"/>
        <v>45865484</v>
      </c>
      <c r="X19" s="70"/>
    </row>
    <row r="20" spans="2:24" ht="30.75" customHeight="1" x14ac:dyDescent="0.3">
      <c r="B20" s="76" t="s">
        <v>103</v>
      </c>
      <c r="C20" s="10">
        <v>46360</v>
      </c>
      <c r="D20" s="10">
        <v>27594</v>
      </c>
      <c r="E20" s="10">
        <v>47021</v>
      </c>
      <c r="F20" s="10">
        <v>32</v>
      </c>
      <c r="G20" s="10">
        <v>156584</v>
      </c>
      <c r="H20" s="10">
        <v>14636</v>
      </c>
      <c r="I20" s="10">
        <v>16350</v>
      </c>
      <c r="J20" s="10">
        <v>25319</v>
      </c>
      <c r="K20" s="10">
        <v>812983</v>
      </c>
      <c r="L20" s="148" t="s">
        <v>103</v>
      </c>
      <c r="M20" s="91">
        <f t="shared" si="1"/>
        <v>812983</v>
      </c>
      <c r="N20" s="91">
        <f>SUM('APPENDIX 20 ii'!H19,'APPENDIX 20 i'!H19,'APPENDIX 20 i'!J19)</f>
        <v>0</v>
      </c>
      <c r="O20" s="91">
        <f>'APPENDIX  21 iv'!P20</f>
        <v>1880261</v>
      </c>
      <c r="P20" s="91">
        <f>'APPENDIX  21 iv'!O20</f>
        <v>84415</v>
      </c>
      <c r="Q20" s="91">
        <f t="shared" si="2"/>
        <v>2693244</v>
      </c>
      <c r="R20" s="91">
        <f t="shared" si="3"/>
        <v>84415</v>
      </c>
      <c r="S20" s="151">
        <f t="shared" si="4"/>
        <v>2777659</v>
      </c>
      <c r="T20" s="8" t="s">
        <v>103</v>
      </c>
      <c r="V20" s="91">
        <f>'APPENDIX 20 ii'!H19+'APPENDIX 20 i'!H19+'APPENDIX 20 i'!J19</f>
        <v>0</v>
      </c>
      <c r="W20" s="91">
        <f t="shared" si="5"/>
        <v>812983</v>
      </c>
      <c r="X20" s="70"/>
    </row>
    <row r="21" spans="2:24" ht="30.75" customHeight="1" x14ac:dyDescent="0.3">
      <c r="B21" s="76" t="s">
        <v>104</v>
      </c>
      <c r="C21" s="10">
        <v>6903562</v>
      </c>
      <c r="D21" s="10">
        <v>893518</v>
      </c>
      <c r="E21" s="10">
        <v>1827017</v>
      </c>
      <c r="F21" s="10">
        <v>218899</v>
      </c>
      <c r="G21" s="10">
        <v>21531749</v>
      </c>
      <c r="H21" s="10">
        <v>209001</v>
      </c>
      <c r="I21" s="10">
        <v>88824</v>
      </c>
      <c r="J21" s="10">
        <v>8978119</v>
      </c>
      <c r="K21" s="10">
        <v>368334910</v>
      </c>
      <c r="L21" s="148" t="s">
        <v>104</v>
      </c>
      <c r="M21" s="91">
        <f t="shared" si="1"/>
        <v>361878251</v>
      </c>
      <c r="N21" s="91">
        <f>SUM('APPENDIX 20 ii'!H20,'APPENDIX 20 i'!H20,'APPENDIX 20 i'!J20)</f>
        <v>6456659</v>
      </c>
      <c r="O21" s="91">
        <f>'APPENDIX  21 iv'!P21</f>
        <v>73163738</v>
      </c>
      <c r="P21" s="91">
        <f>'APPENDIX  21 iv'!O21</f>
        <v>19312041</v>
      </c>
      <c r="Q21" s="91">
        <f t="shared" si="2"/>
        <v>435041989</v>
      </c>
      <c r="R21" s="91">
        <f t="shared" si="3"/>
        <v>25768700</v>
      </c>
      <c r="S21" s="91">
        <f t="shared" si="4"/>
        <v>460810689</v>
      </c>
      <c r="T21" s="8" t="s">
        <v>104</v>
      </c>
      <c r="V21" s="91">
        <f>'APPENDIX 20 ii'!H20+'APPENDIX 20 i'!H20+'APPENDIX 20 i'!J20</f>
        <v>6456659</v>
      </c>
      <c r="W21" s="91">
        <f t="shared" si="5"/>
        <v>361878251</v>
      </c>
      <c r="X21" s="70"/>
    </row>
    <row r="22" spans="2:24" ht="30.75" customHeight="1" x14ac:dyDescent="0.3">
      <c r="B22" s="76" t="s">
        <v>105</v>
      </c>
      <c r="C22" s="10">
        <v>7273</v>
      </c>
      <c r="D22" s="10">
        <v>0</v>
      </c>
      <c r="E22" s="10">
        <v>0</v>
      </c>
      <c r="F22" s="10">
        <v>0</v>
      </c>
      <c r="G22" s="10">
        <v>41963</v>
      </c>
      <c r="H22" s="10">
        <v>0</v>
      </c>
      <c r="I22" s="10">
        <v>0</v>
      </c>
      <c r="J22" s="10">
        <v>0</v>
      </c>
      <c r="K22" s="10">
        <v>1026499</v>
      </c>
      <c r="L22" s="148" t="s">
        <v>105</v>
      </c>
      <c r="M22" s="91">
        <f t="shared" si="1"/>
        <v>1026499</v>
      </c>
      <c r="N22" s="91">
        <f>SUM('APPENDIX 20 ii'!H21,'APPENDIX 20 i'!H21,'APPENDIX 20 i'!J21)</f>
        <v>0</v>
      </c>
      <c r="O22" s="91">
        <f>'APPENDIX  21 iv'!P22</f>
        <v>1241004</v>
      </c>
      <c r="P22" s="91">
        <f>'APPENDIX  21 iv'!O22</f>
        <v>0</v>
      </c>
      <c r="Q22" s="91">
        <f t="shared" si="2"/>
        <v>2267503</v>
      </c>
      <c r="R22" s="91">
        <f t="shared" si="3"/>
        <v>0</v>
      </c>
      <c r="S22" s="91">
        <f t="shared" si="4"/>
        <v>2267503</v>
      </c>
      <c r="T22" s="8" t="s">
        <v>105</v>
      </c>
      <c r="V22" s="91">
        <f>'APPENDIX 20 ii'!H21+'APPENDIX 20 i'!H21+'APPENDIX 20 i'!J21</f>
        <v>0</v>
      </c>
      <c r="W22" s="91">
        <f t="shared" si="5"/>
        <v>1026499</v>
      </c>
      <c r="X22" s="70"/>
    </row>
    <row r="23" spans="2:24" ht="30.75" customHeight="1" x14ac:dyDescent="0.3">
      <c r="B23" s="76" t="s">
        <v>106</v>
      </c>
      <c r="C23" s="10">
        <v>0</v>
      </c>
      <c r="D23" s="10">
        <v>0</v>
      </c>
      <c r="E23" s="10">
        <v>0</v>
      </c>
      <c r="F23" s="10">
        <v>0</v>
      </c>
      <c r="G23" s="10">
        <v>0</v>
      </c>
      <c r="H23" s="10">
        <v>0</v>
      </c>
      <c r="I23" s="10">
        <v>0</v>
      </c>
      <c r="J23" s="10">
        <v>0</v>
      </c>
      <c r="K23" s="10">
        <v>4190804</v>
      </c>
      <c r="L23" s="148" t="s">
        <v>106</v>
      </c>
      <c r="M23" s="91">
        <f t="shared" si="1"/>
        <v>4190804</v>
      </c>
      <c r="N23" s="91">
        <f>SUM('APPENDIX 20 ii'!H22,'APPENDIX 20 i'!H22,'APPENDIX 20 i'!J22)</f>
        <v>0</v>
      </c>
      <c r="O23" s="91">
        <f>'APPENDIX  21 iv'!P23</f>
        <v>6147577</v>
      </c>
      <c r="P23" s="91">
        <f>'APPENDIX  21 iv'!O23</f>
        <v>8182971</v>
      </c>
      <c r="Q23" s="91">
        <f t="shared" si="2"/>
        <v>10338381</v>
      </c>
      <c r="R23" s="91">
        <f t="shared" si="3"/>
        <v>8182971</v>
      </c>
      <c r="S23" s="91">
        <f t="shared" si="4"/>
        <v>18521352</v>
      </c>
      <c r="T23" s="8" t="s">
        <v>106</v>
      </c>
      <c r="V23" s="91">
        <f>'APPENDIX 20 ii'!H22+'APPENDIX 20 i'!H22+'APPENDIX 20 i'!J22</f>
        <v>0</v>
      </c>
      <c r="W23" s="91">
        <f t="shared" si="5"/>
        <v>4190804</v>
      </c>
      <c r="X23" s="70"/>
    </row>
    <row r="24" spans="2:24" ht="30.75" customHeight="1" x14ac:dyDescent="0.3">
      <c r="B24" s="76" t="s">
        <v>107</v>
      </c>
      <c r="C24" s="10">
        <v>0</v>
      </c>
      <c r="D24" s="10">
        <v>3200</v>
      </c>
      <c r="E24" s="10">
        <v>0</v>
      </c>
      <c r="F24" s="10">
        <v>-17</v>
      </c>
      <c r="G24" s="10">
        <v>0</v>
      </c>
      <c r="H24" s="10">
        <v>0</v>
      </c>
      <c r="I24" s="10">
        <v>0</v>
      </c>
      <c r="J24" s="10">
        <v>0</v>
      </c>
      <c r="K24" s="10">
        <v>837149</v>
      </c>
      <c r="L24" s="148" t="s">
        <v>107</v>
      </c>
      <c r="M24" s="91">
        <f t="shared" si="1"/>
        <v>773193</v>
      </c>
      <c r="N24" s="91">
        <f>SUM('APPENDIX 20 ii'!H23,'APPENDIX 20 i'!H23,'APPENDIX 20 i'!J23)</f>
        <v>63956</v>
      </c>
      <c r="O24" s="91">
        <f>'APPENDIX  21 iv'!P24</f>
        <v>248701</v>
      </c>
      <c r="P24" s="91">
        <f>'APPENDIX  21 iv'!O24</f>
        <v>205965</v>
      </c>
      <c r="Q24" s="91">
        <f t="shared" si="2"/>
        <v>1021894</v>
      </c>
      <c r="R24" s="91">
        <f t="shared" si="3"/>
        <v>269921</v>
      </c>
      <c r="S24" s="91">
        <f t="shared" si="4"/>
        <v>1291815</v>
      </c>
      <c r="T24" s="8" t="s">
        <v>107</v>
      </c>
      <c r="V24" s="91">
        <f>'APPENDIX 20 ii'!H23+'APPENDIX 20 i'!H23+'APPENDIX 20 i'!J23</f>
        <v>63956</v>
      </c>
      <c r="W24" s="91">
        <f t="shared" si="5"/>
        <v>773193</v>
      </c>
      <c r="X24" s="70"/>
    </row>
    <row r="25" spans="2:24" ht="30.75" customHeight="1" x14ac:dyDescent="0.3">
      <c r="B25" s="76" t="s">
        <v>108</v>
      </c>
      <c r="C25" s="10">
        <v>0</v>
      </c>
      <c r="D25" s="10">
        <v>0</v>
      </c>
      <c r="E25" s="10">
        <v>0</v>
      </c>
      <c r="F25" s="10">
        <v>0</v>
      </c>
      <c r="G25" s="10">
        <v>0</v>
      </c>
      <c r="H25" s="10">
        <v>0</v>
      </c>
      <c r="I25" s="10">
        <v>0</v>
      </c>
      <c r="J25" s="10">
        <v>0</v>
      </c>
      <c r="K25" s="10">
        <v>136005</v>
      </c>
      <c r="L25" s="148" t="s">
        <v>108</v>
      </c>
      <c r="M25" s="91">
        <f t="shared" si="1"/>
        <v>136005</v>
      </c>
      <c r="N25" s="91">
        <f>SUM('APPENDIX 20 ii'!H24,'APPENDIX 20 i'!H24,'APPENDIX 20 i'!J24)</f>
        <v>0</v>
      </c>
      <c r="O25" s="91">
        <f>'APPENDIX  21 iv'!P25</f>
        <v>96972</v>
      </c>
      <c r="P25" s="91">
        <f>'APPENDIX  21 iv'!O25</f>
        <v>0</v>
      </c>
      <c r="Q25" s="91">
        <f t="shared" si="2"/>
        <v>232977</v>
      </c>
      <c r="R25" s="91">
        <f t="shared" si="3"/>
        <v>0</v>
      </c>
      <c r="S25" s="91">
        <f t="shared" si="4"/>
        <v>232977</v>
      </c>
      <c r="T25" s="8" t="s">
        <v>108</v>
      </c>
      <c r="V25" s="91">
        <f>'APPENDIX 20 ii'!H24+'APPENDIX 20 i'!H24+'APPENDIX 20 i'!J24</f>
        <v>0</v>
      </c>
      <c r="W25" s="91">
        <f t="shared" si="5"/>
        <v>136005</v>
      </c>
      <c r="X25" s="70"/>
    </row>
    <row r="26" spans="2:24" ht="30.75" customHeight="1" x14ac:dyDescent="0.3">
      <c r="B26" s="76" t="s">
        <v>109</v>
      </c>
      <c r="C26" s="10">
        <v>0</v>
      </c>
      <c r="D26" s="10">
        <v>0</v>
      </c>
      <c r="E26" s="10">
        <v>0</v>
      </c>
      <c r="F26" s="10">
        <v>0</v>
      </c>
      <c r="G26" s="10">
        <v>0</v>
      </c>
      <c r="H26" s="10">
        <v>0</v>
      </c>
      <c r="I26" s="10">
        <v>0</v>
      </c>
      <c r="J26" s="10">
        <v>0</v>
      </c>
      <c r="K26" s="10">
        <v>0</v>
      </c>
      <c r="L26" s="148" t="s">
        <v>109</v>
      </c>
      <c r="M26" s="91">
        <f t="shared" si="1"/>
        <v>0</v>
      </c>
      <c r="N26" s="91">
        <f>SUM('APPENDIX 20 ii'!H25,'APPENDIX 20 i'!H25,'APPENDIX 20 i'!J25)</f>
        <v>0</v>
      </c>
      <c r="O26" s="91">
        <f>'APPENDIX  21 iv'!P26</f>
        <v>0</v>
      </c>
      <c r="P26" s="91">
        <f>'APPENDIX  21 iv'!O26</f>
        <v>0</v>
      </c>
      <c r="Q26" s="91">
        <f t="shared" si="2"/>
        <v>0</v>
      </c>
      <c r="R26" s="91">
        <f t="shared" si="3"/>
        <v>0</v>
      </c>
      <c r="S26" s="91">
        <f t="shared" si="4"/>
        <v>0</v>
      </c>
      <c r="T26" s="8" t="s">
        <v>109</v>
      </c>
      <c r="V26" s="91">
        <f>'APPENDIX 20 ii'!H25+'APPENDIX 20 i'!H25+'APPENDIX 20 i'!J25</f>
        <v>0</v>
      </c>
      <c r="W26" s="91">
        <f t="shared" si="5"/>
        <v>0</v>
      </c>
      <c r="X26" s="70"/>
    </row>
    <row r="27" spans="2:24" ht="30.75" customHeight="1" x14ac:dyDescent="0.3">
      <c r="B27" s="76" t="s">
        <v>110</v>
      </c>
      <c r="C27" s="10">
        <v>1326206</v>
      </c>
      <c r="D27" s="10">
        <v>54661</v>
      </c>
      <c r="E27" s="10">
        <v>0</v>
      </c>
      <c r="F27" s="10">
        <v>0</v>
      </c>
      <c r="G27" s="10">
        <v>83389</v>
      </c>
      <c r="H27" s="10">
        <v>0</v>
      </c>
      <c r="I27" s="10">
        <v>0</v>
      </c>
      <c r="J27" s="10">
        <v>246204</v>
      </c>
      <c r="K27" s="10">
        <v>24732039</v>
      </c>
      <c r="L27" s="148" t="s">
        <v>110</v>
      </c>
      <c r="M27" s="91">
        <f t="shared" si="1"/>
        <v>24412683</v>
      </c>
      <c r="N27" s="91">
        <f>SUM('APPENDIX 20 ii'!H26,'APPENDIX 20 i'!H26,'APPENDIX 20 i'!J26)</f>
        <v>319356</v>
      </c>
      <c r="O27" s="91">
        <f>'APPENDIX  21 iv'!P27</f>
        <v>5051818</v>
      </c>
      <c r="P27" s="91">
        <f>'APPENDIX  21 iv'!O27</f>
        <v>976995</v>
      </c>
      <c r="Q27" s="91">
        <f t="shared" si="2"/>
        <v>29464501</v>
      </c>
      <c r="R27" s="91">
        <f t="shared" si="3"/>
        <v>1296351</v>
      </c>
      <c r="S27" s="91">
        <f t="shared" si="4"/>
        <v>30760852</v>
      </c>
      <c r="T27" s="8" t="s">
        <v>110</v>
      </c>
      <c r="V27" s="91">
        <f>'APPENDIX 20 ii'!H26+'APPENDIX 20 i'!H26+'APPENDIX 20 i'!J26</f>
        <v>319356</v>
      </c>
      <c r="W27" s="91">
        <f t="shared" si="5"/>
        <v>24412683</v>
      </c>
      <c r="X27" s="70"/>
    </row>
    <row r="28" spans="2:24" ht="30.75" customHeight="1" x14ac:dyDescent="0.3">
      <c r="B28" s="76" t="s">
        <v>111</v>
      </c>
      <c r="C28" s="10">
        <v>331354</v>
      </c>
      <c r="D28" s="10">
        <v>0</v>
      </c>
      <c r="E28" s="10">
        <v>0</v>
      </c>
      <c r="F28" s="10">
        <v>0</v>
      </c>
      <c r="G28" s="10">
        <v>0</v>
      </c>
      <c r="H28" s="10">
        <v>0</v>
      </c>
      <c r="I28" s="10">
        <v>0</v>
      </c>
      <c r="J28" s="10">
        <v>17267</v>
      </c>
      <c r="K28" s="10">
        <v>7775529</v>
      </c>
      <c r="L28" s="148" t="s">
        <v>111</v>
      </c>
      <c r="M28" s="91">
        <f t="shared" si="1"/>
        <v>7775529</v>
      </c>
      <c r="N28" s="91">
        <f>SUM('APPENDIX 20 ii'!H27,'APPENDIX 20 i'!H27,'APPENDIX 20 i'!J27)</f>
        <v>0</v>
      </c>
      <c r="O28" s="91">
        <f>'APPENDIX  21 iv'!P28</f>
        <v>3957588</v>
      </c>
      <c r="P28" s="91">
        <f>'APPENDIX  21 iv'!O28</f>
        <v>307174</v>
      </c>
      <c r="Q28" s="91">
        <f t="shared" si="2"/>
        <v>11733117</v>
      </c>
      <c r="R28" s="91">
        <f t="shared" si="3"/>
        <v>307174</v>
      </c>
      <c r="S28" s="91">
        <f t="shared" si="4"/>
        <v>12040291</v>
      </c>
      <c r="T28" s="8" t="s">
        <v>111</v>
      </c>
      <c r="V28" s="91">
        <f>'APPENDIX 20 ii'!H27+'APPENDIX 20 i'!H27+'APPENDIX 20 i'!J27</f>
        <v>0</v>
      </c>
      <c r="W28" s="91">
        <f t="shared" si="5"/>
        <v>7775529</v>
      </c>
      <c r="X28" s="70"/>
    </row>
    <row r="29" spans="2:24" ht="30.75" customHeight="1" x14ac:dyDescent="0.3">
      <c r="B29" s="76" t="s">
        <v>112</v>
      </c>
      <c r="C29" s="10">
        <v>0</v>
      </c>
      <c r="D29" s="10">
        <v>0</v>
      </c>
      <c r="E29" s="10">
        <v>0</v>
      </c>
      <c r="F29" s="10">
        <v>0</v>
      </c>
      <c r="G29" s="10">
        <v>0</v>
      </c>
      <c r="H29" s="10">
        <v>0</v>
      </c>
      <c r="I29" s="10">
        <v>0</v>
      </c>
      <c r="J29" s="10">
        <v>0</v>
      </c>
      <c r="K29" s="10">
        <v>1289</v>
      </c>
      <c r="L29" s="148" t="s">
        <v>112</v>
      </c>
      <c r="M29" s="91">
        <f t="shared" si="1"/>
        <v>1289</v>
      </c>
      <c r="N29" s="91">
        <f>SUM('APPENDIX 20 ii'!H28,'APPENDIX 20 i'!H28,'APPENDIX 20 i'!J28)</f>
        <v>0</v>
      </c>
      <c r="O29" s="91">
        <f>'APPENDIX  21 iv'!P29</f>
        <v>949</v>
      </c>
      <c r="P29" s="91">
        <f>'APPENDIX  21 iv'!O29</f>
        <v>81</v>
      </c>
      <c r="Q29" s="91">
        <f t="shared" si="2"/>
        <v>2238</v>
      </c>
      <c r="R29" s="91">
        <f t="shared" si="3"/>
        <v>81</v>
      </c>
      <c r="S29" s="91">
        <f t="shared" si="4"/>
        <v>2319</v>
      </c>
      <c r="T29" s="8" t="s">
        <v>112</v>
      </c>
      <c r="V29" s="91">
        <f>'APPENDIX 20 ii'!H28+'APPENDIX 20 i'!H28+'APPENDIX 20 i'!J28</f>
        <v>0</v>
      </c>
      <c r="W29" s="91">
        <f t="shared" si="5"/>
        <v>1289</v>
      </c>
      <c r="X29" s="70"/>
    </row>
    <row r="30" spans="2:24" ht="30.75" customHeight="1" x14ac:dyDescent="0.3">
      <c r="B30" s="76" t="s">
        <v>113</v>
      </c>
      <c r="C30" s="10">
        <v>0</v>
      </c>
      <c r="D30" s="10">
        <v>100000</v>
      </c>
      <c r="E30" s="10">
        <v>0</v>
      </c>
      <c r="F30" s="10">
        <v>0</v>
      </c>
      <c r="G30" s="10">
        <v>0</v>
      </c>
      <c r="H30" s="10">
        <v>0</v>
      </c>
      <c r="I30" s="10">
        <v>0</v>
      </c>
      <c r="J30" s="10">
        <v>0</v>
      </c>
      <c r="K30" s="10">
        <v>1137028</v>
      </c>
      <c r="L30" s="148" t="s">
        <v>113</v>
      </c>
      <c r="M30" s="91">
        <f t="shared" si="1"/>
        <v>1137028</v>
      </c>
      <c r="N30" s="91">
        <f>SUM('APPENDIX 20 ii'!H29,'APPENDIX 20 i'!H29,'APPENDIX 20 i'!J29)</f>
        <v>0</v>
      </c>
      <c r="O30" s="91">
        <f>'APPENDIX  21 iv'!P30</f>
        <v>0</v>
      </c>
      <c r="P30" s="91">
        <f>'APPENDIX  21 iv'!O30</f>
        <v>0</v>
      </c>
      <c r="Q30" s="91">
        <f t="shared" si="2"/>
        <v>1137028</v>
      </c>
      <c r="R30" s="91">
        <f t="shared" si="3"/>
        <v>0</v>
      </c>
      <c r="S30" s="91">
        <f t="shared" si="4"/>
        <v>1137028</v>
      </c>
      <c r="T30" s="8" t="s">
        <v>113</v>
      </c>
      <c r="V30" s="91">
        <f>'APPENDIX 20 ii'!H29+'APPENDIX 20 i'!H29+'APPENDIX 20 i'!J29</f>
        <v>0</v>
      </c>
      <c r="W30" s="91">
        <f t="shared" si="5"/>
        <v>1137028</v>
      </c>
      <c r="X30" s="70"/>
    </row>
    <row r="31" spans="2:24" ht="30.75" customHeight="1" x14ac:dyDescent="0.3">
      <c r="B31" s="76" t="s">
        <v>114</v>
      </c>
      <c r="C31" s="10">
        <v>118239</v>
      </c>
      <c r="D31" s="10">
        <v>198241</v>
      </c>
      <c r="E31" s="10">
        <v>34247</v>
      </c>
      <c r="F31" s="10">
        <v>6742</v>
      </c>
      <c r="G31" s="10">
        <v>175912</v>
      </c>
      <c r="H31" s="10">
        <v>0</v>
      </c>
      <c r="I31" s="10">
        <v>2697</v>
      </c>
      <c r="J31" s="10">
        <v>43882</v>
      </c>
      <c r="K31" s="10">
        <v>6469480</v>
      </c>
      <c r="L31" s="148" t="s">
        <v>114</v>
      </c>
      <c r="M31" s="91">
        <f t="shared" si="1"/>
        <v>6469480</v>
      </c>
      <c r="N31" s="91">
        <f>SUM('APPENDIX 20 ii'!H30,'APPENDIX 20 i'!H30,'APPENDIX 20 i'!J30)</f>
        <v>0</v>
      </c>
      <c r="O31" s="91">
        <f>'APPENDIX  21 iv'!P31</f>
        <v>3241203</v>
      </c>
      <c r="P31" s="91">
        <f>'APPENDIX  21 iv'!O31</f>
        <v>13457</v>
      </c>
      <c r="Q31" s="91">
        <f t="shared" si="2"/>
        <v>9710683</v>
      </c>
      <c r="R31" s="91">
        <f t="shared" si="3"/>
        <v>13457</v>
      </c>
      <c r="S31" s="91">
        <f t="shared" si="4"/>
        <v>9724140</v>
      </c>
      <c r="T31" s="8" t="s">
        <v>114</v>
      </c>
      <c r="V31" s="91">
        <f>'APPENDIX 20 ii'!H30+'APPENDIX 20 i'!H30+'APPENDIX 20 i'!J30</f>
        <v>0</v>
      </c>
      <c r="W31" s="91">
        <f t="shared" si="5"/>
        <v>6469480</v>
      </c>
      <c r="X31" s="70"/>
    </row>
    <row r="32" spans="2:24" ht="30.75" customHeight="1" x14ac:dyDescent="0.3">
      <c r="B32" s="76" t="s">
        <v>115</v>
      </c>
      <c r="C32" s="10">
        <v>13193</v>
      </c>
      <c r="D32" s="10">
        <v>0</v>
      </c>
      <c r="E32" s="10">
        <v>0</v>
      </c>
      <c r="F32" s="10">
        <v>0</v>
      </c>
      <c r="G32" s="10">
        <v>81113</v>
      </c>
      <c r="H32" s="10">
        <v>0</v>
      </c>
      <c r="I32" s="10">
        <v>0</v>
      </c>
      <c r="J32" s="10">
        <v>14773</v>
      </c>
      <c r="K32" s="10">
        <v>2383214</v>
      </c>
      <c r="L32" s="148" t="s">
        <v>115</v>
      </c>
      <c r="M32" s="91">
        <f t="shared" si="1"/>
        <v>2383214</v>
      </c>
      <c r="N32" s="91">
        <f>SUM('APPENDIX 20 ii'!H31,'APPENDIX 20 i'!H31,'APPENDIX 20 i'!J31)</f>
        <v>0</v>
      </c>
      <c r="O32" s="91">
        <f>'APPENDIX  21 iv'!P32</f>
        <v>674217</v>
      </c>
      <c r="P32" s="91">
        <f>'APPENDIX  21 iv'!O32</f>
        <v>809233</v>
      </c>
      <c r="Q32" s="91">
        <f t="shared" si="2"/>
        <v>3057431</v>
      </c>
      <c r="R32" s="91">
        <f t="shared" si="3"/>
        <v>809233</v>
      </c>
      <c r="S32" s="91">
        <f t="shared" si="4"/>
        <v>3866664</v>
      </c>
      <c r="T32" s="8" t="s">
        <v>115</v>
      </c>
      <c r="V32" s="91">
        <f>'APPENDIX 20 ii'!H31+'APPENDIX 20 i'!H31+'APPENDIX 20 i'!J31</f>
        <v>0</v>
      </c>
      <c r="W32" s="91">
        <f t="shared" si="5"/>
        <v>2383214</v>
      </c>
      <c r="X32" s="70"/>
    </row>
    <row r="33" spans="2:24" ht="30.75" customHeight="1" x14ac:dyDescent="0.3">
      <c r="B33" s="76" t="s">
        <v>116</v>
      </c>
      <c r="C33" s="10">
        <v>2100517</v>
      </c>
      <c r="D33" s="10">
        <v>474981</v>
      </c>
      <c r="E33" s="10">
        <v>210689</v>
      </c>
      <c r="F33" s="10">
        <v>189238</v>
      </c>
      <c r="G33" s="10">
        <v>794999</v>
      </c>
      <c r="H33" s="10">
        <v>578143</v>
      </c>
      <c r="I33" s="10">
        <v>150086</v>
      </c>
      <c r="J33" s="10">
        <v>1761912</v>
      </c>
      <c r="K33" s="10">
        <v>25158750</v>
      </c>
      <c r="L33" s="148" t="s">
        <v>116</v>
      </c>
      <c r="M33" s="91">
        <f t="shared" si="1"/>
        <v>20334458</v>
      </c>
      <c r="N33" s="91">
        <f>SUM('APPENDIX 20 ii'!H32,'APPENDIX 20 i'!H32,'APPENDIX 20 i'!J32)</f>
        <v>4824292</v>
      </c>
      <c r="O33" s="91">
        <f>'APPENDIX  21 iv'!P33</f>
        <v>22161090</v>
      </c>
      <c r="P33" s="91">
        <f>'APPENDIX  21 iv'!O33</f>
        <v>5563799</v>
      </c>
      <c r="Q33" s="91">
        <f t="shared" si="2"/>
        <v>42495548</v>
      </c>
      <c r="R33" s="91">
        <f t="shared" si="3"/>
        <v>10388091</v>
      </c>
      <c r="S33" s="91">
        <f t="shared" si="4"/>
        <v>52883639</v>
      </c>
      <c r="T33" s="8" t="s">
        <v>116</v>
      </c>
      <c r="V33" s="91">
        <f>'APPENDIX 20 ii'!H32+'APPENDIX 20 i'!H32+'APPENDIX 20 i'!J32</f>
        <v>4824292</v>
      </c>
      <c r="W33" s="91">
        <f t="shared" si="5"/>
        <v>20334458</v>
      </c>
      <c r="X33" s="70"/>
    </row>
    <row r="34" spans="2:24" ht="30.75" customHeight="1" x14ac:dyDescent="0.3">
      <c r="B34" s="76" t="s">
        <v>117</v>
      </c>
      <c r="C34" s="10">
        <v>299196</v>
      </c>
      <c r="D34" s="10">
        <v>28211</v>
      </c>
      <c r="E34" s="10">
        <v>25125</v>
      </c>
      <c r="F34" s="10">
        <v>505</v>
      </c>
      <c r="G34" s="10">
        <v>807956</v>
      </c>
      <c r="H34" s="10">
        <v>54859</v>
      </c>
      <c r="I34" s="10">
        <v>14988</v>
      </c>
      <c r="J34" s="10">
        <v>325127</v>
      </c>
      <c r="K34" s="10">
        <v>3188390</v>
      </c>
      <c r="L34" s="148" t="s">
        <v>117</v>
      </c>
      <c r="M34" s="91">
        <f t="shared" si="1"/>
        <v>3039424</v>
      </c>
      <c r="N34" s="91">
        <f>SUM('APPENDIX 20 ii'!H33,'APPENDIX 20 i'!H33,'APPENDIX 20 i'!J33)</f>
        <v>148966</v>
      </c>
      <c r="O34" s="91">
        <f>'APPENDIX  21 iv'!P34</f>
        <v>5123492</v>
      </c>
      <c r="P34" s="91">
        <f>'APPENDIX  21 iv'!O34</f>
        <v>350577</v>
      </c>
      <c r="Q34" s="91">
        <f t="shared" si="2"/>
        <v>8162916</v>
      </c>
      <c r="R34" s="91">
        <f t="shared" si="3"/>
        <v>499543</v>
      </c>
      <c r="S34" s="151">
        <f t="shared" si="4"/>
        <v>8662459</v>
      </c>
      <c r="T34" s="8" t="s">
        <v>117</v>
      </c>
      <c r="V34" s="91">
        <f>'APPENDIX 20 ii'!H33+'APPENDIX 20 i'!H33+'APPENDIX 20 i'!J33</f>
        <v>148966</v>
      </c>
      <c r="W34" s="91">
        <f t="shared" si="5"/>
        <v>3039424</v>
      </c>
      <c r="X34" s="70"/>
    </row>
    <row r="35" spans="2:24" ht="30.75" customHeight="1" x14ac:dyDescent="0.3">
      <c r="B35" s="76" t="s">
        <v>118</v>
      </c>
      <c r="C35" s="10">
        <v>120381</v>
      </c>
      <c r="D35" s="10">
        <v>2694560</v>
      </c>
      <c r="E35" s="10">
        <v>30350</v>
      </c>
      <c r="F35" s="10">
        <v>6361</v>
      </c>
      <c r="G35" s="10">
        <v>229400</v>
      </c>
      <c r="H35" s="10">
        <v>91802</v>
      </c>
      <c r="I35" s="10">
        <v>206030</v>
      </c>
      <c r="J35" s="10">
        <v>788859</v>
      </c>
      <c r="K35" s="10">
        <v>9677816</v>
      </c>
      <c r="L35" s="148" t="s">
        <v>118</v>
      </c>
      <c r="M35" s="91">
        <f t="shared" si="1"/>
        <v>8451311</v>
      </c>
      <c r="N35" s="91">
        <f>SUM('APPENDIX 20 ii'!H34,'APPENDIX 20 i'!H34,'APPENDIX 20 i'!J34)</f>
        <v>1226505</v>
      </c>
      <c r="O35" s="91">
        <f>'APPENDIX  21 iv'!P35</f>
        <v>31402268</v>
      </c>
      <c r="P35" s="91">
        <f>'APPENDIX  21 iv'!O35</f>
        <v>3996970</v>
      </c>
      <c r="Q35" s="91">
        <f t="shared" si="2"/>
        <v>39853579</v>
      </c>
      <c r="R35" s="91">
        <f t="shared" si="3"/>
        <v>5223475</v>
      </c>
      <c r="S35" s="151">
        <f>Q35+R35</f>
        <v>45077054</v>
      </c>
      <c r="T35" s="8" t="s">
        <v>118</v>
      </c>
      <c r="V35" s="91">
        <f>'APPENDIX 20 ii'!H34+'APPENDIX 20 i'!H34+'APPENDIX 20 i'!J34</f>
        <v>1226505</v>
      </c>
      <c r="W35" s="91">
        <f t="shared" si="5"/>
        <v>8451311</v>
      </c>
      <c r="X35" s="70"/>
    </row>
    <row r="36" spans="2:24" ht="30.75" customHeight="1" x14ac:dyDescent="0.3">
      <c r="B36" s="76" t="s">
        <v>119</v>
      </c>
      <c r="C36" s="10">
        <v>214168</v>
      </c>
      <c r="D36" s="10">
        <v>195892</v>
      </c>
      <c r="E36" s="10">
        <v>2078</v>
      </c>
      <c r="F36" s="10">
        <v>0</v>
      </c>
      <c r="G36" s="10">
        <v>0</v>
      </c>
      <c r="H36" s="10">
        <v>384150</v>
      </c>
      <c r="I36" s="10">
        <v>0</v>
      </c>
      <c r="J36" s="10">
        <v>13558</v>
      </c>
      <c r="K36" s="10">
        <v>5799536</v>
      </c>
      <c r="L36" s="148" t="s">
        <v>119</v>
      </c>
      <c r="M36" s="91">
        <f t="shared" si="1"/>
        <v>5470614</v>
      </c>
      <c r="N36" s="91">
        <f>SUM('APPENDIX 20 ii'!H35,'APPENDIX 20 i'!H35,'APPENDIX 20 i'!J35)</f>
        <v>328922</v>
      </c>
      <c r="O36" s="91">
        <f>'APPENDIX  21 iv'!P36</f>
        <v>5244877</v>
      </c>
      <c r="P36" s="91">
        <f>'APPENDIX  21 iv'!O36</f>
        <v>1613490</v>
      </c>
      <c r="Q36" s="91">
        <f t="shared" si="2"/>
        <v>10715491</v>
      </c>
      <c r="R36" s="91">
        <f t="shared" si="3"/>
        <v>1942412</v>
      </c>
      <c r="S36" s="151">
        <f t="shared" si="4"/>
        <v>12657903</v>
      </c>
      <c r="T36" s="8" t="s">
        <v>119</v>
      </c>
      <c r="V36" s="91">
        <f>'APPENDIX 20 ii'!H35+'APPENDIX 20 i'!H35+'APPENDIX 20 i'!J35</f>
        <v>328922</v>
      </c>
      <c r="W36" s="91">
        <f t="shared" si="5"/>
        <v>5470614</v>
      </c>
      <c r="X36" s="70"/>
    </row>
    <row r="37" spans="2:24" ht="30.75" customHeight="1" x14ac:dyDescent="0.3">
      <c r="B37" s="76" t="s">
        <v>120</v>
      </c>
      <c r="C37" s="10">
        <v>350845</v>
      </c>
      <c r="D37" s="10">
        <v>57838</v>
      </c>
      <c r="E37" s="10">
        <v>93266</v>
      </c>
      <c r="F37" s="10">
        <v>2286</v>
      </c>
      <c r="G37" s="10">
        <v>531339</v>
      </c>
      <c r="H37" s="10">
        <v>271369</v>
      </c>
      <c r="I37" s="10">
        <v>309</v>
      </c>
      <c r="J37" s="10">
        <v>86740</v>
      </c>
      <c r="K37" s="10">
        <v>16104996</v>
      </c>
      <c r="L37" s="148" t="s">
        <v>120</v>
      </c>
      <c r="M37" s="91">
        <f t="shared" si="1"/>
        <v>16029709</v>
      </c>
      <c r="N37" s="91">
        <f>SUM('APPENDIX 20 ii'!H36,'APPENDIX 20 i'!H36,'APPENDIX 20 i'!J36)</f>
        <v>75287</v>
      </c>
      <c r="O37" s="91">
        <f>'APPENDIX  21 iv'!P37</f>
        <v>11692364</v>
      </c>
      <c r="P37" s="91">
        <f>'APPENDIX  21 iv'!O37</f>
        <v>1119934</v>
      </c>
      <c r="Q37" s="91">
        <f t="shared" si="2"/>
        <v>27722073</v>
      </c>
      <c r="R37" s="91">
        <f t="shared" si="3"/>
        <v>1195221</v>
      </c>
      <c r="S37" s="151">
        <f t="shared" si="4"/>
        <v>28917294</v>
      </c>
      <c r="T37" s="8" t="s">
        <v>120</v>
      </c>
      <c r="V37" s="91">
        <f>'APPENDIX 20 ii'!H36+'APPENDIX 20 i'!H36+'APPENDIX 20 i'!J36</f>
        <v>75287</v>
      </c>
      <c r="W37" s="91">
        <f t="shared" si="5"/>
        <v>16029709</v>
      </c>
      <c r="X37" s="70"/>
    </row>
    <row r="38" spans="2:24" ht="30.75" customHeight="1" x14ac:dyDescent="0.3">
      <c r="B38" s="76" t="s">
        <v>121</v>
      </c>
      <c r="C38" s="10">
        <v>1745</v>
      </c>
      <c r="D38" s="10">
        <v>24945</v>
      </c>
      <c r="E38" s="10">
        <v>39054</v>
      </c>
      <c r="F38" s="10">
        <v>0</v>
      </c>
      <c r="G38" s="10">
        <v>174334</v>
      </c>
      <c r="H38" s="10">
        <v>0</v>
      </c>
      <c r="I38" s="10">
        <v>1043</v>
      </c>
      <c r="J38" s="10">
        <v>0</v>
      </c>
      <c r="K38" s="10">
        <v>1776983</v>
      </c>
      <c r="L38" s="148" t="s">
        <v>121</v>
      </c>
      <c r="M38" s="91">
        <f t="shared" si="1"/>
        <v>1435162</v>
      </c>
      <c r="N38" s="91">
        <f>SUM('APPENDIX 20 ii'!H37,'APPENDIX 20 i'!H37,'APPENDIX 20 i'!J37)</f>
        <v>341821</v>
      </c>
      <c r="O38" s="91">
        <f>'APPENDIX  21 iv'!P38</f>
        <v>6436525</v>
      </c>
      <c r="P38" s="91">
        <f>'APPENDIX  21 iv'!O38</f>
        <v>725791</v>
      </c>
      <c r="Q38" s="91">
        <f t="shared" si="2"/>
        <v>7871687</v>
      </c>
      <c r="R38" s="91">
        <f t="shared" si="3"/>
        <v>1067612</v>
      </c>
      <c r="S38" s="151">
        <f t="shared" si="4"/>
        <v>8939299</v>
      </c>
      <c r="T38" s="8" t="s">
        <v>121</v>
      </c>
      <c r="V38" s="91">
        <f>'APPENDIX 20 ii'!H37+'APPENDIX 20 i'!H37+'APPENDIX 20 i'!J37</f>
        <v>341821</v>
      </c>
      <c r="W38" s="91">
        <f t="shared" si="5"/>
        <v>1435162</v>
      </c>
      <c r="X38" s="70"/>
    </row>
    <row r="39" spans="2:24" ht="30.75" customHeight="1" thickBot="1" x14ac:dyDescent="0.4">
      <c r="B39" s="77" t="s">
        <v>122</v>
      </c>
      <c r="C39" s="141">
        <v>13973039</v>
      </c>
      <c r="D39" s="141">
        <v>6265641</v>
      </c>
      <c r="E39" s="141">
        <v>2308846</v>
      </c>
      <c r="F39" s="141">
        <v>501046</v>
      </c>
      <c r="G39" s="141">
        <v>27440246</v>
      </c>
      <c r="H39" s="141">
        <v>3358728</v>
      </c>
      <c r="I39" s="141">
        <v>798025</v>
      </c>
      <c r="J39" s="141">
        <v>13116760</v>
      </c>
      <c r="K39" s="141">
        <v>529263519</v>
      </c>
      <c r="L39" s="184" t="s">
        <v>122</v>
      </c>
      <c r="M39" s="91">
        <f t="shared" si="1"/>
        <v>513753701</v>
      </c>
      <c r="N39" s="91">
        <f>SUM('APPENDIX 20 ii'!H38,'APPENDIX 20 i'!H38,'APPENDIX 20 i'!J38)</f>
        <v>15509818</v>
      </c>
      <c r="O39" s="91">
        <f>'APPENDIX  21 iv'!P39</f>
        <v>209037092</v>
      </c>
      <c r="P39" s="91">
        <f>'APPENDIX  21 iv'!O39</f>
        <v>54944221</v>
      </c>
      <c r="Q39" s="91">
        <f t="shared" si="2"/>
        <v>722790793</v>
      </c>
      <c r="R39" s="91">
        <f t="shared" si="3"/>
        <v>70454039</v>
      </c>
      <c r="S39" s="91">
        <f t="shared" si="4"/>
        <v>793244832</v>
      </c>
      <c r="V39" s="91">
        <f>'APPENDIX 20 ii'!H38+'APPENDIX 20 i'!H38+'APPENDIX 20 i'!J38</f>
        <v>15509818</v>
      </c>
      <c r="W39" s="91">
        <f t="shared" si="5"/>
        <v>513753701</v>
      </c>
      <c r="X39" s="70"/>
    </row>
    <row r="40" spans="2:24" ht="19.5" customHeight="1" thickTop="1" x14ac:dyDescent="0.35">
      <c r="B40" s="86" t="s">
        <v>50</v>
      </c>
      <c r="C40" s="179"/>
      <c r="D40" s="86"/>
      <c r="E40" s="86"/>
      <c r="F40" s="86"/>
      <c r="G40" s="86"/>
      <c r="H40" s="86"/>
      <c r="I40" s="86"/>
      <c r="J40" s="86"/>
      <c r="K40" s="86"/>
      <c r="X40" s="70"/>
    </row>
    <row r="41" spans="2:24" ht="19.5" customHeight="1" x14ac:dyDescent="0.35">
      <c r="M41" s="299" t="s">
        <v>156</v>
      </c>
      <c r="N41" s="299"/>
      <c r="O41" s="299" t="s">
        <v>157</v>
      </c>
      <c r="P41" s="299"/>
      <c r="Q41" s="299" t="s">
        <v>158</v>
      </c>
      <c r="R41" s="299"/>
      <c r="S41" s="299"/>
    </row>
    <row r="42" spans="2:24" ht="19.5" customHeight="1" x14ac:dyDescent="0.35">
      <c r="M42" s="92" t="s">
        <v>159</v>
      </c>
      <c r="N42" s="92" t="s">
        <v>160</v>
      </c>
      <c r="O42" s="92" t="s">
        <v>159</v>
      </c>
      <c r="P42" s="92" t="s">
        <v>160</v>
      </c>
      <c r="Q42" s="92" t="s">
        <v>159</v>
      </c>
      <c r="R42" s="92" t="s">
        <v>160</v>
      </c>
      <c r="S42" s="92" t="s">
        <v>83</v>
      </c>
    </row>
    <row r="43" spans="2:24" ht="19.5" customHeight="1" x14ac:dyDescent="0.3">
      <c r="L43" s="8" t="s">
        <v>254</v>
      </c>
      <c r="M43" s="91">
        <f>M12</f>
        <v>50133548</v>
      </c>
      <c r="N43" s="91">
        <f t="shared" ref="N43:S43" si="6">N12</f>
        <v>8689256</v>
      </c>
      <c r="O43" s="91">
        <f t="shared" si="6"/>
        <v>71822161</v>
      </c>
      <c r="P43" s="91">
        <f t="shared" si="6"/>
        <v>36038458</v>
      </c>
      <c r="Q43" s="91">
        <f t="shared" si="6"/>
        <v>121955709</v>
      </c>
      <c r="R43" s="91">
        <f t="shared" si="6"/>
        <v>44727714</v>
      </c>
      <c r="S43" s="91">
        <f t="shared" si="6"/>
        <v>166683423</v>
      </c>
      <c r="T43" s="8" t="s">
        <v>254</v>
      </c>
    </row>
    <row r="44" spans="2:24" ht="19.5" customHeight="1" x14ac:dyDescent="0.3">
      <c r="L44" s="8" t="s">
        <v>255</v>
      </c>
      <c r="M44" s="91">
        <f>M39</f>
        <v>513753701</v>
      </c>
      <c r="N44" s="91">
        <f t="shared" ref="N44:S44" si="7">N39</f>
        <v>15509818</v>
      </c>
      <c r="O44" s="91">
        <f t="shared" si="7"/>
        <v>209037092</v>
      </c>
      <c r="P44" s="91">
        <f t="shared" si="7"/>
        <v>54944221</v>
      </c>
      <c r="Q44" s="91">
        <f t="shared" si="7"/>
        <v>722790793</v>
      </c>
      <c r="R44" s="91">
        <f t="shared" si="7"/>
        <v>70454039</v>
      </c>
      <c r="S44" s="91">
        <f t="shared" si="7"/>
        <v>793244832</v>
      </c>
      <c r="T44" s="8" t="s">
        <v>255</v>
      </c>
    </row>
    <row r="45" spans="2:24" ht="19.5" customHeight="1" x14ac:dyDescent="0.3">
      <c r="L45" s="8" t="s">
        <v>155</v>
      </c>
      <c r="M45" s="91">
        <f>SUM(M19,M21:M33)</f>
        <v>476383917</v>
      </c>
      <c r="N45" s="91">
        <f t="shared" ref="N45:S45" si="8">SUM(N19,N21:N33)</f>
        <v>13388319</v>
      </c>
      <c r="O45" s="91">
        <f t="shared" si="8"/>
        <v>142213040</v>
      </c>
      <c r="P45" s="91">
        <f t="shared" si="8"/>
        <v>46590066</v>
      </c>
      <c r="Q45" s="91">
        <f t="shared" si="8"/>
        <v>618596957</v>
      </c>
      <c r="R45" s="91">
        <f t="shared" si="8"/>
        <v>59978385</v>
      </c>
      <c r="S45" s="91">
        <f t="shared" si="8"/>
        <v>678575342</v>
      </c>
      <c r="T45" s="8" t="s">
        <v>155</v>
      </c>
    </row>
    <row r="48" spans="2:24" ht="19.5" customHeight="1" x14ac:dyDescent="0.35">
      <c r="L48" s="162"/>
    </row>
  </sheetData>
  <sheetProtection algorithmName="SHA-512" hashValue="M9tU+eAxN1+RvArwjLqODZ2lGXRSkfqH603VWdjHf5rlLohenGsJYobuLQ8BrolPK5qtL5Xe4r4Ch3z7BT3tdQ==" saltValue="OJkkyNPO8tz56AhHRz+rNA==" spinCount="100000" sheet="1" objects="1" scenarios="1"/>
  <mergeCells count="7">
    <mergeCell ref="B4:K4"/>
    <mergeCell ref="O4:P4"/>
    <mergeCell ref="M4:N4"/>
    <mergeCell ref="Q4:S4"/>
    <mergeCell ref="M41:N41"/>
    <mergeCell ref="O41:P41"/>
    <mergeCell ref="Q41:S41"/>
  </mergeCells>
  <pageMargins left="0.7" right="0.7" top="0.75" bottom="0.75" header="0.3" footer="0.3"/>
  <pageSetup paperSize="9" scale="42" orientation="landscape" r:id="rId1"/>
  <colBreaks count="1" manualBreakCount="1">
    <brk id="11"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rgb="FF92D050"/>
    <pageSetUpPr fitToPage="1"/>
  </sheetPr>
  <dimension ref="B2:M45"/>
  <sheetViews>
    <sheetView showGridLines="0" tabSelected="1" zoomScale="80" zoomScaleNormal="80" workbookViewId="0">
      <selection activeCell="C12" sqref="C12"/>
    </sheetView>
  </sheetViews>
  <sheetFormatPr defaultColWidth="9.453125" defaultRowHeight="14" x14ac:dyDescent="0.3"/>
  <cols>
    <col min="1" max="1" width="16.453125" style="4" customWidth="1"/>
    <col min="2" max="2" width="36.54296875" style="4" customWidth="1"/>
    <col min="3" max="12" width="23.54296875" style="4" customWidth="1"/>
    <col min="13" max="13" width="22" style="4" customWidth="1"/>
    <col min="14" max="16384" width="9.453125" style="4"/>
  </cols>
  <sheetData>
    <row r="2" spans="2:13" ht="21" customHeight="1" x14ac:dyDescent="0.3"/>
    <row r="3" spans="2:13" ht="4.5" customHeight="1" x14ac:dyDescent="0.3"/>
    <row r="4" spans="2:13" ht="24" customHeight="1" x14ac:dyDescent="0.3">
      <c r="B4" s="300" t="s">
        <v>310</v>
      </c>
      <c r="C4" s="301"/>
      <c r="D4" s="301"/>
      <c r="E4" s="301"/>
      <c r="F4" s="301"/>
      <c r="G4" s="301"/>
      <c r="H4" s="301"/>
      <c r="I4" s="301"/>
      <c r="J4" s="301"/>
      <c r="K4" s="301"/>
      <c r="L4" s="301"/>
      <c r="M4" s="301"/>
    </row>
    <row r="5" spans="2:13" ht="57.75" customHeight="1" x14ac:dyDescent="0.3">
      <c r="B5" s="209" t="s">
        <v>0</v>
      </c>
      <c r="C5" s="210" t="s">
        <v>225</v>
      </c>
      <c r="D5" s="210" t="s">
        <v>18</v>
      </c>
      <c r="E5" s="210" t="s">
        <v>226</v>
      </c>
      <c r="F5" s="210" t="s">
        <v>142</v>
      </c>
      <c r="G5" s="210" t="s">
        <v>227</v>
      </c>
      <c r="H5" s="210" t="s">
        <v>228</v>
      </c>
      <c r="I5" s="210" t="s">
        <v>21</v>
      </c>
      <c r="J5" s="210" t="s">
        <v>229</v>
      </c>
      <c r="K5" s="210" t="s">
        <v>88</v>
      </c>
      <c r="L5" s="210" t="s">
        <v>23</v>
      </c>
      <c r="M5" s="210" t="s">
        <v>231</v>
      </c>
    </row>
    <row r="6" spans="2:13" ht="27" customHeight="1" x14ac:dyDescent="0.3">
      <c r="B6" s="137" t="s">
        <v>89</v>
      </c>
      <c r="C6" s="10">
        <v>500000</v>
      </c>
      <c r="D6" s="10">
        <v>987386</v>
      </c>
      <c r="E6" s="10">
        <v>600000</v>
      </c>
      <c r="F6" s="10">
        <v>1340290</v>
      </c>
      <c r="G6" s="10">
        <v>1250000</v>
      </c>
      <c r="H6" s="10">
        <v>2668000</v>
      </c>
      <c r="I6" s="10">
        <v>1700000</v>
      </c>
      <c r="J6" s="10">
        <v>1000000</v>
      </c>
      <c r="K6" s="10">
        <v>400000</v>
      </c>
      <c r="L6" s="10">
        <v>300000</v>
      </c>
      <c r="M6" s="10">
        <v>1000000</v>
      </c>
    </row>
    <row r="7" spans="2:13" ht="27" customHeight="1" x14ac:dyDescent="0.3">
      <c r="B7" s="137" t="s">
        <v>90</v>
      </c>
      <c r="C7" s="10">
        <v>660523</v>
      </c>
      <c r="D7" s="10">
        <v>0</v>
      </c>
      <c r="E7" s="10">
        <v>0</v>
      </c>
      <c r="F7" s="10">
        <v>0</v>
      </c>
      <c r="G7" s="10">
        <v>0</v>
      </c>
      <c r="H7" s="10">
        <v>0</v>
      </c>
      <c r="I7" s="10">
        <v>0</v>
      </c>
      <c r="J7" s="10">
        <v>0</v>
      </c>
      <c r="K7" s="10">
        <v>0</v>
      </c>
      <c r="L7" s="10">
        <v>0</v>
      </c>
      <c r="M7" s="10">
        <v>0</v>
      </c>
    </row>
    <row r="8" spans="2:13" ht="27" customHeight="1" x14ac:dyDescent="0.3">
      <c r="B8" s="137" t="s">
        <v>91</v>
      </c>
      <c r="C8" s="10">
        <v>0</v>
      </c>
      <c r="D8" s="10">
        <v>15474</v>
      </c>
      <c r="E8" s="10">
        <v>-3689</v>
      </c>
      <c r="F8" s="10">
        <v>0</v>
      </c>
      <c r="G8" s="10">
        <v>0</v>
      </c>
      <c r="H8" s="10">
        <v>0</v>
      </c>
      <c r="I8" s="10">
        <v>0</v>
      </c>
      <c r="J8" s="10">
        <v>860</v>
      </c>
      <c r="K8" s="10">
        <v>0</v>
      </c>
      <c r="L8" s="10">
        <v>-111326</v>
      </c>
      <c r="M8" s="10">
        <v>243434</v>
      </c>
    </row>
    <row r="9" spans="2:13" ht="27" customHeight="1" x14ac:dyDescent="0.3">
      <c r="B9" s="137" t="s">
        <v>92</v>
      </c>
      <c r="C9" s="10">
        <v>0</v>
      </c>
      <c r="D9" s="10">
        <v>0</v>
      </c>
      <c r="E9" s="10">
        <v>0</v>
      </c>
      <c r="F9" s="10">
        <v>0</v>
      </c>
      <c r="G9" s="10">
        <v>0</v>
      </c>
      <c r="H9" s="10">
        <v>0</v>
      </c>
      <c r="I9" s="10">
        <v>0</v>
      </c>
      <c r="J9" s="10">
        <v>0</v>
      </c>
      <c r="K9" s="10">
        <v>0</v>
      </c>
      <c r="L9" s="10">
        <v>0</v>
      </c>
      <c r="M9" s="10">
        <v>0</v>
      </c>
    </row>
    <row r="10" spans="2:13" ht="27" customHeight="1" x14ac:dyDescent="0.3">
      <c r="B10" s="137" t="s">
        <v>93</v>
      </c>
      <c r="C10" s="10">
        <v>148745</v>
      </c>
      <c r="D10" s="10">
        <v>61498</v>
      </c>
      <c r="E10" s="10">
        <v>1526591</v>
      </c>
      <c r="F10" s="10">
        <v>-682091</v>
      </c>
      <c r="G10" s="10">
        <v>2592711</v>
      </c>
      <c r="H10" s="10">
        <v>-52357</v>
      </c>
      <c r="I10" s="10">
        <v>2507957</v>
      </c>
      <c r="J10" s="10">
        <v>845621</v>
      </c>
      <c r="K10" s="10">
        <v>245793</v>
      </c>
      <c r="L10" s="10">
        <v>142818</v>
      </c>
      <c r="M10" s="10">
        <v>3108165</v>
      </c>
    </row>
    <row r="11" spans="2:13" ht="27" customHeight="1" x14ac:dyDescent="0.3">
      <c r="B11" s="138" t="s">
        <v>94</v>
      </c>
      <c r="C11" s="10">
        <v>0</v>
      </c>
      <c r="D11" s="10">
        <v>0</v>
      </c>
      <c r="E11" s="10">
        <v>150000</v>
      </c>
      <c r="F11" s="10">
        <v>0</v>
      </c>
      <c r="G11" s="10">
        <v>1059674</v>
      </c>
      <c r="H11" s="10">
        <v>0</v>
      </c>
      <c r="I11" s="10">
        <v>-152424</v>
      </c>
      <c r="J11" s="10">
        <v>0</v>
      </c>
      <c r="K11" s="10">
        <v>0</v>
      </c>
      <c r="L11" s="10">
        <v>0</v>
      </c>
      <c r="M11" s="10">
        <v>1183</v>
      </c>
    </row>
    <row r="12" spans="2:13" ht="27" customHeight="1" x14ac:dyDescent="0.3">
      <c r="B12" s="139" t="s">
        <v>95</v>
      </c>
      <c r="C12" s="139">
        <v>1309268</v>
      </c>
      <c r="D12" s="139">
        <v>1064358</v>
      </c>
      <c r="E12" s="139">
        <v>2272901</v>
      </c>
      <c r="F12" s="139">
        <v>658199</v>
      </c>
      <c r="G12" s="139">
        <v>4902385</v>
      </c>
      <c r="H12" s="139">
        <v>2615643</v>
      </c>
      <c r="I12" s="139">
        <v>4055533</v>
      </c>
      <c r="J12" s="139">
        <v>1846482</v>
      </c>
      <c r="K12" s="139">
        <v>645793</v>
      </c>
      <c r="L12" s="139">
        <v>331492</v>
      </c>
      <c r="M12" s="139">
        <v>4352782</v>
      </c>
    </row>
    <row r="13" spans="2:13" ht="27" customHeight="1" x14ac:dyDescent="0.3">
      <c r="B13" s="140" t="s">
        <v>96</v>
      </c>
      <c r="C13" s="10">
        <v>2825064</v>
      </c>
      <c r="D13" s="10">
        <v>1802620</v>
      </c>
      <c r="E13" s="10">
        <v>1045071</v>
      </c>
      <c r="F13" s="10">
        <v>413043</v>
      </c>
      <c r="G13" s="10">
        <v>7947683</v>
      </c>
      <c r="H13" s="10">
        <v>8353260</v>
      </c>
      <c r="I13" s="10">
        <v>8815226</v>
      </c>
      <c r="J13" s="10">
        <v>1724672</v>
      </c>
      <c r="K13" s="10">
        <v>1000006</v>
      </c>
      <c r="L13" s="10">
        <v>4351024</v>
      </c>
      <c r="M13" s="10">
        <v>2676425</v>
      </c>
    </row>
    <row r="14" spans="2:13" ht="27" customHeight="1" x14ac:dyDescent="0.3">
      <c r="B14" s="137" t="s">
        <v>97</v>
      </c>
      <c r="C14" s="10">
        <v>0</v>
      </c>
      <c r="D14" s="10">
        <v>0</v>
      </c>
      <c r="E14" s="10">
        <v>0</v>
      </c>
      <c r="F14" s="10">
        <v>0</v>
      </c>
      <c r="G14" s="10">
        <v>0</v>
      </c>
      <c r="H14" s="10">
        <v>0</v>
      </c>
      <c r="I14" s="10">
        <v>0</v>
      </c>
      <c r="J14" s="10">
        <v>0</v>
      </c>
      <c r="K14" s="10">
        <v>0</v>
      </c>
      <c r="L14" s="10">
        <v>0</v>
      </c>
      <c r="M14" s="10">
        <v>0</v>
      </c>
    </row>
    <row r="15" spans="2:13" ht="27" customHeight="1" x14ac:dyDescent="0.3">
      <c r="B15" s="138" t="s">
        <v>98</v>
      </c>
      <c r="C15" s="10">
        <v>0</v>
      </c>
      <c r="D15" s="10">
        <v>0</v>
      </c>
      <c r="E15" s="10">
        <v>0</v>
      </c>
      <c r="F15" s="10">
        <v>0</v>
      </c>
      <c r="G15" s="10">
        <v>0</v>
      </c>
      <c r="H15" s="10">
        <v>0</v>
      </c>
      <c r="I15" s="10">
        <v>0</v>
      </c>
      <c r="J15" s="10">
        <v>0</v>
      </c>
      <c r="K15" s="10">
        <v>0</v>
      </c>
      <c r="L15" s="10">
        <v>0</v>
      </c>
      <c r="M15" s="10">
        <v>113775</v>
      </c>
    </row>
    <row r="16" spans="2:13" ht="27" customHeight="1" x14ac:dyDescent="0.3">
      <c r="B16" s="137" t="s">
        <v>99</v>
      </c>
      <c r="C16" s="10">
        <v>655053</v>
      </c>
      <c r="D16" s="10">
        <v>462537</v>
      </c>
      <c r="E16" s="10">
        <v>1438374</v>
      </c>
      <c r="F16" s="10">
        <v>611298</v>
      </c>
      <c r="G16" s="10">
        <v>1045526</v>
      </c>
      <c r="H16" s="10">
        <v>2038033</v>
      </c>
      <c r="I16" s="10">
        <v>674022</v>
      </c>
      <c r="J16" s="10">
        <v>235739</v>
      </c>
      <c r="K16" s="10">
        <v>123039</v>
      </c>
      <c r="L16" s="10">
        <v>439965</v>
      </c>
      <c r="M16" s="10">
        <v>1152085</v>
      </c>
    </row>
    <row r="17" spans="2:13" ht="27" customHeight="1" x14ac:dyDescent="0.3">
      <c r="B17" s="214" t="s">
        <v>100</v>
      </c>
      <c r="C17" s="214">
        <v>4789385</v>
      </c>
      <c r="D17" s="214">
        <v>3329515</v>
      </c>
      <c r="E17" s="214">
        <v>4756347</v>
      </c>
      <c r="F17" s="214">
        <v>1682540</v>
      </c>
      <c r="G17" s="214">
        <v>13895594</v>
      </c>
      <c r="H17" s="214">
        <v>13006937</v>
      </c>
      <c r="I17" s="214">
        <v>13544781</v>
      </c>
      <c r="J17" s="214">
        <v>3806893</v>
      </c>
      <c r="K17" s="214">
        <v>1768838</v>
      </c>
      <c r="L17" s="214">
        <v>5122481</v>
      </c>
      <c r="M17" s="214">
        <v>8295066</v>
      </c>
    </row>
    <row r="18" spans="2:13" ht="27" customHeight="1" x14ac:dyDescent="0.3">
      <c r="B18" s="140" t="s">
        <v>101</v>
      </c>
      <c r="C18" s="10">
        <v>0</v>
      </c>
      <c r="D18" s="10">
        <v>720927</v>
      </c>
      <c r="E18" s="10">
        <v>0</v>
      </c>
      <c r="F18" s="10">
        <v>0</v>
      </c>
      <c r="G18" s="10">
        <v>0</v>
      </c>
      <c r="H18" s="10">
        <v>0</v>
      </c>
      <c r="I18" s="10">
        <v>232538</v>
      </c>
      <c r="J18" s="10">
        <v>0</v>
      </c>
      <c r="K18" s="10">
        <v>0</v>
      </c>
      <c r="L18" s="10">
        <v>0</v>
      </c>
      <c r="M18" s="10">
        <v>432667</v>
      </c>
    </row>
    <row r="19" spans="2:13" ht="27" customHeight="1" x14ac:dyDescent="0.3">
      <c r="B19" s="137" t="s">
        <v>102</v>
      </c>
      <c r="C19" s="10">
        <v>0</v>
      </c>
      <c r="D19" s="10">
        <v>535000</v>
      </c>
      <c r="E19" s="10">
        <v>0</v>
      </c>
      <c r="F19" s="10">
        <v>0</v>
      </c>
      <c r="G19" s="10">
        <v>1020000</v>
      </c>
      <c r="H19" s="10">
        <v>0</v>
      </c>
      <c r="I19" s="10">
        <v>1602000</v>
      </c>
      <c r="J19" s="10">
        <v>0</v>
      </c>
      <c r="K19" s="10">
        <v>603558</v>
      </c>
      <c r="L19" s="10">
        <v>2002500</v>
      </c>
      <c r="M19" s="10">
        <v>750500</v>
      </c>
    </row>
    <row r="20" spans="2:13" ht="27" customHeight="1" x14ac:dyDescent="0.3">
      <c r="B20" s="137" t="s">
        <v>103</v>
      </c>
      <c r="C20" s="10">
        <v>60025</v>
      </c>
      <c r="D20" s="10">
        <v>91442</v>
      </c>
      <c r="E20" s="10">
        <v>137795</v>
      </c>
      <c r="F20" s="10">
        <v>39373</v>
      </c>
      <c r="G20" s="10">
        <v>66508</v>
      </c>
      <c r="H20" s="10">
        <v>74669</v>
      </c>
      <c r="I20" s="10">
        <v>80026</v>
      </c>
      <c r="J20" s="10">
        <v>6575</v>
      </c>
      <c r="K20" s="10">
        <v>6797</v>
      </c>
      <c r="L20" s="10">
        <v>23822</v>
      </c>
      <c r="M20" s="10">
        <v>6869</v>
      </c>
    </row>
    <row r="21" spans="2:13" ht="27" customHeight="1" x14ac:dyDescent="0.3">
      <c r="B21" s="137" t="s">
        <v>104</v>
      </c>
      <c r="C21" s="10">
        <v>1862040</v>
      </c>
      <c r="D21" s="10">
        <v>482270</v>
      </c>
      <c r="E21" s="10">
        <v>2670905</v>
      </c>
      <c r="F21" s="10">
        <v>895802</v>
      </c>
      <c r="G21" s="10">
        <v>7558333</v>
      </c>
      <c r="H21" s="10">
        <v>9185377</v>
      </c>
      <c r="I21" s="10">
        <v>3682608</v>
      </c>
      <c r="J21" s="10">
        <v>1183974</v>
      </c>
      <c r="K21" s="10">
        <v>110697</v>
      </c>
      <c r="L21" s="10">
        <v>585726</v>
      </c>
      <c r="M21" s="10">
        <v>3252471</v>
      </c>
    </row>
    <row r="22" spans="2:13" ht="27" customHeight="1" x14ac:dyDescent="0.3">
      <c r="B22" s="137" t="s">
        <v>105</v>
      </c>
      <c r="C22" s="10">
        <v>0</v>
      </c>
      <c r="D22" s="10">
        <v>0</v>
      </c>
      <c r="E22" s="10">
        <v>0</v>
      </c>
      <c r="F22" s="10">
        <v>0</v>
      </c>
      <c r="G22" s="10">
        <v>0</v>
      </c>
      <c r="H22" s="10">
        <v>0</v>
      </c>
      <c r="I22" s="10">
        <v>1096009</v>
      </c>
      <c r="J22" s="10">
        <v>0</v>
      </c>
      <c r="K22" s="10">
        <v>0</v>
      </c>
      <c r="L22" s="10">
        <v>0</v>
      </c>
      <c r="M22" s="10">
        <v>0</v>
      </c>
    </row>
    <row r="23" spans="2:13" ht="27" customHeight="1" x14ac:dyDescent="0.3">
      <c r="B23" s="137" t="s">
        <v>106</v>
      </c>
      <c r="C23" s="10">
        <v>0</v>
      </c>
      <c r="D23" s="10">
        <v>0</v>
      </c>
      <c r="E23" s="10">
        <v>0</v>
      </c>
      <c r="F23" s="10">
        <v>0</v>
      </c>
      <c r="G23" s="10">
        <v>246772</v>
      </c>
      <c r="H23" s="10">
        <v>0</v>
      </c>
      <c r="I23" s="10">
        <v>0</v>
      </c>
      <c r="J23" s="10">
        <v>0</v>
      </c>
      <c r="K23" s="10">
        <v>0</v>
      </c>
      <c r="L23" s="10">
        <v>502978</v>
      </c>
      <c r="M23" s="10">
        <v>0</v>
      </c>
    </row>
    <row r="24" spans="2:13" ht="27" customHeight="1" x14ac:dyDescent="0.3">
      <c r="B24" s="137" t="s">
        <v>107</v>
      </c>
      <c r="C24" s="10">
        <v>0</v>
      </c>
      <c r="D24" s="10">
        <v>0</v>
      </c>
      <c r="E24" s="10">
        <v>0</v>
      </c>
      <c r="F24" s="10">
        <v>0</v>
      </c>
      <c r="G24" s="10">
        <v>0</v>
      </c>
      <c r="H24" s="10">
        <v>0</v>
      </c>
      <c r="I24" s="10">
        <v>31719</v>
      </c>
      <c r="J24" s="10">
        <v>0</v>
      </c>
      <c r="K24" s="10">
        <v>0</v>
      </c>
      <c r="L24" s="10">
        <v>0</v>
      </c>
      <c r="M24" s="10">
        <v>205965</v>
      </c>
    </row>
    <row r="25" spans="2:13" ht="27" customHeight="1" x14ac:dyDescent="0.3">
      <c r="B25" s="137" t="s">
        <v>108</v>
      </c>
      <c r="C25" s="10">
        <v>0</v>
      </c>
      <c r="D25" s="10">
        <v>0</v>
      </c>
      <c r="E25" s="10">
        <v>0</v>
      </c>
      <c r="F25" s="10">
        <v>0</v>
      </c>
      <c r="G25" s="10">
        <v>96972</v>
      </c>
      <c r="H25" s="10">
        <v>0</v>
      </c>
      <c r="I25" s="10">
        <v>0</v>
      </c>
      <c r="J25" s="10">
        <v>0</v>
      </c>
      <c r="K25" s="10">
        <v>0</v>
      </c>
      <c r="L25" s="10">
        <v>0</v>
      </c>
      <c r="M25" s="10">
        <v>0</v>
      </c>
    </row>
    <row r="26" spans="2:13" ht="27" customHeight="1" x14ac:dyDescent="0.3">
      <c r="B26" s="137" t="s">
        <v>109</v>
      </c>
      <c r="C26" s="10">
        <v>0</v>
      </c>
      <c r="D26" s="10">
        <v>0</v>
      </c>
      <c r="E26" s="10">
        <v>0</v>
      </c>
      <c r="F26" s="10">
        <v>0</v>
      </c>
      <c r="G26" s="10">
        <v>0</v>
      </c>
      <c r="H26" s="10">
        <v>0</v>
      </c>
      <c r="I26" s="10">
        <v>0</v>
      </c>
      <c r="J26" s="10">
        <v>0</v>
      </c>
      <c r="K26" s="10">
        <v>0</v>
      </c>
      <c r="L26" s="10">
        <v>0</v>
      </c>
      <c r="M26" s="10">
        <v>0</v>
      </c>
    </row>
    <row r="27" spans="2:13" ht="27" customHeight="1" x14ac:dyDescent="0.3">
      <c r="B27" s="137" t="s">
        <v>110</v>
      </c>
      <c r="C27" s="10">
        <v>0</v>
      </c>
      <c r="D27" s="10">
        <v>1815</v>
      </c>
      <c r="E27" s="10">
        <v>0</v>
      </c>
      <c r="F27" s="10">
        <v>0</v>
      </c>
      <c r="G27" s="10">
        <v>855108</v>
      </c>
      <c r="H27" s="10">
        <v>0</v>
      </c>
      <c r="I27" s="10">
        <v>379038</v>
      </c>
      <c r="J27" s="10">
        <v>0</v>
      </c>
      <c r="K27" s="10">
        <v>0</v>
      </c>
      <c r="L27" s="10">
        <v>85632</v>
      </c>
      <c r="M27" s="10">
        <v>36340</v>
      </c>
    </row>
    <row r="28" spans="2:13" ht="27" customHeight="1" x14ac:dyDescent="0.3">
      <c r="B28" s="137" t="s">
        <v>111</v>
      </c>
      <c r="C28" s="10">
        <v>0</v>
      </c>
      <c r="D28" s="10">
        <v>0</v>
      </c>
      <c r="E28" s="10">
        <v>0</v>
      </c>
      <c r="F28" s="10">
        <v>0</v>
      </c>
      <c r="G28" s="10">
        <v>47664</v>
      </c>
      <c r="H28" s="10">
        <v>0</v>
      </c>
      <c r="I28" s="10">
        <v>15124</v>
      </c>
      <c r="J28" s="10">
        <v>0</v>
      </c>
      <c r="K28" s="10">
        <v>767</v>
      </c>
      <c r="L28" s="10">
        <v>0</v>
      </c>
      <c r="M28" s="10">
        <v>97500</v>
      </c>
    </row>
    <row r="29" spans="2:13" ht="27" customHeight="1" x14ac:dyDescent="0.3">
      <c r="B29" s="137" t="s">
        <v>112</v>
      </c>
      <c r="C29" s="10">
        <v>0</v>
      </c>
      <c r="D29" s="10">
        <v>0</v>
      </c>
      <c r="E29" s="10">
        <v>0</v>
      </c>
      <c r="F29" s="10">
        <v>0</v>
      </c>
      <c r="G29" s="10">
        <v>0</v>
      </c>
      <c r="H29" s="10">
        <v>0</v>
      </c>
      <c r="I29" s="10">
        <v>0</v>
      </c>
      <c r="J29" s="10">
        <v>0</v>
      </c>
      <c r="K29" s="10">
        <v>0</v>
      </c>
      <c r="L29" s="10">
        <v>0</v>
      </c>
      <c r="M29" s="10">
        <v>0</v>
      </c>
    </row>
    <row r="30" spans="2:13" ht="27" customHeight="1" x14ac:dyDescent="0.3">
      <c r="B30" s="137" t="s">
        <v>113</v>
      </c>
      <c r="C30" s="10">
        <v>0</v>
      </c>
      <c r="D30" s="10">
        <v>0</v>
      </c>
      <c r="E30" s="10">
        <v>0</v>
      </c>
      <c r="F30" s="10">
        <v>0</v>
      </c>
      <c r="G30" s="10">
        <v>0</v>
      </c>
      <c r="H30" s="10">
        <v>0</v>
      </c>
      <c r="I30" s="10">
        <v>0</v>
      </c>
      <c r="J30" s="10">
        <v>0</v>
      </c>
      <c r="K30" s="10">
        <v>0</v>
      </c>
      <c r="L30" s="10">
        <v>0</v>
      </c>
      <c r="M30" s="10">
        <v>0</v>
      </c>
    </row>
    <row r="31" spans="2:13" ht="27" customHeight="1" x14ac:dyDescent="0.3">
      <c r="B31" s="137" t="s">
        <v>114</v>
      </c>
      <c r="C31" s="10">
        <v>0</v>
      </c>
      <c r="D31" s="10">
        <v>7211</v>
      </c>
      <c r="E31" s="10">
        <v>9587</v>
      </c>
      <c r="F31" s="10">
        <v>0</v>
      </c>
      <c r="G31" s="10">
        <v>26252</v>
      </c>
      <c r="H31" s="10">
        <v>0</v>
      </c>
      <c r="I31" s="10">
        <v>795171</v>
      </c>
      <c r="J31" s="10">
        <v>2061</v>
      </c>
      <c r="K31" s="10">
        <v>0</v>
      </c>
      <c r="L31" s="10">
        <v>734466</v>
      </c>
      <c r="M31" s="10">
        <v>11008</v>
      </c>
    </row>
    <row r="32" spans="2:13" ht="27" customHeight="1" x14ac:dyDescent="0.3">
      <c r="B32" s="137" t="s">
        <v>115</v>
      </c>
      <c r="C32" s="10">
        <v>0</v>
      </c>
      <c r="D32" s="10">
        <v>0</v>
      </c>
      <c r="E32" s="10">
        <v>0</v>
      </c>
      <c r="F32" s="10">
        <v>0</v>
      </c>
      <c r="G32" s="10">
        <v>71254</v>
      </c>
      <c r="H32" s="10">
        <v>0</v>
      </c>
      <c r="I32" s="10">
        <v>48257</v>
      </c>
      <c r="J32" s="10">
        <v>2058</v>
      </c>
      <c r="K32" s="10">
        <v>0</v>
      </c>
      <c r="L32" s="10">
        <v>0</v>
      </c>
      <c r="M32" s="10">
        <v>40619</v>
      </c>
    </row>
    <row r="33" spans="2:13" ht="27" customHeight="1" x14ac:dyDescent="0.3">
      <c r="B33" s="137" t="s">
        <v>116</v>
      </c>
      <c r="C33" s="10">
        <v>1343751</v>
      </c>
      <c r="D33" s="10">
        <v>344092</v>
      </c>
      <c r="E33" s="10">
        <v>200940</v>
      </c>
      <c r="F33" s="10">
        <v>313496</v>
      </c>
      <c r="G33" s="10">
        <v>1517545</v>
      </c>
      <c r="H33" s="10">
        <v>405027</v>
      </c>
      <c r="I33" s="10">
        <v>1915326</v>
      </c>
      <c r="J33" s="10">
        <v>492543</v>
      </c>
      <c r="K33" s="10">
        <v>214812</v>
      </c>
      <c r="L33" s="10">
        <v>205300</v>
      </c>
      <c r="M33" s="10">
        <v>1420721</v>
      </c>
    </row>
    <row r="34" spans="2:13" ht="27" customHeight="1" x14ac:dyDescent="0.3">
      <c r="B34" s="137" t="s">
        <v>117</v>
      </c>
      <c r="C34" s="10">
        <v>530658</v>
      </c>
      <c r="D34" s="10">
        <v>7493</v>
      </c>
      <c r="E34" s="10">
        <v>254568</v>
      </c>
      <c r="F34" s="10">
        <v>171706</v>
      </c>
      <c r="G34" s="10">
        <v>89721</v>
      </c>
      <c r="H34" s="10">
        <v>426912</v>
      </c>
      <c r="I34" s="10">
        <v>-92587</v>
      </c>
      <c r="J34" s="10">
        <v>12872</v>
      </c>
      <c r="K34" s="10">
        <v>4803</v>
      </c>
      <c r="L34" s="10">
        <v>86599</v>
      </c>
      <c r="M34" s="10">
        <v>262744</v>
      </c>
    </row>
    <row r="35" spans="2:13" ht="27" customHeight="1" x14ac:dyDescent="0.3">
      <c r="B35" s="137" t="s">
        <v>118</v>
      </c>
      <c r="C35" s="10">
        <v>537231</v>
      </c>
      <c r="D35" s="10">
        <v>722769</v>
      </c>
      <c r="E35" s="10">
        <v>1140801</v>
      </c>
      <c r="F35" s="10">
        <v>107176</v>
      </c>
      <c r="G35" s="10">
        <v>1142258</v>
      </c>
      <c r="H35" s="10">
        <v>1492312</v>
      </c>
      <c r="I35" s="10">
        <v>2317727</v>
      </c>
      <c r="J35" s="10">
        <v>1270380</v>
      </c>
      <c r="K35" s="10">
        <v>539451</v>
      </c>
      <c r="L35" s="10">
        <v>111712</v>
      </c>
      <c r="M35" s="10">
        <v>429725</v>
      </c>
    </row>
    <row r="36" spans="2:13" ht="27" customHeight="1" x14ac:dyDescent="0.3">
      <c r="B36" s="137" t="s">
        <v>119</v>
      </c>
      <c r="C36" s="10">
        <v>211134</v>
      </c>
      <c r="D36" s="10">
        <v>9315</v>
      </c>
      <c r="E36" s="10">
        <v>29945</v>
      </c>
      <c r="F36" s="10">
        <v>32013</v>
      </c>
      <c r="G36" s="10">
        <v>44970</v>
      </c>
      <c r="H36" s="10">
        <v>101106</v>
      </c>
      <c r="I36" s="10">
        <v>412732</v>
      </c>
      <c r="J36" s="10">
        <v>0</v>
      </c>
      <c r="K36" s="10">
        <v>126928</v>
      </c>
      <c r="L36" s="10">
        <v>0</v>
      </c>
      <c r="M36" s="10">
        <v>968774</v>
      </c>
    </row>
    <row r="37" spans="2:13" ht="27" customHeight="1" x14ac:dyDescent="0.3">
      <c r="B37" s="138" t="s">
        <v>120</v>
      </c>
      <c r="C37" s="10">
        <v>70029</v>
      </c>
      <c r="D37" s="10">
        <v>363370</v>
      </c>
      <c r="E37" s="10">
        <v>295953</v>
      </c>
      <c r="F37" s="10">
        <v>16541</v>
      </c>
      <c r="G37" s="10">
        <v>729313</v>
      </c>
      <c r="H37" s="10">
        <v>826134</v>
      </c>
      <c r="I37" s="10">
        <v>338759</v>
      </c>
      <c r="J37" s="10">
        <v>836431</v>
      </c>
      <c r="K37" s="10">
        <v>98712</v>
      </c>
      <c r="L37" s="10">
        <v>730009</v>
      </c>
      <c r="M37" s="10">
        <v>48431</v>
      </c>
    </row>
    <row r="38" spans="2:13" ht="27" customHeight="1" x14ac:dyDescent="0.3">
      <c r="B38" s="137" t="s">
        <v>121</v>
      </c>
      <c r="C38" s="10">
        <v>174517</v>
      </c>
      <c r="D38" s="10">
        <v>43810</v>
      </c>
      <c r="E38" s="10">
        <v>15853</v>
      </c>
      <c r="F38" s="10">
        <v>106434</v>
      </c>
      <c r="G38" s="10">
        <v>382924</v>
      </c>
      <c r="H38" s="10">
        <v>495399</v>
      </c>
      <c r="I38" s="10">
        <v>690335</v>
      </c>
      <c r="J38" s="10">
        <v>0</v>
      </c>
      <c r="K38" s="10">
        <v>62314</v>
      </c>
      <c r="L38" s="10">
        <v>53737</v>
      </c>
      <c r="M38" s="10">
        <v>330731</v>
      </c>
    </row>
    <row r="39" spans="2:13" ht="27" customHeight="1" thickBot="1" x14ac:dyDescent="0.35">
      <c r="B39" s="141" t="s">
        <v>122</v>
      </c>
      <c r="C39" s="141">
        <v>4789385</v>
      </c>
      <c r="D39" s="141">
        <v>3329515</v>
      </c>
      <c r="E39" s="141">
        <v>4756347</v>
      </c>
      <c r="F39" s="141">
        <v>1682540</v>
      </c>
      <c r="G39" s="141">
        <v>13895594</v>
      </c>
      <c r="H39" s="141">
        <v>13006937</v>
      </c>
      <c r="I39" s="141">
        <v>13544781</v>
      </c>
      <c r="J39" s="141">
        <v>3806893</v>
      </c>
      <c r="K39" s="141">
        <v>1768838</v>
      </c>
      <c r="L39" s="141">
        <v>5122481</v>
      </c>
      <c r="M39" s="141">
        <v>8295066</v>
      </c>
    </row>
    <row r="40" spans="2:13" ht="14.5" thickTop="1" x14ac:dyDescent="0.3">
      <c r="B40" s="254" t="s">
        <v>230</v>
      </c>
      <c r="C40" s="254"/>
      <c r="D40" s="254"/>
      <c r="E40" s="254"/>
      <c r="F40" s="254"/>
      <c r="G40" s="254"/>
      <c r="H40" s="254"/>
      <c r="I40" s="254"/>
      <c r="J40" s="254"/>
      <c r="K40" s="290" t="s">
        <v>132</v>
      </c>
      <c r="L40" s="290"/>
    </row>
    <row r="41" spans="2:13" x14ac:dyDescent="0.3">
      <c r="C41" s="17"/>
      <c r="D41" s="17"/>
      <c r="E41" s="17"/>
      <c r="F41" s="17"/>
      <c r="G41" s="17"/>
      <c r="H41" s="17"/>
      <c r="I41" s="17"/>
      <c r="J41" s="17"/>
      <c r="K41" s="17"/>
      <c r="L41" s="17"/>
      <c r="M41" s="17"/>
    </row>
    <row r="42" spans="2:13" x14ac:dyDescent="0.3">
      <c r="C42" s="17"/>
      <c r="D42" s="17"/>
      <c r="E42" s="17"/>
      <c r="F42" s="17"/>
      <c r="G42" s="17"/>
      <c r="H42" s="17"/>
      <c r="I42" s="17"/>
      <c r="J42" s="17"/>
      <c r="K42" s="17"/>
      <c r="L42" s="17"/>
      <c r="M42" s="17"/>
    </row>
    <row r="43" spans="2:13" x14ac:dyDescent="0.3">
      <c r="C43" s="17"/>
      <c r="D43" s="17"/>
      <c r="E43" s="17"/>
      <c r="F43" s="17"/>
      <c r="G43" s="17"/>
      <c r="H43" s="17"/>
      <c r="I43" s="17"/>
      <c r="J43" s="17"/>
      <c r="K43" s="17"/>
      <c r="L43" s="17"/>
      <c r="M43" s="17"/>
    </row>
    <row r="45" spans="2:13" x14ac:dyDescent="0.3">
      <c r="C45" s="16"/>
    </row>
  </sheetData>
  <sheetProtection algorithmName="SHA-512" hashValue="84g+6aRzXWQHN8qiWAHXzgy56RdjGQa7zy+Jl09YZxK7YtAP5yIvbKg/FeqBOerSiyBg2Od4wwA3XO/1LowuUw==" saltValue="ROt00KL1KUbLzc7Ap7mzgA==" spinCount="100000" sheet="1" objects="1" scenarios="1"/>
  <mergeCells count="3">
    <mergeCell ref="B40:J40"/>
    <mergeCell ref="K40:L40"/>
    <mergeCell ref="B4:M4"/>
  </mergeCells>
  <pageMargins left="0.7" right="0.7" top="0.75" bottom="0.75" header="0.3" footer="0.3"/>
  <pageSetup paperSize="9" scale="4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rgb="FF92D050"/>
    <pageSetUpPr fitToPage="1"/>
  </sheetPr>
  <dimension ref="B3:M44"/>
  <sheetViews>
    <sheetView showGridLines="0" topLeftCell="A8" zoomScale="80" zoomScaleNormal="80" workbookViewId="0">
      <selection activeCell="C12" sqref="C12:M12"/>
    </sheetView>
  </sheetViews>
  <sheetFormatPr defaultColWidth="9.453125" defaultRowHeight="14" x14ac:dyDescent="0.3"/>
  <cols>
    <col min="1" max="1" width="16.453125" style="4" customWidth="1"/>
    <col min="2" max="2" width="34" style="4" customWidth="1"/>
    <col min="3" max="13" width="21.54296875" style="4" customWidth="1"/>
    <col min="14" max="14" width="1.54296875" style="4" customWidth="1"/>
    <col min="15" max="16384" width="9.453125" style="4"/>
  </cols>
  <sheetData>
    <row r="3" spans="2:13" x14ac:dyDescent="0.3">
      <c r="B3" s="302" t="s">
        <v>123</v>
      </c>
      <c r="C3" s="302"/>
      <c r="D3" s="302"/>
      <c r="E3" s="302"/>
      <c r="F3" s="302"/>
      <c r="G3" s="302"/>
      <c r="H3" s="302"/>
      <c r="I3" s="302"/>
      <c r="J3" s="302"/>
      <c r="K3" s="302"/>
      <c r="L3" s="302"/>
      <c r="M3" s="302"/>
    </row>
    <row r="4" spans="2:13" ht="25.5" customHeight="1" x14ac:dyDescent="0.3">
      <c r="B4" s="291" t="s">
        <v>311</v>
      </c>
      <c r="C4" s="292"/>
      <c r="D4" s="292"/>
      <c r="E4" s="292"/>
      <c r="F4" s="292"/>
      <c r="G4" s="292"/>
      <c r="H4" s="292"/>
      <c r="I4" s="292"/>
      <c r="J4" s="292"/>
      <c r="K4" s="292"/>
      <c r="L4" s="292"/>
      <c r="M4" s="293"/>
    </row>
    <row r="5" spans="2:13" ht="57" customHeight="1" x14ac:dyDescent="0.3">
      <c r="B5" s="209" t="s">
        <v>0</v>
      </c>
      <c r="C5" s="210" t="s">
        <v>232</v>
      </c>
      <c r="D5" s="210" t="s">
        <v>54</v>
      </c>
      <c r="E5" s="210" t="s">
        <v>233</v>
      </c>
      <c r="F5" s="210" t="s">
        <v>234</v>
      </c>
      <c r="G5" s="210" t="s">
        <v>262</v>
      </c>
      <c r="H5" s="210" t="s">
        <v>235</v>
      </c>
      <c r="I5" s="210" t="s">
        <v>236</v>
      </c>
      <c r="J5" s="210" t="s">
        <v>237</v>
      </c>
      <c r="K5" s="210" t="s">
        <v>31</v>
      </c>
      <c r="L5" s="210" t="s">
        <v>258</v>
      </c>
      <c r="M5" s="210" t="s">
        <v>259</v>
      </c>
    </row>
    <row r="6" spans="2:13" ht="30" customHeight="1" x14ac:dyDescent="0.3">
      <c r="B6" s="138" t="s">
        <v>89</v>
      </c>
      <c r="C6" s="10">
        <v>600000</v>
      </c>
      <c r="D6" s="10">
        <v>810000</v>
      </c>
      <c r="E6" s="10">
        <v>1000000</v>
      </c>
      <c r="F6" s="10">
        <v>606250</v>
      </c>
      <c r="G6" s="10">
        <v>1000000</v>
      </c>
      <c r="H6" s="10">
        <v>1000000</v>
      </c>
      <c r="I6" s="10">
        <v>1000000</v>
      </c>
      <c r="J6" s="10">
        <v>600000</v>
      </c>
      <c r="K6" s="10">
        <v>0</v>
      </c>
      <c r="L6" s="10">
        <v>2307000</v>
      </c>
      <c r="M6" s="10">
        <v>2763720</v>
      </c>
    </row>
    <row r="7" spans="2:13" ht="30" customHeight="1" x14ac:dyDescent="0.3">
      <c r="B7" s="137" t="s">
        <v>90</v>
      </c>
      <c r="C7" s="10">
        <v>0</v>
      </c>
      <c r="D7" s="10">
        <v>512139</v>
      </c>
      <c r="E7" s="10">
        <v>0</v>
      </c>
      <c r="F7" s="10">
        <v>0</v>
      </c>
      <c r="G7" s="10">
        <v>10871</v>
      </c>
      <c r="H7" s="10">
        <v>0</v>
      </c>
      <c r="I7" s="10">
        <v>0</v>
      </c>
      <c r="J7" s="10">
        <v>0</v>
      </c>
      <c r="K7" s="10">
        <v>0</v>
      </c>
      <c r="L7" s="10">
        <v>0</v>
      </c>
      <c r="M7" s="10">
        <v>0</v>
      </c>
    </row>
    <row r="8" spans="2:13" ht="30" customHeight="1" x14ac:dyDescent="0.3">
      <c r="B8" s="137" t="s">
        <v>91</v>
      </c>
      <c r="C8" s="10">
        <v>97370</v>
      </c>
      <c r="D8" s="10">
        <v>260218</v>
      </c>
      <c r="E8" s="10">
        <v>881066</v>
      </c>
      <c r="F8" s="10">
        <v>0</v>
      </c>
      <c r="G8" s="10">
        <v>0</v>
      </c>
      <c r="H8" s="10">
        <v>0</v>
      </c>
      <c r="I8" s="10">
        <v>-14292</v>
      </c>
      <c r="J8" s="10">
        <v>358848</v>
      </c>
      <c r="K8" s="10">
        <v>0</v>
      </c>
      <c r="L8" s="10">
        <v>0</v>
      </c>
      <c r="M8" s="10">
        <v>0</v>
      </c>
    </row>
    <row r="9" spans="2:13" ht="30" customHeight="1" x14ac:dyDescent="0.3">
      <c r="B9" s="137" t="s">
        <v>92</v>
      </c>
      <c r="C9" s="10">
        <v>0</v>
      </c>
      <c r="D9" s="10">
        <v>0</v>
      </c>
      <c r="E9" s="10">
        <v>0</v>
      </c>
      <c r="F9" s="10">
        <v>0</v>
      </c>
      <c r="G9" s="10">
        <v>0</v>
      </c>
      <c r="H9" s="10">
        <v>0</v>
      </c>
      <c r="I9" s="10">
        <v>0</v>
      </c>
      <c r="J9" s="10">
        <v>0</v>
      </c>
      <c r="K9" s="10">
        <v>0</v>
      </c>
      <c r="L9" s="10">
        <v>0</v>
      </c>
      <c r="M9" s="10">
        <v>0</v>
      </c>
    </row>
    <row r="10" spans="2:13" ht="30" customHeight="1" x14ac:dyDescent="0.3">
      <c r="B10" s="137" t="s">
        <v>93</v>
      </c>
      <c r="C10" s="10">
        <v>408842</v>
      </c>
      <c r="D10" s="10">
        <v>134041</v>
      </c>
      <c r="E10" s="10">
        <v>3468638</v>
      </c>
      <c r="F10" s="10">
        <v>1355640</v>
      </c>
      <c r="G10" s="10">
        <v>252263</v>
      </c>
      <c r="H10" s="10">
        <v>3053666</v>
      </c>
      <c r="I10" s="10">
        <v>4450158</v>
      </c>
      <c r="J10" s="10">
        <v>57717</v>
      </c>
      <c r="K10" s="10">
        <v>0</v>
      </c>
      <c r="L10" s="10">
        <v>-52142</v>
      </c>
      <c r="M10" s="10">
        <v>934548</v>
      </c>
    </row>
    <row r="11" spans="2:13" ht="30" customHeight="1" x14ac:dyDescent="0.3">
      <c r="B11" s="137" t="s">
        <v>94</v>
      </c>
      <c r="C11" s="10">
        <v>0</v>
      </c>
      <c r="D11" s="10">
        <v>-3418</v>
      </c>
      <c r="E11" s="10">
        <v>402595</v>
      </c>
      <c r="F11" s="10">
        <v>152820</v>
      </c>
      <c r="G11" s="10">
        <v>0</v>
      </c>
      <c r="H11" s="10">
        <v>0</v>
      </c>
      <c r="I11" s="10">
        <v>150000</v>
      </c>
      <c r="J11" s="10">
        <v>10000</v>
      </c>
      <c r="K11" s="10">
        <v>0</v>
      </c>
      <c r="L11" s="10">
        <v>0</v>
      </c>
      <c r="M11" s="10">
        <v>-3545</v>
      </c>
    </row>
    <row r="12" spans="2:13" ht="30" customHeight="1" x14ac:dyDescent="0.3">
      <c r="B12" s="139" t="s">
        <v>95</v>
      </c>
      <c r="C12" s="139">
        <v>1106213</v>
      </c>
      <c r="D12" s="139">
        <v>1712980</v>
      </c>
      <c r="E12" s="139">
        <v>5752299</v>
      </c>
      <c r="F12" s="139">
        <v>2114710</v>
      </c>
      <c r="G12" s="139">
        <v>1263134</v>
      </c>
      <c r="H12" s="139">
        <v>4053666</v>
      </c>
      <c r="I12" s="139">
        <v>5585865</v>
      </c>
      <c r="J12" s="139">
        <v>1026565</v>
      </c>
      <c r="K12" s="139">
        <v>0</v>
      </c>
      <c r="L12" s="139">
        <v>2254858</v>
      </c>
      <c r="M12" s="139">
        <v>3694723</v>
      </c>
    </row>
    <row r="13" spans="2:13" ht="30" customHeight="1" x14ac:dyDescent="0.3">
      <c r="B13" s="137" t="s">
        <v>96</v>
      </c>
      <c r="C13" s="10">
        <v>1925582</v>
      </c>
      <c r="D13" s="10">
        <v>2537435</v>
      </c>
      <c r="E13" s="10">
        <v>6439294</v>
      </c>
      <c r="F13" s="10">
        <v>4218631</v>
      </c>
      <c r="G13" s="10">
        <v>670451</v>
      </c>
      <c r="H13" s="10">
        <v>3807064</v>
      </c>
      <c r="I13" s="10">
        <v>4360749</v>
      </c>
      <c r="J13" s="10">
        <v>1081462</v>
      </c>
      <c r="K13" s="10">
        <v>0</v>
      </c>
      <c r="L13" s="10">
        <v>3193476</v>
      </c>
      <c r="M13" s="10">
        <v>4639361</v>
      </c>
    </row>
    <row r="14" spans="2:13" ht="30" customHeight="1" x14ac:dyDescent="0.3">
      <c r="B14" s="137" t="s">
        <v>97</v>
      </c>
      <c r="C14" s="10">
        <v>0</v>
      </c>
      <c r="D14" s="10">
        <v>0</v>
      </c>
      <c r="E14" s="10">
        <v>0</v>
      </c>
      <c r="F14" s="10">
        <v>0</v>
      </c>
      <c r="G14" s="10">
        <v>0</v>
      </c>
      <c r="H14" s="10">
        <v>0</v>
      </c>
      <c r="I14" s="10">
        <v>0</v>
      </c>
      <c r="J14" s="10">
        <v>0</v>
      </c>
      <c r="K14" s="10">
        <v>0</v>
      </c>
      <c r="L14" s="10">
        <v>0</v>
      </c>
      <c r="M14" s="10">
        <v>0</v>
      </c>
    </row>
    <row r="15" spans="2:13" ht="30" customHeight="1" x14ac:dyDescent="0.3">
      <c r="B15" s="137" t="s">
        <v>98</v>
      </c>
      <c r="C15" s="10">
        <v>0</v>
      </c>
      <c r="D15" s="10">
        <v>0</v>
      </c>
      <c r="E15" s="10">
        <v>6442</v>
      </c>
      <c r="F15" s="10">
        <v>0</v>
      </c>
      <c r="G15" s="10">
        <v>0</v>
      </c>
      <c r="H15" s="10">
        <v>0</v>
      </c>
      <c r="I15" s="10">
        <v>258324</v>
      </c>
      <c r="J15" s="10">
        <v>0</v>
      </c>
      <c r="K15" s="10">
        <v>0</v>
      </c>
      <c r="L15" s="10">
        <v>0</v>
      </c>
      <c r="M15" s="10">
        <v>0</v>
      </c>
    </row>
    <row r="16" spans="2:13" ht="30" customHeight="1" x14ac:dyDescent="0.3">
      <c r="B16" s="137" t="s">
        <v>99</v>
      </c>
      <c r="C16" s="10">
        <v>115738</v>
      </c>
      <c r="D16" s="10">
        <v>1112840</v>
      </c>
      <c r="E16" s="10">
        <v>2697894</v>
      </c>
      <c r="F16" s="10">
        <v>571290</v>
      </c>
      <c r="G16" s="10">
        <v>154892</v>
      </c>
      <c r="H16" s="10">
        <v>1108359</v>
      </c>
      <c r="I16" s="10">
        <v>1483454</v>
      </c>
      <c r="J16" s="10">
        <v>48263</v>
      </c>
      <c r="K16" s="10">
        <v>0</v>
      </c>
      <c r="L16" s="10">
        <v>290892</v>
      </c>
      <c r="M16" s="10">
        <v>463534</v>
      </c>
    </row>
    <row r="17" spans="2:13" ht="30" customHeight="1" x14ac:dyDescent="0.3">
      <c r="B17" s="214" t="s">
        <v>100</v>
      </c>
      <c r="C17" s="214">
        <v>3147532</v>
      </c>
      <c r="D17" s="214">
        <v>5363255</v>
      </c>
      <c r="E17" s="214">
        <v>14895929</v>
      </c>
      <c r="F17" s="214">
        <v>6904631</v>
      </c>
      <c r="G17" s="214">
        <v>2088477</v>
      </c>
      <c r="H17" s="214">
        <v>8969090</v>
      </c>
      <c r="I17" s="214">
        <v>11688392</v>
      </c>
      <c r="J17" s="214">
        <v>2156290</v>
      </c>
      <c r="K17" s="214">
        <v>0</v>
      </c>
      <c r="L17" s="214">
        <v>5739225</v>
      </c>
      <c r="M17" s="214">
        <v>8797618</v>
      </c>
    </row>
    <row r="18" spans="2:13" ht="30" customHeight="1" x14ac:dyDescent="0.3">
      <c r="B18" s="140" t="s">
        <v>101</v>
      </c>
      <c r="C18" s="10">
        <v>235350</v>
      </c>
      <c r="D18" s="10">
        <v>438650</v>
      </c>
      <c r="E18" s="10">
        <v>1167749</v>
      </c>
      <c r="F18" s="10">
        <v>380000</v>
      </c>
      <c r="G18" s="10">
        <v>30311</v>
      </c>
      <c r="H18" s="10">
        <v>0</v>
      </c>
      <c r="I18" s="10">
        <v>0</v>
      </c>
      <c r="J18" s="10">
        <v>0</v>
      </c>
      <c r="K18" s="10">
        <v>0</v>
      </c>
      <c r="L18" s="10">
        <v>0</v>
      </c>
      <c r="M18" s="10">
        <v>0</v>
      </c>
    </row>
    <row r="19" spans="2:13" ht="30" customHeight="1" x14ac:dyDescent="0.3">
      <c r="B19" s="137" t="s">
        <v>102</v>
      </c>
      <c r="C19" s="10">
        <v>1015883</v>
      </c>
      <c r="D19" s="10">
        <v>1450000</v>
      </c>
      <c r="E19" s="10">
        <v>1663500</v>
      </c>
      <c r="F19" s="10">
        <v>1020000</v>
      </c>
      <c r="G19" s="10">
        <v>0</v>
      </c>
      <c r="H19" s="10">
        <v>0</v>
      </c>
      <c r="I19" s="10">
        <v>2710000</v>
      </c>
      <c r="J19" s="10">
        <v>465967</v>
      </c>
      <c r="K19" s="10">
        <v>0</v>
      </c>
      <c r="L19" s="10">
        <v>0</v>
      </c>
      <c r="M19" s="10">
        <v>0</v>
      </c>
    </row>
    <row r="20" spans="2:13" ht="30" customHeight="1" x14ac:dyDescent="0.3">
      <c r="B20" s="137" t="s">
        <v>103</v>
      </c>
      <c r="C20" s="10">
        <v>6468</v>
      </c>
      <c r="D20" s="10">
        <v>22996</v>
      </c>
      <c r="E20" s="10">
        <v>40729</v>
      </c>
      <c r="F20" s="10">
        <v>229178</v>
      </c>
      <c r="G20" s="10">
        <v>5217</v>
      </c>
      <c r="H20" s="10">
        <v>85775</v>
      </c>
      <c r="I20" s="10">
        <v>68976</v>
      </c>
      <c r="J20" s="10">
        <v>63182</v>
      </c>
      <c r="K20" s="10">
        <v>0</v>
      </c>
      <c r="L20" s="10">
        <v>24332</v>
      </c>
      <c r="M20" s="10">
        <v>17624</v>
      </c>
    </row>
    <row r="21" spans="2:13" ht="30" customHeight="1" x14ac:dyDescent="0.3">
      <c r="B21" s="137" t="s">
        <v>104</v>
      </c>
      <c r="C21" s="10">
        <v>1084340</v>
      </c>
      <c r="D21" s="10">
        <v>774875</v>
      </c>
      <c r="E21" s="10">
        <v>5243041</v>
      </c>
      <c r="F21" s="10">
        <v>850129</v>
      </c>
      <c r="G21" s="10">
        <v>812445</v>
      </c>
      <c r="H21" s="10">
        <v>4872564</v>
      </c>
      <c r="I21" s="10">
        <v>5555864</v>
      </c>
      <c r="J21" s="10">
        <v>334518</v>
      </c>
      <c r="K21" s="10">
        <v>0</v>
      </c>
      <c r="L21" s="10">
        <v>2944149</v>
      </c>
      <c r="M21" s="10">
        <v>3226110</v>
      </c>
    </row>
    <row r="22" spans="2:13" ht="30" customHeight="1" x14ac:dyDescent="0.3">
      <c r="B22" s="137" t="s">
        <v>105</v>
      </c>
      <c r="C22" s="10">
        <v>0</v>
      </c>
      <c r="D22" s="10">
        <v>0</v>
      </c>
      <c r="E22" s="10">
        <v>0</v>
      </c>
      <c r="F22" s="10">
        <v>0</v>
      </c>
      <c r="G22" s="10">
        <v>0</v>
      </c>
      <c r="H22" s="10">
        <v>0</v>
      </c>
      <c r="I22" s="10">
        <v>114995</v>
      </c>
      <c r="J22" s="10">
        <v>0</v>
      </c>
      <c r="K22" s="10">
        <v>0</v>
      </c>
      <c r="L22" s="10">
        <v>0</v>
      </c>
      <c r="M22" s="10">
        <v>0</v>
      </c>
    </row>
    <row r="23" spans="2:13" ht="30" customHeight="1" x14ac:dyDescent="0.3">
      <c r="B23" s="137" t="s">
        <v>106</v>
      </c>
      <c r="C23" s="10">
        <v>0</v>
      </c>
      <c r="D23" s="10">
        <v>0</v>
      </c>
      <c r="E23" s="10">
        <v>566621</v>
      </c>
      <c r="F23" s="10">
        <v>86571</v>
      </c>
      <c r="G23" s="10">
        <v>0</v>
      </c>
      <c r="H23" s="10">
        <v>146557</v>
      </c>
      <c r="I23" s="10">
        <v>50147</v>
      </c>
      <c r="J23" s="10">
        <v>0</v>
      </c>
      <c r="K23" s="10">
        <v>0</v>
      </c>
      <c r="L23" s="10">
        <v>0</v>
      </c>
      <c r="M23" s="10">
        <v>1450732</v>
      </c>
    </row>
    <row r="24" spans="2:13" ht="30" customHeight="1" x14ac:dyDescent="0.3">
      <c r="B24" s="137" t="s">
        <v>107</v>
      </c>
      <c r="C24" s="10">
        <v>0</v>
      </c>
      <c r="D24" s="10">
        <v>0</v>
      </c>
      <c r="E24" s="10">
        <v>28133</v>
      </c>
      <c r="F24" s="10">
        <v>0</v>
      </c>
      <c r="G24" s="10">
        <v>0</v>
      </c>
      <c r="H24" s="10">
        <v>0</v>
      </c>
      <c r="I24" s="10">
        <v>94548</v>
      </c>
      <c r="J24" s="10">
        <v>0</v>
      </c>
      <c r="K24" s="10">
        <v>0</v>
      </c>
      <c r="L24" s="10">
        <v>0</v>
      </c>
      <c r="M24" s="10">
        <v>0</v>
      </c>
    </row>
    <row r="25" spans="2:13" ht="30" customHeight="1" x14ac:dyDescent="0.3">
      <c r="B25" s="137" t="s">
        <v>108</v>
      </c>
      <c r="C25" s="10">
        <v>0</v>
      </c>
      <c r="D25" s="10">
        <v>0</v>
      </c>
      <c r="E25" s="10">
        <v>0</v>
      </c>
      <c r="F25" s="10">
        <v>0</v>
      </c>
      <c r="G25" s="10">
        <v>0</v>
      </c>
      <c r="H25" s="10">
        <v>0</v>
      </c>
      <c r="I25" s="10">
        <v>0</v>
      </c>
      <c r="J25" s="10">
        <v>0</v>
      </c>
      <c r="K25" s="10">
        <v>0</v>
      </c>
      <c r="L25" s="10">
        <v>0</v>
      </c>
      <c r="M25" s="10">
        <v>0</v>
      </c>
    </row>
    <row r="26" spans="2:13" ht="30" customHeight="1" x14ac:dyDescent="0.3">
      <c r="B26" s="137" t="s">
        <v>109</v>
      </c>
      <c r="C26" s="10">
        <v>0</v>
      </c>
      <c r="D26" s="10">
        <v>0</v>
      </c>
      <c r="E26" s="10">
        <v>0</v>
      </c>
      <c r="F26" s="10">
        <v>0</v>
      </c>
      <c r="G26" s="10">
        <v>0</v>
      </c>
      <c r="H26" s="10">
        <v>0</v>
      </c>
      <c r="I26" s="10">
        <v>0</v>
      </c>
      <c r="J26" s="10">
        <v>0</v>
      </c>
      <c r="K26" s="10">
        <v>0</v>
      </c>
      <c r="L26" s="10">
        <v>0</v>
      </c>
      <c r="M26" s="10">
        <v>0</v>
      </c>
    </row>
    <row r="27" spans="2:13" ht="30" customHeight="1" x14ac:dyDescent="0.3">
      <c r="B27" s="137" t="s">
        <v>110</v>
      </c>
      <c r="C27" s="10">
        <v>35067</v>
      </c>
      <c r="D27" s="10">
        <v>0</v>
      </c>
      <c r="E27" s="10">
        <v>415800</v>
      </c>
      <c r="F27" s="10">
        <v>141935</v>
      </c>
      <c r="G27" s="10">
        <v>0</v>
      </c>
      <c r="H27" s="10">
        <v>8112</v>
      </c>
      <c r="I27" s="10">
        <v>948925</v>
      </c>
      <c r="J27" s="10">
        <v>53150</v>
      </c>
      <c r="K27" s="10">
        <v>0</v>
      </c>
      <c r="L27" s="10">
        <v>0</v>
      </c>
      <c r="M27" s="10">
        <v>197242</v>
      </c>
    </row>
    <row r="28" spans="2:13" ht="30" customHeight="1" x14ac:dyDescent="0.3">
      <c r="B28" s="137" t="s">
        <v>111</v>
      </c>
      <c r="C28" s="10">
        <v>0</v>
      </c>
      <c r="D28" s="10">
        <v>0</v>
      </c>
      <c r="E28" s="10">
        <v>391690</v>
      </c>
      <c r="F28" s="10">
        <v>7612</v>
      </c>
      <c r="G28" s="10">
        <v>0</v>
      </c>
      <c r="H28" s="10">
        <v>0</v>
      </c>
      <c r="I28" s="10">
        <v>6508</v>
      </c>
      <c r="J28" s="10">
        <v>0</v>
      </c>
      <c r="K28" s="10">
        <v>0</v>
      </c>
      <c r="L28" s="10">
        <v>0</v>
      </c>
      <c r="M28" s="10">
        <v>703814</v>
      </c>
    </row>
    <row r="29" spans="2:13" ht="30" customHeight="1" x14ac:dyDescent="0.3">
      <c r="B29" s="137" t="s">
        <v>112</v>
      </c>
      <c r="C29" s="10">
        <v>0</v>
      </c>
      <c r="D29" s="10">
        <v>0</v>
      </c>
      <c r="E29" s="10">
        <v>0</v>
      </c>
      <c r="F29" s="10">
        <v>0</v>
      </c>
      <c r="G29" s="10">
        <v>0</v>
      </c>
      <c r="H29" s="10">
        <v>0</v>
      </c>
      <c r="I29" s="10">
        <v>0</v>
      </c>
      <c r="J29" s="10">
        <v>0</v>
      </c>
      <c r="K29" s="10">
        <v>0</v>
      </c>
      <c r="L29" s="10">
        <v>0</v>
      </c>
      <c r="M29" s="10">
        <v>402</v>
      </c>
    </row>
    <row r="30" spans="2:13" ht="30" customHeight="1" x14ac:dyDescent="0.3">
      <c r="B30" s="137" t="s">
        <v>113</v>
      </c>
      <c r="C30" s="10">
        <v>0</v>
      </c>
      <c r="D30" s="10">
        <v>0</v>
      </c>
      <c r="E30" s="10">
        <v>0</v>
      </c>
      <c r="F30" s="10">
        <v>0</v>
      </c>
      <c r="G30" s="10">
        <v>0</v>
      </c>
      <c r="H30" s="10">
        <v>0</v>
      </c>
      <c r="I30" s="10">
        <v>0</v>
      </c>
      <c r="J30" s="10">
        <v>0</v>
      </c>
      <c r="K30" s="10">
        <v>0</v>
      </c>
      <c r="L30" s="10">
        <v>0</v>
      </c>
      <c r="M30" s="10">
        <v>0</v>
      </c>
    </row>
    <row r="31" spans="2:13" ht="30" customHeight="1" x14ac:dyDescent="0.3">
      <c r="B31" s="137" t="s">
        <v>114</v>
      </c>
      <c r="C31" s="10">
        <v>0</v>
      </c>
      <c r="D31" s="10">
        <v>9975</v>
      </c>
      <c r="E31" s="10">
        <v>223206</v>
      </c>
      <c r="F31" s="10">
        <v>101799</v>
      </c>
      <c r="G31" s="10">
        <v>388</v>
      </c>
      <c r="H31" s="10">
        <v>44548</v>
      </c>
      <c r="I31" s="10">
        <v>0</v>
      </c>
      <c r="J31" s="10">
        <v>75710</v>
      </c>
      <c r="K31" s="10">
        <v>0</v>
      </c>
      <c r="L31" s="10">
        <v>0</v>
      </c>
      <c r="M31" s="10">
        <v>0</v>
      </c>
    </row>
    <row r="32" spans="2:13" ht="30" customHeight="1" x14ac:dyDescent="0.3">
      <c r="B32" s="137" t="s">
        <v>115</v>
      </c>
      <c r="C32" s="10">
        <v>8898</v>
      </c>
      <c r="D32" s="10">
        <v>0</v>
      </c>
      <c r="E32" s="10">
        <v>0</v>
      </c>
      <c r="F32" s="10">
        <v>0</v>
      </c>
      <c r="G32" s="10">
        <v>0</v>
      </c>
      <c r="H32" s="10">
        <v>197523</v>
      </c>
      <c r="I32" s="10">
        <v>0</v>
      </c>
      <c r="J32" s="10">
        <v>2733</v>
      </c>
      <c r="K32" s="10">
        <v>0</v>
      </c>
      <c r="L32" s="10">
        <v>0</v>
      </c>
      <c r="M32" s="10">
        <v>30871</v>
      </c>
    </row>
    <row r="33" spans="2:13" ht="30" customHeight="1" x14ac:dyDescent="0.3">
      <c r="B33" s="137" t="s">
        <v>116</v>
      </c>
      <c r="C33" s="10">
        <v>65801</v>
      </c>
      <c r="D33" s="10">
        <v>1310201</v>
      </c>
      <c r="E33" s="10">
        <v>1027204</v>
      </c>
      <c r="F33" s="10">
        <v>1418929</v>
      </c>
      <c r="G33" s="10">
        <v>439154</v>
      </c>
      <c r="H33" s="10">
        <v>1959743</v>
      </c>
      <c r="I33" s="10">
        <v>476750</v>
      </c>
      <c r="J33" s="10">
        <v>312281</v>
      </c>
      <c r="K33" s="10">
        <v>0</v>
      </c>
      <c r="L33" s="10">
        <v>82133</v>
      </c>
      <c r="M33" s="10">
        <v>662970</v>
      </c>
    </row>
    <row r="34" spans="2:13" ht="30" customHeight="1" x14ac:dyDescent="0.3">
      <c r="B34" s="137" t="s">
        <v>117</v>
      </c>
      <c r="C34" s="10">
        <v>67173</v>
      </c>
      <c r="D34" s="10">
        <v>101251</v>
      </c>
      <c r="E34" s="10">
        <v>7190</v>
      </c>
      <c r="F34" s="10">
        <v>131263</v>
      </c>
      <c r="G34" s="10">
        <v>44564</v>
      </c>
      <c r="H34" s="10">
        <v>128053</v>
      </c>
      <c r="I34" s="10">
        <v>82908</v>
      </c>
      <c r="J34" s="10">
        <v>43622</v>
      </c>
      <c r="K34" s="10">
        <v>0</v>
      </c>
      <c r="L34" s="10">
        <v>357654</v>
      </c>
      <c r="M34" s="10">
        <v>316498</v>
      </c>
    </row>
    <row r="35" spans="2:13" ht="30" customHeight="1" x14ac:dyDescent="0.3">
      <c r="B35" s="137" t="s">
        <v>118</v>
      </c>
      <c r="C35" s="10">
        <v>317887</v>
      </c>
      <c r="D35" s="10">
        <v>866415</v>
      </c>
      <c r="E35" s="10">
        <v>3235243</v>
      </c>
      <c r="F35" s="10">
        <v>1804309</v>
      </c>
      <c r="G35" s="10">
        <v>607137</v>
      </c>
      <c r="H35" s="10">
        <v>837991</v>
      </c>
      <c r="I35" s="10">
        <v>740652</v>
      </c>
      <c r="J35" s="10">
        <v>685333</v>
      </c>
      <c r="K35" s="10">
        <v>0</v>
      </c>
      <c r="L35" s="10">
        <v>1436311</v>
      </c>
      <c r="M35" s="10">
        <v>1235816</v>
      </c>
    </row>
    <row r="36" spans="2:13" ht="30" customHeight="1" x14ac:dyDescent="0.3">
      <c r="B36" s="137" t="s">
        <v>119</v>
      </c>
      <c r="C36" s="10">
        <v>0</v>
      </c>
      <c r="D36" s="10">
        <v>0</v>
      </c>
      <c r="E36" s="10">
        <v>99642</v>
      </c>
      <c r="F36" s="10">
        <v>0</v>
      </c>
      <c r="G36" s="10">
        <v>64629</v>
      </c>
      <c r="H36" s="10">
        <v>23340</v>
      </c>
      <c r="I36" s="10">
        <v>92212</v>
      </c>
      <c r="J36" s="10">
        <v>34192</v>
      </c>
      <c r="K36" s="10">
        <v>0</v>
      </c>
      <c r="L36" s="10">
        <v>407455</v>
      </c>
      <c r="M36" s="10">
        <v>285260</v>
      </c>
    </row>
    <row r="37" spans="2:13" ht="30" customHeight="1" x14ac:dyDescent="0.3">
      <c r="B37" s="137" t="s">
        <v>120</v>
      </c>
      <c r="C37" s="10">
        <v>258622</v>
      </c>
      <c r="D37" s="10">
        <v>235058</v>
      </c>
      <c r="E37" s="10">
        <v>142187</v>
      </c>
      <c r="F37" s="10">
        <v>322897</v>
      </c>
      <c r="G37" s="10">
        <v>31294</v>
      </c>
      <c r="H37" s="10">
        <v>581955</v>
      </c>
      <c r="I37" s="10">
        <v>439594</v>
      </c>
      <c r="J37" s="10">
        <v>0</v>
      </c>
      <c r="K37" s="10">
        <v>0</v>
      </c>
      <c r="L37" s="10">
        <v>385492</v>
      </c>
      <c r="M37" s="10">
        <v>369167</v>
      </c>
    </row>
    <row r="38" spans="2:13" ht="30" customHeight="1" x14ac:dyDescent="0.3">
      <c r="B38" s="137" t="s">
        <v>121</v>
      </c>
      <c r="C38" s="10">
        <v>52044</v>
      </c>
      <c r="D38" s="10">
        <v>153834</v>
      </c>
      <c r="E38" s="10">
        <v>643994</v>
      </c>
      <c r="F38" s="10">
        <v>410010</v>
      </c>
      <c r="G38" s="10">
        <v>53338</v>
      </c>
      <c r="H38" s="10">
        <v>82929</v>
      </c>
      <c r="I38" s="10">
        <v>306313</v>
      </c>
      <c r="J38" s="10">
        <v>85602</v>
      </c>
      <c r="K38" s="10">
        <v>0</v>
      </c>
      <c r="L38" s="10">
        <v>101699</v>
      </c>
      <c r="M38" s="10">
        <v>301113</v>
      </c>
    </row>
    <row r="39" spans="2:13" ht="30" customHeight="1" thickBot="1" x14ac:dyDescent="0.35">
      <c r="B39" s="141" t="s">
        <v>122</v>
      </c>
      <c r="C39" s="141">
        <v>3147532</v>
      </c>
      <c r="D39" s="141">
        <v>5363255</v>
      </c>
      <c r="E39" s="141">
        <v>14895929</v>
      </c>
      <c r="F39" s="141">
        <v>6904631</v>
      </c>
      <c r="G39" s="141">
        <v>2088477</v>
      </c>
      <c r="H39" s="141">
        <v>8969090</v>
      </c>
      <c r="I39" s="141">
        <v>11688392</v>
      </c>
      <c r="J39" s="141">
        <v>2156290</v>
      </c>
      <c r="K39" s="141">
        <v>0</v>
      </c>
      <c r="L39" s="141">
        <v>5739225</v>
      </c>
      <c r="M39" s="141">
        <v>8797618</v>
      </c>
    </row>
    <row r="40" spans="2:13" ht="14.5" thickTop="1" x14ac:dyDescent="0.3">
      <c r="B40" s="254" t="s">
        <v>230</v>
      </c>
      <c r="C40" s="254"/>
      <c r="D40" s="254"/>
      <c r="E40" s="254"/>
      <c r="F40" s="254"/>
      <c r="G40" s="254"/>
      <c r="H40" s="254"/>
      <c r="I40" s="254"/>
      <c r="J40" s="254"/>
      <c r="K40" s="254"/>
      <c r="L40" s="290" t="s">
        <v>132</v>
      </c>
      <c r="M40" s="290"/>
    </row>
    <row r="41" spans="2:13" x14ac:dyDescent="0.3">
      <c r="C41" s="17"/>
      <c r="D41" s="17"/>
      <c r="E41" s="17"/>
      <c r="F41" s="17"/>
      <c r="G41" s="17"/>
      <c r="H41" s="17"/>
      <c r="I41" s="17"/>
      <c r="J41" s="17"/>
      <c r="K41" s="17"/>
      <c r="L41" s="17"/>
      <c r="M41" s="17"/>
    </row>
    <row r="42" spans="2:13" x14ac:dyDescent="0.3">
      <c r="C42" s="17"/>
      <c r="D42" s="17"/>
      <c r="E42" s="17"/>
      <c r="F42" s="17"/>
      <c r="G42" s="17"/>
      <c r="H42" s="17"/>
      <c r="I42" s="17"/>
      <c r="J42" s="142"/>
      <c r="K42" s="17"/>
      <c r="L42" s="17"/>
      <c r="M42" s="17"/>
    </row>
    <row r="43" spans="2:13" x14ac:dyDescent="0.3">
      <c r="C43" s="17"/>
      <c r="D43" s="17"/>
      <c r="E43" s="17"/>
      <c r="F43" s="17"/>
      <c r="G43" s="17"/>
      <c r="H43" s="17"/>
      <c r="I43" s="17"/>
      <c r="J43" s="17"/>
      <c r="K43" s="17"/>
      <c r="L43" s="17"/>
      <c r="M43" s="17"/>
    </row>
    <row r="44" spans="2:13" x14ac:dyDescent="0.3">
      <c r="C44" s="17"/>
      <c r="D44" s="17"/>
      <c r="E44" s="17"/>
      <c r="F44" s="17"/>
      <c r="G44" s="17"/>
      <c r="H44" s="17"/>
      <c r="I44" s="17"/>
      <c r="J44" s="17"/>
      <c r="K44" s="17"/>
      <c r="L44" s="17"/>
      <c r="M44" s="17"/>
    </row>
  </sheetData>
  <sheetProtection algorithmName="SHA-512" hashValue="gFkaTrrc6dcmqvNrwuDz1wuNkgj3pCGAx6RFXB6FqrbxA1+oBq9QffA5G5Et9NgjGFWQJkGCeeaB+Mkc2syvGw==" saltValue="Zh5jfLVWWSWZKYKuMd9p+A==" spinCount="100000" sheet="1" objects="1" scenarios="1"/>
  <mergeCells count="4">
    <mergeCell ref="B3:M3"/>
    <mergeCell ref="B4:M4"/>
    <mergeCell ref="B40:K40"/>
    <mergeCell ref="L40:M40"/>
  </mergeCells>
  <pageMargins left="0.7" right="0.7" top="0.75" bottom="0.75" header="0.3" footer="0.3"/>
  <pageSetup paperSize="9" scale="4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rgb="FF92D050"/>
    <pageSetUpPr fitToPage="1"/>
  </sheetPr>
  <dimension ref="B1:M44"/>
  <sheetViews>
    <sheetView showGridLines="0" zoomScale="80" zoomScaleNormal="80" workbookViewId="0">
      <selection activeCell="C12" sqref="C12:M12"/>
    </sheetView>
  </sheetViews>
  <sheetFormatPr defaultColWidth="9.453125" defaultRowHeight="14" x14ac:dyDescent="0.3"/>
  <cols>
    <col min="1" max="1" width="16.54296875" style="4" customWidth="1"/>
    <col min="2" max="2" width="37.453125" style="4" customWidth="1"/>
    <col min="3" max="13" width="19.54296875" style="4" customWidth="1"/>
    <col min="14" max="16384" width="9.453125" style="4"/>
  </cols>
  <sheetData>
    <row r="1" spans="2:13" ht="9" customHeight="1" x14ac:dyDescent="0.3"/>
    <row r="2" spans="2:13" ht="20.25" customHeight="1" x14ac:dyDescent="0.3"/>
    <row r="3" spans="2:13" ht="17.25" customHeight="1" x14ac:dyDescent="0.3">
      <c r="B3" s="302" t="s">
        <v>123</v>
      </c>
      <c r="C3" s="302"/>
      <c r="D3" s="302"/>
      <c r="E3" s="302"/>
      <c r="F3" s="302"/>
      <c r="G3" s="302"/>
      <c r="H3" s="302"/>
      <c r="I3" s="302"/>
      <c r="J3" s="302"/>
      <c r="K3" s="302"/>
      <c r="L3" s="302"/>
      <c r="M3" s="302"/>
    </row>
    <row r="4" spans="2:13" ht="23.25" customHeight="1" x14ac:dyDescent="0.3">
      <c r="B4" s="291" t="s">
        <v>312</v>
      </c>
      <c r="C4" s="292"/>
      <c r="D4" s="292"/>
      <c r="E4" s="292"/>
      <c r="F4" s="292"/>
      <c r="G4" s="292"/>
      <c r="H4" s="292"/>
      <c r="I4" s="292"/>
      <c r="J4" s="292"/>
      <c r="K4" s="292"/>
      <c r="L4" s="292"/>
      <c r="M4" s="293"/>
    </row>
    <row r="5" spans="2:13" ht="57" customHeight="1" x14ac:dyDescent="0.3">
      <c r="B5" s="209" t="s">
        <v>0</v>
      </c>
      <c r="C5" s="210" t="s">
        <v>33</v>
      </c>
      <c r="D5" s="210" t="s">
        <v>238</v>
      </c>
      <c r="E5" s="210" t="s">
        <v>48</v>
      </c>
      <c r="F5" s="210" t="s">
        <v>35</v>
      </c>
      <c r="G5" s="210" t="s">
        <v>239</v>
      </c>
      <c r="H5" s="210" t="s">
        <v>192</v>
      </c>
      <c r="I5" s="210" t="s">
        <v>193</v>
      </c>
      <c r="J5" s="210" t="s">
        <v>37</v>
      </c>
      <c r="K5" s="210" t="s">
        <v>240</v>
      </c>
      <c r="L5" s="210" t="s">
        <v>241</v>
      </c>
      <c r="M5" s="210" t="s">
        <v>242</v>
      </c>
    </row>
    <row r="6" spans="2:13" ht="30.75" customHeight="1" x14ac:dyDescent="0.3">
      <c r="B6" s="137" t="s">
        <v>89</v>
      </c>
      <c r="C6" s="10">
        <v>600000</v>
      </c>
      <c r="D6" s="10">
        <v>810721</v>
      </c>
      <c r="E6" s="10">
        <v>6499491</v>
      </c>
      <c r="F6" s="10">
        <v>605000</v>
      </c>
      <c r="G6" s="10">
        <v>1500000</v>
      </c>
      <c r="H6" s="10">
        <v>453960</v>
      </c>
      <c r="I6" s="10">
        <v>300000</v>
      </c>
      <c r="J6" s="10">
        <v>693000</v>
      </c>
      <c r="K6" s="10">
        <v>655964</v>
      </c>
      <c r="L6" s="10">
        <v>700000</v>
      </c>
      <c r="M6" s="10">
        <v>410000</v>
      </c>
    </row>
    <row r="7" spans="2:13" ht="30.75" customHeight="1" x14ac:dyDescent="0.3">
      <c r="B7" s="137" t="s">
        <v>90</v>
      </c>
      <c r="C7" s="10">
        <v>1198</v>
      </c>
      <c r="D7" s="10">
        <v>0</v>
      </c>
      <c r="E7" s="10">
        <v>0</v>
      </c>
      <c r="F7" s="10">
        <v>0</v>
      </c>
      <c r="G7" s="10">
        <v>0</v>
      </c>
      <c r="H7" s="10">
        <v>583040</v>
      </c>
      <c r="I7" s="10">
        <v>0</v>
      </c>
      <c r="J7" s="10">
        <v>0</v>
      </c>
      <c r="K7" s="10">
        <v>5712</v>
      </c>
      <c r="L7" s="10">
        <v>0</v>
      </c>
      <c r="M7" s="10">
        <v>1490000</v>
      </c>
    </row>
    <row r="8" spans="2:13" ht="30.75" customHeight="1" x14ac:dyDescent="0.3">
      <c r="B8" s="137" t="s">
        <v>91</v>
      </c>
      <c r="C8" s="10">
        <v>600535</v>
      </c>
      <c r="D8" s="10">
        <v>-36097</v>
      </c>
      <c r="E8" s="10">
        <v>20468</v>
      </c>
      <c r="F8" s="10">
        <v>0</v>
      </c>
      <c r="G8" s="10">
        <v>543209</v>
      </c>
      <c r="H8" s="10">
        <v>0</v>
      </c>
      <c r="I8" s="10">
        <v>15839</v>
      </c>
      <c r="J8" s="10">
        <v>8097</v>
      </c>
      <c r="K8" s="10">
        <v>0</v>
      </c>
      <c r="L8" s="10">
        <v>0</v>
      </c>
      <c r="M8" s="10">
        <v>2637</v>
      </c>
    </row>
    <row r="9" spans="2:13" ht="30.75" customHeight="1" x14ac:dyDescent="0.3">
      <c r="B9" s="138" t="s">
        <v>92</v>
      </c>
      <c r="C9" s="10">
        <v>0</v>
      </c>
      <c r="D9" s="10">
        <v>0</v>
      </c>
      <c r="E9" s="10">
        <v>0</v>
      </c>
      <c r="F9" s="10">
        <v>0</v>
      </c>
      <c r="G9" s="10">
        <v>0</v>
      </c>
      <c r="H9" s="10">
        <v>0</v>
      </c>
      <c r="I9" s="10">
        <v>0</v>
      </c>
      <c r="J9" s="10">
        <v>0</v>
      </c>
      <c r="K9" s="10">
        <v>0</v>
      </c>
      <c r="L9" s="10">
        <v>0</v>
      </c>
      <c r="M9" s="10">
        <v>0</v>
      </c>
    </row>
    <row r="10" spans="2:13" ht="30.75" customHeight="1" x14ac:dyDescent="0.3">
      <c r="B10" s="137" t="s">
        <v>93</v>
      </c>
      <c r="C10" s="10">
        <v>1655161</v>
      </c>
      <c r="D10" s="10">
        <v>-1071924</v>
      </c>
      <c r="E10" s="10">
        <v>20675838</v>
      </c>
      <c r="F10" s="10">
        <v>564904</v>
      </c>
      <c r="G10" s="10">
        <v>1146582</v>
      </c>
      <c r="H10" s="10">
        <v>-43925</v>
      </c>
      <c r="I10" s="10">
        <v>358147</v>
      </c>
      <c r="J10" s="10">
        <v>517275</v>
      </c>
      <c r="K10" s="10">
        <v>218664</v>
      </c>
      <c r="L10" s="10">
        <v>-6426</v>
      </c>
      <c r="M10" s="10">
        <v>-2331499</v>
      </c>
    </row>
    <row r="11" spans="2:13" ht="30.75" customHeight="1" x14ac:dyDescent="0.3">
      <c r="B11" s="137" t="s">
        <v>94</v>
      </c>
      <c r="C11" s="10">
        <v>454209</v>
      </c>
      <c r="D11" s="10">
        <v>1499217</v>
      </c>
      <c r="E11" s="10">
        <v>214749</v>
      </c>
      <c r="F11" s="10">
        <v>0</v>
      </c>
      <c r="G11" s="10">
        <v>0</v>
      </c>
      <c r="H11" s="10">
        <v>0</v>
      </c>
      <c r="I11" s="10">
        <v>0</v>
      </c>
      <c r="J11" s="10">
        <v>0</v>
      </c>
      <c r="K11" s="10">
        <v>0</v>
      </c>
      <c r="L11" s="10">
        <v>0</v>
      </c>
      <c r="M11" s="10">
        <v>0</v>
      </c>
    </row>
    <row r="12" spans="2:13" ht="30.75" customHeight="1" x14ac:dyDescent="0.3">
      <c r="B12" s="139" t="s">
        <v>95</v>
      </c>
      <c r="C12" s="139">
        <v>3311104</v>
      </c>
      <c r="D12" s="139">
        <v>1201917</v>
      </c>
      <c r="E12" s="139">
        <v>27410546</v>
      </c>
      <c r="F12" s="139">
        <v>1169904</v>
      </c>
      <c r="G12" s="139">
        <v>3189791</v>
      </c>
      <c r="H12" s="139">
        <v>993075</v>
      </c>
      <c r="I12" s="139">
        <v>673985</v>
      </c>
      <c r="J12" s="139">
        <v>1218372</v>
      </c>
      <c r="K12" s="139">
        <v>880340</v>
      </c>
      <c r="L12" s="139">
        <v>693574</v>
      </c>
      <c r="M12" s="139">
        <v>-428862</v>
      </c>
    </row>
    <row r="13" spans="2:13" ht="30.75" customHeight="1" x14ac:dyDescent="0.3">
      <c r="B13" s="137" t="s">
        <v>96</v>
      </c>
      <c r="C13" s="10">
        <v>3951176</v>
      </c>
      <c r="D13" s="10">
        <v>1673862</v>
      </c>
      <c r="E13" s="10">
        <v>9863690</v>
      </c>
      <c r="F13" s="10">
        <v>3569372</v>
      </c>
      <c r="G13" s="10">
        <v>2918170</v>
      </c>
      <c r="H13" s="10">
        <v>1337792</v>
      </c>
      <c r="I13" s="10">
        <v>434815</v>
      </c>
      <c r="J13" s="10">
        <v>2441334</v>
      </c>
      <c r="K13" s="10">
        <v>1486157</v>
      </c>
      <c r="L13" s="10">
        <v>762348</v>
      </c>
      <c r="M13" s="10">
        <v>1823545</v>
      </c>
    </row>
    <row r="14" spans="2:13" ht="30.75" customHeight="1" x14ac:dyDescent="0.3">
      <c r="B14" s="137" t="s">
        <v>97</v>
      </c>
      <c r="C14" s="10">
        <v>0</v>
      </c>
      <c r="D14" s="10">
        <v>0</v>
      </c>
      <c r="E14" s="10">
        <v>0</v>
      </c>
      <c r="F14" s="10">
        <v>0</v>
      </c>
      <c r="G14" s="10">
        <v>0</v>
      </c>
      <c r="H14" s="10">
        <v>0</v>
      </c>
      <c r="I14" s="10">
        <v>0</v>
      </c>
      <c r="J14" s="10">
        <v>0</v>
      </c>
      <c r="K14" s="10">
        <v>0</v>
      </c>
      <c r="L14" s="10">
        <v>0</v>
      </c>
      <c r="M14" s="10">
        <v>0</v>
      </c>
    </row>
    <row r="15" spans="2:13" ht="30.75" customHeight="1" x14ac:dyDescent="0.3">
      <c r="B15" s="137" t="s">
        <v>98</v>
      </c>
      <c r="C15" s="10">
        <v>333755</v>
      </c>
      <c r="D15" s="10">
        <v>0</v>
      </c>
      <c r="E15" s="10">
        <v>0</v>
      </c>
      <c r="F15" s="10">
        <v>0</v>
      </c>
      <c r="G15" s="10">
        <v>0</v>
      </c>
      <c r="H15" s="10">
        <v>0</v>
      </c>
      <c r="I15" s="10">
        <v>1215361</v>
      </c>
      <c r="J15" s="10">
        <v>0</v>
      </c>
      <c r="K15" s="10">
        <v>0</v>
      </c>
      <c r="L15" s="10">
        <v>0</v>
      </c>
      <c r="M15" s="10">
        <v>0</v>
      </c>
    </row>
    <row r="16" spans="2:13" ht="30.75" customHeight="1" x14ac:dyDescent="0.3">
      <c r="B16" s="137" t="s">
        <v>99</v>
      </c>
      <c r="C16" s="10">
        <v>995515</v>
      </c>
      <c r="D16" s="10">
        <v>589501</v>
      </c>
      <c r="E16" s="10">
        <v>1652122</v>
      </c>
      <c r="F16" s="10">
        <v>170009</v>
      </c>
      <c r="G16" s="10">
        <v>2058444</v>
      </c>
      <c r="H16" s="10">
        <v>212097</v>
      </c>
      <c r="I16" s="10">
        <v>258560</v>
      </c>
      <c r="J16" s="10">
        <v>537985</v>
      </c>
      <c r="K16" s="10">
        <v>450837</v>
      </c>
      <c r="L16" s="10">
        <v>124384</v>
      </c>
      <c r="M16" s="10">
        <v>3570681</v>
      </c>
    </row>
    <row r="17" spans="2:13" ht="30.75" customHeight="1" x14ac:dyDescent="0.3">
      <c r="B17" s="214" t="s">
        <v>100</v>
      </c>
      <c r="C17" s="214">
        <v>8591550</v>
      </c>
      <c r="D17" s="214">
        <v>3465281</v>
      </c>
      <c r="E17" s="214">
        <v>38926358</v>
      </c>
      <c r="F17" s="214">
        <v>4909286</v>
      </c>
      <c r="G17" s="214">
        <v>8166404</v>
      </c>
      <c r="H17" s="214">
        <v>2542965</v>
      </c>
      <c r="I17" s="214">
        <v>2582721</v>
      </c>
      <c r="J17" s="214">
        <v>4197692</v>
      </c>
      <c r="K17" s="214">
        <v>2817334</v>
      </c>
      <c r="L17" s="214">
        <v>1580305</v>
      </c>
      <c r="M17" s="214">
        <v>4965364</v>
      </c>
    </row>
    <row r="18" spans="2:13" ht="30.75" customHeight="1" x14ac:dyDescent="0.3">
      <c r="B18" s="140" t="s">
        <v>101</v>
      </c>
      <c r="C18" s="10">
        <v>790777</v>
      </c>
      <c r="D18" s="10">
        <v>103900</v>
      </c>
      <c r="E18" s="10">
        <v>0</v>
      </c>
      <c r="F18" s="10">
        <v>0</v>
      </c>
      <c r="G18" s="10">
        <v>263511</v>
      </c>
      <c r="H18" s="10">
        <v>92500</v>
      </c>
      <c r="I18" s="10">
        <v>0</v>
      </c>
      <c r="J18" s="10">
        <v>0</v>
      </c>
      <c r="K18" s="10">
        <v>54668</v>
      </c>
      <c r="L18" s="10">
        <v>0</v>
      </c>
      <c r="M18" s="10">
        <v>0</v>
      </c>
    </row>
    <row r="19" spans="2:13" ht="30.75" customHeight="1" x14ac:dyDescent="0.3">
      <c r="B19" s="137" t="s">
        <v>102</v>
      </c>
      <c r="C19" s="10">
        <v>1273498</v>
      </c>
      <c r="D19" s="10">
        <v>989500</v>
      </c>
      <c r="E19" s="10">
        <v>10467850</v>
      </c>
      <c r="F19" s="10">
        <v>653000</v>
      </c>
      <c r="G19" s="10">
        <v>426088</v>
      </c>
      <c r="H19" s="10">
        <v>124000</v>
      </c>
      <c r="I19" s="10">
        <v>0</v>
      </c>
      <c r="J19" s="10">
        <v>410000</v>
      </c>
      <c r="K19" s="10">
        <v>787474</v>
      </c>
      <c r="L19" s="10">
        <v>385806</v>
      </c>
      <c r="M19" s="10">
        <v>0</v>
      </c>
    </row>
    <row r="20" spans="2:13" ht="30.75" customHeight="1" x14ac:dyDescent="0.3">
      <c r="B20" s="137" t="s">
        <v>103</v>
      </c>
      <c r="C20" s="10">
        <v>54641</v>
      </c>
      <c r="D20" s="10">
        <v>13397</v>
      </c>
      <c r="E20" s="10">
        <v>55210</v>
      </c>
      <c r="F20" s="10">
        <v>31317</v>
      </c>
      <c r="G20" s="10">
        <v>93296</v>
      </c>
      <c r="H20" s="10">
        <v>15340</v>
      </c>
      <c r="I20" s="10">
        <v>7173</v>
      </c>
      <c r="J20" s="10">
        <v>63370</v>
      </c>
      <c r="K20" s="10">
        <v>30891</v>
      </c>
      <c r="L20" s="10">
        <v>12017</v>
      </c>
      <c r="M20" s="10">
        <v>63178</v>
      </c>
    </row>
    <row r="21" spans="2:13" ht="30.75" customHeight="1" x14ac:dyDescent="0.3">
      <c r="B21" s="137" t="s">
        <v>104</v>
      </c>
      <c r="C21" s="10">
        <v>3336328</v>
      </c>
      <c r="D21" s="10">
        <v>143988</v>
      </c>
      <c r="E21" s="10">
        <v>13808073</v>
      </c>
      <c r="F21" s="10">
        <v>1408890</v>
      </c>
      <c r="G21" s="10">
        <v>2029294</v>
      </c>
      <c r="H21" s="10">
        <v>1380059</v>
      </c>
      <c r="I21" s="10">
        <v>472881</v>
      </c>
      <c r="J21" s="10">
        <v>1951085</v>
      </c>
      <c r="K21" s="10">
        <v>232700</v>
      </c>
      <c r="L21" s="10">
        <v>259050</v>
      </c>
      <c r="M21" s="10">
        <v>267469</v>
      </c>
    </row>
    <row r="22" spans="2:13" ht="30.75" customHeight="1" x14ac:dyDescent="0.3">
      <c r="B22" s="137" t="s">
        <v>105</v>
      </c>
      <c r="C22" s="10">
        <v>0</v>
      </c>
      <c r="D22" s="10">
        <v>0</v>
      </c>
      <c r="E22" s="10">
        <v>0</v>
      </c>
      <c r="F22" s="10">
        <v>30000</v>
      </c>
      <c r="G22" s="10">
        <v>0</v>
      </c>
      <c r="H22" s="10">
        <v>0</v>
      </c>
      <c r="I22" s="10">
        <v>0</v>
      </c>
      <c r="J22" s="10">
        <v>0</v>
      </c>
      <c r="K22" s="10">
        <v>0</v>
      </c>
      <c r="L22" s="10">
        <v>0</v>
      </c>
      <c r="M22" s="10">
        <v>0</v>
      </c>
    </row>
    <row r="23" spans="2:13" ht="30.75" customHeight="1" x14ac:dyDescent="0.3">
      <c r="B23" s="137" t="s">
        <v>106</v>
      </c>
      <c r="C23" s="10">
        <v>105612</v>
      </c>
      <c r="D23" s="10">
        <v>184000</v>
      </c>
      <c r="E23" s="10">
        <v>8182971</v>
      </c>
      <c r="F23" s="10">
        <v>0</v>
      </c>
      <c r="G23" s="10">
        <v>720301</v>
      </c>
      <c r="H23" s="10">
        <v>13217</v>
      </c>
      <c r="I23" s="10">
        <v>1458468</v>
      </c>
      <c r="J23" s="10">
        <v>0</v>
      </c>
      <c r="K23" s="10">
        <v>0</v>
      </c>
      <c r="L23" s="10">
        <v>0</v>
      </c>
      <c r="M23" s="10">
        <v>0</v>
      </c>
    </row>
    <row r="24" spans="2:13" ht="30.75" customHeight="1" x14ac:dyDescent="0.3">
      <c r="B24" s="137" t="s">
        <v>107</v>
      </c>
      <c r="C24" s="10">
        <v>51914</v>
      </c>
      <c r="D24" s="10">
        <v>0</v>
      </c>
      <c r="E24" s="10">
        <v>0</v>
      </c>
      <c r="F24" s="10">
        <v>0</v>
      </c>
      <c r="G24" s="10">
        <v>0</v>
      </c>
      <c r="H24" s="10">
        <v>0</v>
      </c>
      <c r="I24" s="10">
        <v>0</v>
      </c>
      <c r="J24" s="10">
        <v>7005</v>
      </c>
      <c r="K24" s="10">
        <v>0</v>
      </c>
      <c r="L24" s="10">
        <v>0</v>
      </c>
      <c r="M24" s="10">
        <v>0</v>
      </c>
    </row>
    <row r="25" spans="2:13" ht="30.75" customHeight="1" x14ac:dyDescent="0.3">
      <c r="B25" s="137" t="s">
        <v>108</v>
      </c>
      <c r="C25" s="10">
        <v>0</v>
      </c>
      <c r="D25" s="10">
        <v>0</v>
      </c>
      <c r="E25" s="10">
        <v>0</v>
      </c>
      <c r="F25" s="10">
        <v>0</v>
      </c>
      <c r="G25" s="10">
        <v>0</v>
      </c>
      <c r="H25" s="10">
        <v>0</v>
      </c>
      <c r="I25" s="10">
        <v>0</v>
      </c>
      <c r="J25" s="10">
        <v>0</v>
      </c>
      <c r="K25" s="10">
        <v>0</v>
      </c>
      <c r="L25" s="10">
        <v>0</v>
      </c>
      <c r="M25" s="10">
        <v>0</v>
      </c>
    </row>
    <row r="26" spans="2:13" ht="30.75" customHeight="1" x14ac:dyDescent="0.3">
      <c r="B26" s="137" t="s">
        <v>109</v>
      </c>
      <c r="C26" s="10">
        <v>0</v>
      </c>
      <c r="D26" s="10">
        <v>0</v>
      </c>
      <c r="E26" s="10">
        <v>0</v>
      </c>
      <c r="F26" s="10">
        <v>0</v>
      </c>
      <c r="G26" s="10">
        <v>0</v>
      </c>
      <c r="H26" s="10">
        <v>0</v>
      </c>
      <c r="I26" s="10">
        <v>0</v>
      </c>
      <c r="J26" s="10">
        <v>0</v>
      </c>
      <c r="K26" s="10">
        <v>0</v>
      </c>
      <c r="L26" s="10">
        <v>0</v>
      </c>
      <c r="M26" s="10">
        <v>0</v>
      </c>
    </row>
    <row r="27" spans="2:13" ht="30.75" customHeight="1" x14ac:dyDescent="0.3">
      <c r="B27" s="137" t="s">
        <v>110</v>
      </c>
      <c r="C27" s="10">
        <v>28662</v>
      </c>
      <c r="D27" s="10">
        <v>10676</v>
      </c>
      <c r="E27" s="10">
        <v>940655</v>
      </c>
      <c r="F27" s="10">
        <v>4372</v>
      </c>
      <c r="G27" s="10">
        <v>131766</v>
      </c>
      <c r="H27" s="10">
        <v>0</v>
      </c>
      <c r="I27" s="10">
        <v>70132</v>
      </c>
      <c r="J27" s="10">
        <v>277574</v>
      </c>
      <c r="K27" s="10">
        <v>27199</v>
      </c>
      <c r="L27" s="10">
        <v>0</v>
      </c>
      <c r="M27" s="10">
        <v>0</v>
      </c>
    </row>
    <row r="28" spans="2:13" ht="30.75" customHeight="1" x14ac:dyDescent="0.3">
      <c r="B28" s="137" t="s">
        <v>111</v>
      </c>
      <c r="C28" s="10">
        <v>861931</v>
      </c>
      <c r="D28" s="10">
        <v>465642</v>
      </c>
      <c r="E28" s="10">
        <v>209674</v>
      </c>
      <c r="F28" s="10">
        <v>513455</v>
      </c>
      <c r="G28" s="10">
        <v>762903</v>
      </c>
      <c r="H28" s="10">
        <v>9742</v>
      </c>
      <c r="I28" s="10">
        <v>0</v>
      </c>
      <c r="J28" s="10">
        <v>0</v>
      </c>
      <c r="K28" s="10">
        <v>0</v>
      </c>
      <c r="L28" s="10">
        <v>0</v>
      </c>
      <c r="M28" s="10">
        <v>0</v>
      </c>
    </row>
    <row r="29" spans="2:13" ht="30.75" customHeight="1" x14ac:dyDescent="0.3">
      <c r="B29" s="137" t="s">
        <v>112</v>
      </c>
      <c r="C29" s="10">
        <v>0</v>
      </c>
      <c r="D29" s="10">
        <v>0</v>
      </c>
      <c r="E29" s="10">
        <v>81</v>
      </c>
      <c r="F29" s="10">
        <v>0</v>
      </c>
      <c r="G29" s="10">
        <v>0</v>
      </c>
      <c r="H29" s="10">
        <v>0</v>
      </c>
      <c r="I29" s="10">
        <v>0</v>
      </c>
      <c r="J29" s="10">
        <v>0</v>
      </c>
      <c r="K29" s="10">
        <v>0</v>
      </c>
      <c r="L29" s="10">
        <v>0</v>
      </c>
      <c r="M29" s="10">
        <v>0</v>
      </c>
    </row>
    <row r="30" spans="2:13" ht="30.75" customHeight="1" x14ac:dyDescent="0.3">
      <c r="B30" s="137" t="s">
        <v>113</v>
      </c>
      <c r="C30" s="10">
        <v>0</v>
      </c>
      <c r="D30" s="10">
        <v>0</v>
      </c>
      <c r="E30" s="10">
        <v>0</v>
      </c>
      <c r="F30" s="10">
        <v>0</v>
      </c>
      <c r="G30" s="10">
        <v>0</v>
      </c>
      <c r="H30" s="10">
        <v>0</v>
      </c>
      <c r="I30" s="10">
        <v>0</v>
      </c>
      <c r="J30" s="10">
        <v>0</v>
      </c>
      <c r="K30" s="10">
        <v>0</v>
      </c>
      <c r="L30" s="10">
        <v>0</v>
      </c>
      <c r="M30" s="10">
        <v>0</v>
      </c>
    </row>
    <row r="31" spans="2:13" ht="30.75" customHeight="1" x14ac:dyDescent="0.3">
      <c r="B31" s="137" t="s">
        <v>114</v>
      </c>
      <c r="C31" s="10">
        <v>17943</v>
      </c>
      <c r="D31" s="10">
        <v>0</v>
      </c>
      <c r="E31" s="10">
        <v>0</v>
      </c>
      <c r="F31" s="10">
        <v>0</v>
      </c>
      <c r="G31" s="10">
        <v>18688</v>
      </c>
      <c r="H31" s="10">
        <v>0</v>
      </c>
      <c r="I31" s="10">
        <v>111979</v>
      </c>
      <c r="J31" s="10">
        <v>0</v>
      </c>
      <c r="K31" s="10">
        <v>0</v>
      </c>
      <c r="L31" s="10">
        <v>0</v>
      </c>
      <c r="M31" s="10">
        <v>0</v>
      </c>
    </row>
    <row r="32" spans="2:13" ht="30.75" customHeight="1" x14ac:dyDescent="0.3">
      <c r="B32" s="137" t="s">
        <v>115</v>
      </c>
      <c r="C32" s="10">
        <v>0</v>
      </c>
      <c r="D32" s="10">
        <v>0</v>
      </c>
      <c r="E32" s="10">
        <v>766556</v>
      </c>
      <c r="F32" s="10">
        <v>0</v>
      </c>
      <c r="G32" s="10">
        <v>0</v>
      </c>
      <c r="H32" s="10">
        <v>22275</v>
      </c>
      <c r="I32" s="10">
        <v>0</v>
      </c>
      <c r="J32" s="10">
        <v>0</v>
      </c>
      <c r="K32" s="10">
        <v>0</v>
      </c>
      <c r="L32" s="10">
        <v>0</v>
      </c>
      <c r="M32" s="10">
        <v>0</v>
      </c>
    </row>
    <row r="33" spans="2:13" ht="30.75" customHeight="1" x14ac:dyDescent="0.3">
      <c r="B33" s="137" t="s">
        <v>116</v>
      </c>
      <c r="C33" s="10">
        <v>256893</v>
      </c>
      <c r="D33" s="10">
        <v>78222</v>
      </c>
      <c r="E33" s="10">
        <v>2170602</v>
      </c>
      <c r="F33" s="10">
        <v>257267</v>
      </c>
      <c r="G33" s="10">
        <v>2423631</v>
      </c>
      <c r="H33" s="10">
        <v>337434</v>
      </c>
      <c r="I33" s="10">
        <v>33985</v>
      </c>
      <c r="J33" s="10">
        <v>92342</v>
      </c>
      <c r="K33" s="10">
        <v>82677</v>
      </c>
      <c r="L33" s="10">
        <v>377070</v>
      </c>
      <c r="M33" s="10">
        <v>616837</v>
      </c>
    </row>
    <row r="34" spans="2:13" ht="30.75" customHeight="1" x14ac:dyDescent="0.3">
      <c r="B34" s="137" t="s">
        <v>117</v>
      </c>
      <c r="C34" s="10">
        <v>16802</v>
      </c>
      <c r="D34" s="10">
        <v>52718</v>
      </c>
      <c r="E34" s="10">
        <v>13276</v>
      </c>
      <c r="F34" s="10">
        <v>150192</v>
      </c>
      <c r="G34" s="10">
        <v>70408</v>
      </c>
      <c r="H34" s="10">
        <v>-22453</v>
      </c>
      <c r="I34" s="10">
        <v>35939</v>
      </c>
      <c r="J34" s="10">
        <v>91294</v>
      </c>
      <c r="K34" s="10">
        <v>4095</v>
      </c>
      <c r="L34" s="10">
        <v>0</v>
      </c>
      <c r="M34" s="10">
        <v>457811</v>
      </c>
    </row>
    <row r="35" spans="2:13" ht="30.75" customHeight="1" x14ac:dyDescent="0.3">
      <c r="B35" s="137" t="s">
        <v>118</v>
      </c>
      <c r="C35" s="10">
        <v>862357</v>
      </c>
      <c r="D35" s="10">
        <v>789500</v>
      </c>
      <c r="E35" s="10">
        <v>1348968</v>
      </c>
      <c r="F35" s="10">
        <v>823702</v>
      </c>
      <c r="G35" s="10">
        <v>1002852</v>
      </c>
      <c r="H35" s="10">
        <v>271855</v>
      </c>
      <c r="I35" s="10">
        <v>255564</v>
      </c>
      <c r="J35" s="10">
        <v>759901</v>
      </c>
      <c r="K35" s="10">
        <v>1047565</v>
      </c>
      <c r="L35" s="10">
        <v>373020</v>
      </c>
      <c r="M35" s="10">
        <v>883970</v>
      </c>
    </row>
    <row r="36" spans="2:13" ht="30.75" customHeight="1" x14ac:dyDescent="0.3">
      <c r="B36" s="137" t="s">
        <v>119</v>
      </c>
      <c r="C36" s="10">
        <v>0</v>
      </c>
      <c r="D36" s="10">
        <v>56437</v>
      </c>
      <c r="E36" s="10">
        <v>569789</v>
      </c>
      <c r="F36" s="10">
        <v>618356</v>
      </c>
      <c r="G36" s="10">
        <v>0</v>
      </c>
      <c r="H36" s="10">
        <v>168650</v>
      </c>
      <c r="I36" s="10">
        <v>18463</v>
      </c>
      <c r="J36" s="10">
        <v>48876</v>
      </c>
      <c r="K36" s="10">
        <v>227600</v>
      </c>
      <c r="L36" s="10">
        <v>42126</v>
      </c>
      <c r="M36" s="10">
        <v>1504386</v>
      </c>
    </row>
    <row r="37" spans="2:13" ht="30.75" customHeight="1" x14ac:dyDescent="0.3">
      <c r="B37" s="137" t="s">
        <v>120</v>
      </c>
      <c r="C37" s="10">
        <v>914467</v>
      </c>
      <c r="D37" s="10">
        <v>438157</v>
      </c>
      <c r="E37" s="10">
        <v>166886</v>
      </c>
      <c r="F37" s="10">
        <v>185666</v>
      </c>
      <c r="G37" s="10">
        <v>207534</v>
      </c>
      <c r="H37" s="10">
        <v>39741</v>
      </c>
      <c r="I37" s="10">
        <v>68629</v>
      </c>
      <c r="J37" s="10">
        <v>335147</v>
      </c>
      <c r="K37" s="10">
        <v>241040</v>
      </c>
      <c r="L37" s="10">
        <v>53407</v>
      </c>
      <c r="M37" s="10">
        <v>816025</v>
      </c>
    </row>
    <row r="38" spans="2:13" ht="30.75" customHeight="1" x14ac:dyDescent="0.3">
      <c r="B38" s="137" t="s">
        <v>121</v>
      </c>
      <c r="C38" s="10">
        <v>19726</v>
      </c>
      <c r="D38" s="10">
        <v>139144</v>
      </c>
      <c r="E38" s="10">
        <v>225767</v>
      </c>
      <c r="F38" s="10">
        <v>233069</v>
      </c>
      <c r="G38" s="10">
        <v>16132</v>
      </c>
      <c r="H38" s="10">
        <v>90604</v>
      </c>
      <c r="I38" s="10">
        <v>49509</v>
      </c>
      <c r="J38" s="10">
        <v>161098</v>
      </c>
      <c r="K38" s="10">
        <v>81427</v>
      </c>
      <c r="L38" s="10">
        <v>77809</v>
      </c>
      <c r="M38" s="10">
        <v>355687</v>
      </c>
    </row>
    <row r="39" spans="2:13" ht="30.75" customHeight="1" thickBot="1" x14ac:dyDescent="0.35">
      <c r="B39" s="141" t="s">
        <v>122</v>
      </c>
      <c r="C39" s="141">
        <v>8591550</v>
      </c>
      <c r="D39" s="141">
        <v>3465281</v>
      </c>
      <c r="E39" s="141">
        <v>38926358</v>
      </c>
      <c r="F39" s="141">
        <v>4909286</v>
      </c>
      <c r="G39" s="141">
        <v>8166404</v>
      </c>
      <c r="H39" s="141">
        <v>2542965</v>
      </c>
      <c r="I39" s="141">
        <v>2582721</v>
      </c>
      <c r="J39" s="141">
        <v>4197692</v>
      </c>
      <c r="K39" s="141">
        <v>2817334</v>
      </c>
      <c r="L39" s="141">
        <v>1580305</v>
      </c>
      <c r="M39" s="141">
        <v>4965364</v>
      </c>
    </row>
    <row r="40" spans="2:13" ht="14.5" thickTop="1" x14ac:dyDescent="0.3">
      <c r="B40" s="254" t="s">
        <v>230</v>
      </c>
      <c r="C40" s="254"/>
      <c r="D40" s="254"/>
      <c r="E40" s="254"/>
      <c r="F40" s="254"/>
      <c r="G40" s="254"/>
      <c r="H40" s="254"/>
      <c r="I40" s="254"/>
      <c r="J40" s="254"/>
      <c r="K40" s="290" t="s">
        <v>132</v>
      </c>
      <c r="L40" s="290"/>
      <c r="M40" s="290"/>
    </row>
    <row r="41" spans="2:13" x14ac:dyDescent="0.3">
      <c r="C41" s="17"/>
      <c r="D41" s="17"/>
      <c r="E41" s="17"/>
      <c r="F41" s="17"/>
      <c r="G41" s="17"/>
      <c r="H41" s="17"/>
      <c r="I41" s="17"/>
      <c r="J41" s="17"/>
      <c r="K41" s="17"/>
      <c r="L41" s="17"/>
      <c r="M41" s="17"/>
    </row>
    <row r="42" spans="2:13" x14ac:dyDescent="0.3">
      <c r="C42" s="17"/>
      <c r="D42" s="17"/>
      <c r="E42" s="17"/>
      <c r="F42" s="17"/>
      <c r="G42" s="17"/>
      <c r="H42" s="17"/>
      <c r="I42" s="142"/>
      <c r="J42" s="17"/>
      <c r="K42" s="17"/>
      <c r="L42" s="17"/>
      <c r="M42" s="17"/>
    </row>
    <row r="44" spans="2:13" x14ac:dyDescent="0.3">
      <c r="C44" s="17"/>
      <c r="D44" s="17"/>
      <c r="E44" s="17"/>
      <c r="F44" s="17"/>
      <c r="G44" s="17"/>
      <c r="H44" s="17"/>
      <c r="I44" s="17"/>
      <c r="J44" s="17"/>
      <c r="K44" s="17"/>
      <c r="L44" s="17"/>
      <c r="M44" s="17"/>
    </row>
  </sheetData>
  <sheetProtection algorithmName="SHA-512" hashValue="HP5/xcV6Dj5pr+81agI/o9idPCoHcByGu4SfXaCNQMGoz1nygJUjA7VP8ILPK5jcDx3+YONBPa+kA/HpquwiyA==" saltValue="QeQzA/LV4qKU+vBhV5gWtw==" spinCount="100000" sheet="1" objects="1" scenarios="1"/>
  <mergeCells count="4">
    <mergeCell ref="B3:M3"/>
    <mergeCell ref="B4:M4"/>
    <mergeCell ref="B40:J40"/>
    <mergeCell ref="K40:M40"/>
  </mergeCells>
  <pageMargins left="0.7" right="0.7" top="0.75" bottom="0.75" header="0.3" footer="0.3"/>
  <pageSetup paperSize="9"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rgb="FF92D050"/>
    <pageSetUpPr fitToPage="1"/>
  </sheetPr>
  <dimension ref="B3:R44"/>
  <sheetViews>
    <sheetView showGridLines="0" zoomScale="80" zoomScaleNormal="80" workbookViewId="0">
      <selection activeCell="M47" sqref="M47"/>
    </sheetView>
  </sheetViews>
  <sheetFormatPr defaultColWidth="9.453125" defaultRowHeight="14.5" x14ac:dyDescent="0.35"/>
  <cols>
    <col min="1" max="1" width="18.453125" style="4" customWidth="1"/>
    <col min="2" max="2" width="37.453125" style="4" customWidth="1"/>
    <col min="3" max="12" width="21.453125" style="4" customWidth="1"/>
    <col min="13" max="13" width="23.453125" style="4" customWidth="1"/>
    <col min="14" max="14" width="6.453125" customWidth="1"/>
    <col min="15" max="15" width="15.54296875" style="4" hidden="1" customWidth="1"/>
    <col min="16" max="16" width="17.453125" style="4" hidden="1" customWidth="1"/>
    <col min="17" max="17" width="18.453125" style="4" hidden="1" customWidth="1"/>
    <col min="18" max="18" width="27.453125" style="4" hidden="1" customWidth="1"/>
    <col min="19" max="19" width="9.453125" style="4" customWidth="1"/>
    <col min="20" max="20" width="5" style="4" customWidth="1"/>
    <col min="21" max="16384" width="9.453125" style="4"/>
  </cols>
  <sheetData>
    <row r="3" spans="2:18" x14ac:dyDescent="0.35">
      <c r="B3" s="302" t="s">
        <v>123</v>
      </c>
      <c r="C3" s="302"/>
      <c r="D3" s="302"/>
      <c r="E3" s="302"/>
      <c r="F3" s="302"/>
      <c r="G3" s="302"/>
      <c r="H3" s="302"/>
      <c r="I3" s="302"/>
      <c r="J3" s="302"/>
      <c r="K3" s="302"/>
      <c r="L3" s="302"/>
      <c r="M3" s="302"/>
    </row>
    <row r="4" spans="2:18" ht="21.75" customHeight="1" x14ac:dyDescent="0.35">
      <c r="B4" s="250" t="s">
        <v>313</v>
      </c>
      <c r="C4" s="250"/>
      <c r="D4" s="250"/>
      <c r="E4" s="250"/>
      <c r="F4" s="250"/>
      <c r="G4" s="250"/>
      <c r="H4" s="250"/>
      <c r="I4" s="250"/>
      <c r="J4" s="250"/>
      <c r="K4" s="250"/>
      <c r="L4" s="250"/>
      <c r="M4" s="250"/>
    </row>
    <row r="5" spans="2:18" ht="57" customHeight="1" x14ac:dyDescent="0.35">
      <c r="B5" s="211" t="s">
        <v>0</v>
      </c>
      <c r="C5" s="210" t="s">
        <v>85</v>
      </c>
      <c r="D5" s="210" t="s">
        <v>212</v>
      </c>
      <c r="E5" s="210" t="s">
        <v>243</v>
      </c>
      <c r="F5" s="210" t="s">
        <v>39</v>
      </c>
      <c r="G5" s="210" t="s">
        <v>244</v>
      </c>
      <c r="H5" s="210" t="s">
        <v>245</v>
      </c>
      <c r="I5" s="210" t="s">
        <v>42</v>
      </c>
      <c r="J5" s="210" t="s">
        <v>246</v>
      </c>
      <c r="K5" s="210" t="s">
        <v>251</v>
      </c>
      <c r="L5" s="210" t="s">
        <v>247</v>
      </c>
      <c r="M5" s="210" t="s">
        <v>45</v>
      </c>
      <c r="O5" s="143" t="s">
        <v>160</v>
      </c>
      <c r="P5" s="143" t="s">
        <v>159</v>
      </c>
    </row>
    <row r="6" spans="2:18" ht="32.25" customHeight="1" x14ac:dyDescent="0.35">
      <c r="B6" s="137" t="s">
        <v>89</v>
      </c>
      <c r="C6" s="10">
        <v>402000</v>
      </c>
      <c r="D6" s="10">
        <v>1028998</v>
      </c>
      <c r="E6" s="10">
        <v>0</v>
      </c>
      <c r="F6" s="10">
        <v>600000</v>
      </c>
      <c r="G6" s="10">
        <v>600000</v>
      </c>
      <c r="H6" s="10">
        <v>497024</v>
      </c>
      <c r="I6" s="10">
        <v>500000</v>
      </c>
      <c r="J6" s="10">
        <v>1000000</v>
      </c>
      <c r="K6" s="10">
        <v>1102550</v>
      </c>
      <c r="L6" s="10">
        <v>0</v>
      </c>
      <c r="M6" s="10">
        <v>42391355</v>
      </c>
      <c r="O6" s="91">
        <f>'APPENDIX 21 i'!J6+'APPENDIX 21 i'!M6+'APPENDIX 21 ii'!G6+'APPENDIX 21 iii'!E6+'APPENDIX  21 iv'!K6</f>
        <v>10602041</v>
      </c>
      <c r="P6" s="18">
        <f>M6-O6</f>
        <v>31789314</v>
      </c>
      <c r="Q6" s="148"/>
    </row>
    <row r="7" spans="2:18" ht="32.25" customHeight="1" x14ac:dyDescent="0.35">
      <c r="B7" s="137" t="s">
        <v>90</v>
      </c>
      <c r="C7" s="10">
        <v>0</v>
      </c>
      <c r="D7" s="10">
        <v>100361</v>
      </c>
      <c r="E7" s="10">
        <v>0</v>
      </c>
      <c r="F7" s="10">
        <v>0</v>
      </c>
      <c r="G7" s="10">
        <v>0</v>
      </c>
      <c r="H7" s="10">
        <v>0</v>
      </c>
      <c r="I7" s="10">
        <v>0</v>
      </c>
      <c r="J7" s="10">
        <v>0</v>
      </c>
      <c r="K7" s="10">
        <v>0</v>
      </c>
      <c r="L7" s="10">
        <v>0</v>
      </c>
      <c r="M7" s="10">
        <v>3363844</v>
      </c>
      <c r="O7" s="91">
        <f>'APPENDIX 21 i'!J7+'APPENDIX 21 i'!M7+'APPENDIX 21 ii'!G7+'APPENDIX 21 iii'!E7+'APPENDIX  21 iv'!K7</f>
        <v>10871</v>
      </c>
      <c r="P7" s="18">
        <f t="shared" ref="P7:P39" si="0">M7-O7</f>
        <v>3352973</v>
      </c>
      <c r="Q7" s="148"/>
      <c r="R7" s="5"/>
    </row>
    <row r="8" spans="2:18" ht="32.25" customHeight="1" x14ac:dyDescent="0.35">
      <c r="B8" s="137" t="s">
        <v>91</v>
      </c>
      <c r="C8" s="10">
        <v>-18287</v>
      </c>
      <c r="D8" s="10">
        <v>0</v>
      </c>
      <c r="E8" s="10">
        <v>0</v>
      </c>
      <c r="F8" s="10">
        <v>181887</v>
      </c>
      <c r="G8" s="10">
        <v>0</v>
      </c>
      <c r="H8" s="10">
        <v>0</v>
      </c>
      <c r="I8" s="10">
        <v>180041</v>
      </c>
      <c r="J8" s="10">
        <v>0</v>
      </c>
      <c r="K8" s="10">
        <v>0</v>
      </c>
      <c r="L8" s="10">
        <v>0</v>
      </c>
      <c r="M8" s="10">
        <v>3226292</v>
      </c>
      <c r="O8" s="91">
        <f>'APPENDIX 21 i'!J8+'APPENDIX 21 i'!M8+'APPENDIX 21 ii'!G8+'APPENDIX 21 iii'!E8+'APPENDIX  21 iv'!K8</f>
        <v>264762</v>
      </c>
      <c r="P8" s="18">
        <f t="shared" si="0"/>
        <v>2961530</v>
      </c>
      <c r="Q8" s="148"/>
    </row>
    <row r="9" spans="2:18" ht="32.25" customHeight="1" x14ac:dyDescent="0.35">
      <c r="B9" s="137" t="s">
        <v>92</v>
      </c>
      <c r="C9" s="10">
        <v>0</v>
      </c>
      <c r="D9" s="10">
        <v>0</v>
      </c>
      <c r="E9" s="10">
        <v>0</v>
      </c>
      <c r="F9" s="10">
        <v>0</v>
      </c>
      <c r="G9" s="10">
        <v>2750</v>
      </c>
      <c r="H9" s="10">
        <v>0</v>
      </c>
      <c r="I9" s="10">
        <v>0</v>
      </c>
      <c r="J9" s="10">
        <v>0</v>
      </c>
      <c r="K9" s="10">
        <v>0</v>
      </c>
      <c r="L9" s="10">
        <v>0</v>
      </c>
      <c r="M9" s="10">
        <v>2750</v>
      </c>
      <c r="O9" s="91">
        <f>'APPENDIX 21 i'!J9+'APPENDIX 21 i'!M9+'APPENDIX 21 ii'!G9+'APPENDIX 21 iii'!E9+'APPENDIX  21 iv'!K9</f>
        <v>0</v>
      </c>
      <c r="P9" s="18">
        <f t="shared" si="0"/>
        <v>2750</v>
      </c>
      <c r="Q9" s="148"/>
    </row>
    <row r="10" spans="2:18" ht="32.25" customHeight="1" x14ac:dyDescent="0.35">
      <c r="B10" s="137" t="s">
        <v>93</v>
      </c>
      <c r="C10" s="10">
        <v>311945</v>
      </c>
      <c r="D10" s="10">
        <v>64494</v>
      </c>
      <c r="E10" s="10">
        <v>0</v>
      </c>
      <c r="F10" s="10">
        <v>1217938</v>
      </c>
      <c r="G10" s="10">
        <v>4453</v>
      </c>
      <c r="H10" s="10">
        <v>175904</v>
      </c>
      <c r="I10" s="10">
        <v>1086073</v>
      </c>
      <c r="J10" s="10">
        <v>4802804</v>
      </c>
      <c r="K10" s="10">
        <v>62964</v>
      </c>
      <c r="L10" s="10">
        <v>0</v>
      </c>
      <c r="M10" s="10">
        <v>53918194</v>
      </c>
      <c r="O10" s="91">
        <f>'APPENDIX 21 i'!J10+'APPENDIX 21 i'!M10+'APPENDIX 21 ii'!G10+'APPENDIX 21 iii'!E10+'APPENDIX  21 iv'!K10</f>
        <v>24944851</v>
      </c>
      <c r="P10" s="18">
        <f t="shared" si="0"/>
        <v>28973343</v>
      </c>
      <c r="Q10" s="148"/>
    </row>
    <row r="11" spans="2:18" ht="32.25" customHeight="1" x14ac:dyDescent="0.35">
      <c r="B11" s="137" t="s">
        <v>94</v>
      </c>
      <c r="C11" s="10">
        <v>0</v>
      </c>
      <c r="D11" s="10">
        <v>0</v>
      </c>
      <c r="E11" s="10">
        <v>0</v>
      </c>
      <c r="F11" s="10">
        <v>3161</v>
      </c>
      <c r="G11" s="10">
        <v>-5037</v>
      </c>
      <c r="H11" s="10">
        <v>0</v>
      </c>
      <c r="I11" s="10">
        <v>25000</v>
      </c>
      <c r="J11" s="10">
        <v>1000000</v>
      </c>
      <c r="K11" s="10">
        <v>0</v>
      </c>
      <c r="L11" s="10">
        <v>0</v>
      </c>
      <c r="M11" s="10">
        <v>4958185</v>
      </c>
      <c r="O11" s="91">
        <f>'APPENDIX 21 i'!J11+'APPENDIX 21 i'!M11+'APPENDIX 21 ii'!G11+'APPENDIX 21 iii'!E11+'APPENDIX  21 iv'!K11</f>
        <v>215932</v>
      </c>
      <c r="P11" s="18">
        <f t="shared" si="0"/>
        <v>4742253</v>
      </c>
      <c r="Q11" s="148"/>
    </row>
    <row r="12" spans="2:18" ht="32.25" customHeight="1" x14ac:dyDescent="0.35">
      <c r="B12" s="139" t="s">
        <v>95</v>
      </c>
      <c r="C12" s="139">
        <v>695658</v>
      </c>
      <c r="D12" s="139">
        <v>1193854</v>
      </c>
      <c r="E12" s="139">
        <v>0</v>
      </c>
      <c r="F12" s="139">
        <v>2002986</v>
      </c>
      <c r="G12" s="139">
        <v>602167</v>
      </c>
      <c r="H12" s="139">
        <v>672928</v>
      </c>
      <c r="I12" s="139">
        <v>1791114</v>
      </c>
      <c r="J12" s="139">
        <v>6802804</v>
      </c>
      <c r="K12" s="139">
        <v>1165514</v>
      </c>
      <c r="L12" s="139">
        <v>0</v>
      </c>
      <c r="M12" s="139">
        <v>107860619</v>
      </c>
      <c r="O12" s="91">
        <f>'APPENDIX 21 i'!J12+'APPENDIX 21 i'!M12+'APPENDIX 21 ii'!G12+'APPENDIX 21 iii'!E12+'APPENDIX  21 iv'!K12</f>
        <v>36038458</v>
      </c>
      <c r="P12" s="18">
        <f t="shared" si="0"/>
        <v>71822161</v>
      </c>
      <c r="Q12" s="148"/>
    </row>
    <row r="13" spans="2:18" ht="32.25" customHeight="1" x14ac:dyDescent="0.35">
      <c r="B13" s="137" t="s">
        <v>96</v>
      </c>
      <c r="C13" s="10">
        <v>1070108</v>
      </c>
      <c r="D13" s="10">
        <v>2186135</v>
      </c>
      <c r="E13" s="10">
        <v>0</v>
      </c>
      <c r="F13" s="10">
        <v>933099</v>
      </c>
      <c r="G13" s="10">
        <v>1734851</v>
      </c>
      <c r="H13" s="10">
        <v>1597942</v>
      </c>
      <c r="I13" s="10">
        <v>1934292</v>
      </c>
      <c r="J13" s="10">
        <v>8071541</v>
      </c>
      <c r="K13" s="10">
        <v>473995</v>
      </c>
      <c r="L13" s="10">
        <v>0</v>
      </c>
      <c r="M13" s="10">
        <v>122091824</v>
      </c>
      <c r="O13" s="91">
        <f>'APPENDIX 21 i'!J13+'APPENDIX 21 i'!M13+'APPENDIX 21 ii'!G13+'APPENDIX 21 iii'!E13+'APPENDIX  21 iv'!K13</f>
        <v>15409233</v>
      </c>
      <c r="P13" s="18">
        <f t="shared" si="0"/>
        <v>106682591</v>
      </c>
      <c r="Q13" s="148"/>
    </row>
    <row r="14" spans="2:18" ht="32.25" customHeight="1" x14ac:dyDescent="0.35">
      <c r="B14" s="137" t="s">
        <v>97</v>
      </c>
      <c r="C14" s="10">
        <v>0</v>
      </c>
      <c r="D14" s="10">
        <v>0</v>
      </c>
      <c r="E14" s="10">
        <v>0</v>
      </c>
      <c r="F14" s="10">
        <v>0</v>
      </c>
      <c r="G14" s="10">
        <v>0</v>
      </c>
      <c r="H14" s="10">
        <v>0</v>
      </c>
      <c r="I14" s="10">
        <v>0</v>
      </c>
      <c r="J14" s="10">
        <v>0</v>
      </c>
      <c r="K14" s="10">
        <v>0</v>
      </c>
      <c r="L14" s="10">
        <v>0</v>
      </c>
      <c r="M14" s="10">
        <v>0</v>
      </c>
      <c r="O14" s="91">
        <f>'APPENDIX 21 i'!J14+'APPENDIX 21 i'!M14+'APPENDIX 21 ii'!G14+'APPENDIX 21 iii'!E14+'APPENDIX  21 iv'!K14</f>
        <v>0</v>
      </c>
      <c r="P14" s="18">
        <f t="shared" si="0"/>
        <v>0</v>
      </c>
      <c r="Q14" s="148"/>
    </row>
    <row r="15" spans="2:18" ht="32.25" customHeight="1" x14ac:dyDescent="0.35">
      <c r="B15" s="137" t="s">
        <v>98</v>
      </c>
      <c r="C15" s="10">
        <v>109511</v>
      </c>
      <c r="D15" s="10">
        <v>0</v>
      </c>
      <c r="E15" s="10">
        <v>0</v>
      </c>
      <c r="F15" s="10">
        <v>64463</v>
      </c>
      <c r="G15" s="10">
        <v>271870</v>
      </c>
      <c r="H15" s="10">
        <v>0</v>
      </c>
      <c r="I15" s="10">
        <v>0</v>
      </c>
      <c r="J15" s="10">
        <v>0</v>
      </c>
      <c r="K15" s="10">
        <v>0</v>
      </c>
      <c r="L15" s="10">
        <v>0</v>
      </c>
      <c r="M15" s="10">
        <v>2373501</v>
      </c>
      <c r="O15" s="91">
        <f>'APPENDIX 21 i'!J15+'APPENDIX 21 i'!M15+'APPENDIX 21 ii'!G15+'APPENDIX 21 iii'!E15+'APPENDIX  21 iv'!K15</f>
        <v>113775</v>
      </c>
      <c r="P15" s="18">
        <f t="shared" si="0"/>
        <v>2259726</v>
      </c>
      <c r="Q15" s="148"/>
    </row>
    <row r="16" spans="2:18" ht="32.25" customHeight="1" x14ac:dyDescent="0.35">
      <c r="B16" s="137" t="s">
        <v>99</v>
      </c>
      <c r="C16" s="10">
        <v>236784</v>
      </c>
      <c r="D16" s="10">
        <v>729189</v>
      </c>
      <c r="E16" s="10">
        <v>0</v>
      </c>
      <c r="F16" s="10">
        <v>279863</v>
      </c>
      <c r="G16" s="10">
        <v>335240</v>
      </c>
      <c r="H16" s="10">
        <v>153544</v>
      </c>
      <c r="I16" s="10">
        <v>453711</v>
      </c>
      <c r="J16" s="10">
        <v>1736156</v>
      </c>
      <c r="K16" s="10">
        <v>187918</v>
      </c>
      <c r="L16" s="10">
        <v>0</v>
      </c>
      <c r="M16" s="10">
        <v>31655369</v>
      </c>
      <c r="O16" s="91">
        <f>'APPENDIX 21 i'!J16+'APPENDIX 21 i'!M16+'APPENDIX 21 ii'!G16+'APPENDIX 21 iii'!E16+'APPENDIX  21 iv'!K16</f>
        <v>3382756</v>
      </c>
      <c r="P16" s="18">
        <f t="shared" si="0"/>
        <v>28272613</v>
      </c>
      <c r="Q16" s="148"/>
    </row>
    <row r="17" spans="2:17" ht="32.25" customHeight="1" x14ac:dyDescent="0.35">
      <c r="B17" s="214" t="s">
        <v>100</v>
      </c>
      <c r="C17" s="214">
        <v>2112062</v>
      </c>
      <c r="D17" s="214">
        <v>4109178</v>
      </c>
      <c r="E17" s="214">
        <v>0</v>
      </c>
      <c r="F17" s="214">
        <v>3280411</v>
      </c>
      <c r="G17" s="214">
        <v>2944128</v>
      </c>
      <c r="H17" s="214">
        <v>2424415</v>
      </c>
      <c r="I17" s="214">
        <v>4179117</v>
      </c>
      <c r="J17" s="214">
        <v>16610500</v>
      </c>
      <c r="K17" s="214">
        <v>1827427</v>
      </c>
      <c r="L17" s="214">
        <v>0</v>
      </c>
      <c r="M17" s="214">
        <v>263981313</v>
      </c>
      <c r="O17" s="91">
        <f>'APPENDIX 21 i'!J17+'APPENDIX 21 i'!M17+'APPENDIX 21 ii'!G17+'APPENDIX 21 iii'!E17+'APPENDIX  21 iv'!K17</f>
        <v>54944221</v>
      </c>
      <c r="P17" s="18">
        <f t="shared" si="0"/>
        <v>209037092</v>
      </c>
      <c r="Q17" s="148"/>
    </row>
    <row r="18" spans="2:17" ht="32.25" customHeight="1" x14ac:dyDescent="0.35">
      <c r="B18" s="140" t="s">
        <v>101</v>
      </c>
      <c r="C18" s="10">
        <v>0</v>
      </c>
      <c r="D18" s="10">
        <v>0</v>
      </c>
      <c r="E18" s="10">
        <v>0</v>
      </c>
      <c r="F18" s="10">
        <v>310291</v>
      </c>
      <c r="G18" s="10">
        <v>12745</v>
      </c>
      <c r="H18" s="10">
        <v>0</v>
      </c>
      <c r="I18" s="10">
        <v>240660</v>
      </c>
      <c r="J18" s="10">
        <v>0</v>
      </c>
      <c r="K18" s="10">
        <v>0</v>
      </c>
      <c r="L18" s="10">
        <v>0</v>
      </c>
      <c r="M18" s="10">
        <v>5507242</v>
      </c>
      <c r="O18" s="91">
        <f>'APPENDIX 21 i'!J18+'APPENDIX 21 i'!M18+'APPENDIX 21 ii'!G18+'APPENDIX 21 iii'!E18+'APPENDIX  21 iv'!K18</f>
        <v>462978</v>
      </c>
      <c r="P18" s="18">
        <f t="shared" si="0"/>
        <v>5044264</v>
      </c>
      <c r="Q18" s="148" t="s">
        <v>101</v>
      </c>
    </row>
    <row r="19" spans="2:17" ht="32.25" customHeight="1" x14ac:dyDescent="0.35">
      <c r="B19" s="137" t="s">
        <v>102</v>
      </c>
      <c r="C19" s="10">
        <v>0</v>
      </c>
      <c r="D19" s="10">
        <v>70000</v>
      </c>
      <c r="E19" s="10">
        <v>0</v>
      </c>
      <c r="F19" s="10">
        <v>0</v>
      </c>
      <c r="G19" s="10">
        <v>1065000</v>
      </c>
      <c r="H19" s="10">
        <v>753226</v>
      </c>
      <c r="I19" s="10">
        <v>1719485</v>
      </c>
      <c r="J19" s="10">
        <v>3482700</v>
      </c>
      <c r="K19" s="10">
        <v>0</v>
      </c>
      <c r="L19" s="10">
        <v>0</v>
      </c>
      <c r="M19" s="10">
        <v>37446533</v>
      </c>
      <c r="O19" s="91">
        <f>'APPENDIX 21 i'!J19+'APPENDIX 21 i'!M19+'APPENDIX 21 ii'!G19+'APPENDIX 21 iii'!E19+'APPENDIX  21 iv'!K19</f>
        <v>11218350</v>
      </c>
      <c r="P19" s="18">
        <f t="shared" si="0"/>
        <v>26228183</v>
      </c>
      <c r="Q19" s="148" t="s">
        <v>102</v>
      </c>
    </row>
    <row r="20" spans="2:17" ht="32.25" customHeight="1" x14ac:dyDescent="0.35">
      <c r="B20" s="137" t="s">
        <v>103</v>
      </c>
      <c r="C20" s="10">
        <v>4122</v>
      </c>
      <c r="D20" s="10">
        <v>74268</v>
      </c>
      <c r="E20" s="10">
        <v>0</v>
      </c>
      <c r="F20" s="10">
        <v>24619</v>
      </c>
      <c r="G20" s="10">
        <v>50101</v>
      </c>
      <c r="H20" s="10">
        <v>66245</v>
      </c>
      <c r="I20" s="10">
        <v>11490</v>
      </c>
      <c r="J20" s="10">
        <v>125082</v>
      </c>
      <c r="K20" s="10">
        <v>10544</v>
      </c>
      <c r="L20" s="10">
        <v>0</v>
      </c>
      <c r="M20" s="10">
        <v>1964676</v>
      </c>
      <c r="O20" s="91">
        <f>'APPENDIX 21 i'!J20+'APPENDIX 21 i'!M20+'APPENDIX 21 ii'!G20+'APPENDIX 21 iii'!E20+'APPENDIX  21 iv'!K20</f>
        <v>84415</v>
      </c>
      <c r="P20" s="18">
        <f t="shared" si="0"/>
        <v>1880261</v>
      </c>
      <c r="Q20" s="148" t="s">
        <v>103</v>
      </c>
    </row>
    <row r="21" spans="2:17" ht="32.25" customHeight="1" x14ac:dyDescent="0.35">
      <c r="B21" s="137" t="s">
        <v>104</v>
      </c>
      <c r="C21" s="10">
        <v>730779</v>
      </c>
      <c r="D21" s="10">
        <v>1433205</v>
      </c>
      <c r="E21" s="10">
        <v>0</v>
      </c>
      <c r="F21" s="10">
        <v>1780314</v>
      </c>
      <c r="G21" s="10">
        <v>332097</v>
      </c>
      <c r="H21" s="10">
        <v>112678</v>
      </c>
      <c r="I21" s="10">
        <v>243050</v>
      </c>
      <c r="J21" s="10">
        <v>5130523</v>
      </c>
      <c r="K21" s="10">
        <v>255078</v>
      </c>
      <c r="L21" s="10">
        <v>0</v>
      </c>
      <c r="M21" s="10">
        <v>92475779</v>
      </c>
      <c r="O21" s="91">
        <f>'APPENDIX 21 i'!J21+'APPENDIX 21 i'!M21+'APPENDIX 21 ii'!G21+'APPENDIX 21 iii'!E21+'APPENDIX  21 iv'!K21</f>
        <v>19312041</v>
      </c>
      <c r="P21" s="18">
        <f t="shared" si="0"/>
        <v>73163738</v>
      </c>
      <c r="Q21" s="148" t="s">
        <v>104</v>
      </c>
    </row>
    <row r="22" spans="2:17" ht="32.25" customHeight="1" x14ac:dyDescent="0.35">
      <c r="B22" s="137" t="s">
        <v>105</v>
      </c>
      <c r="C22" s="10">
        <v>0</v>
      </c>
      <c r="D22" s="10">
        <v>0</v>
      </c>
      <c r="E22" s="10">
        <v>0</v>
      </c>
      <c r="F22" s="10">
        <v>0</v>
      </c>
      <c r="G22" s="10">
        <v>0</v>
      </c>
      <c r="H22" s="10">
        <v>0</v>
      </c>
      <c r="I22" s="10">
        <v>0</v>
      </c>
      <c r="J22" s="10">
        <v>0</v>
      </c>
      <c r="K22" s="10">
        <v>0</v>
      </c>
      <c r="L22" s="10">
        <v>0</v>
      </c>
      <c r="M22" s="10">
        <v>1241004</v>
      </c>
      <c r="O22" s="91">
        <f>'APPENDIX 21 i'!J22+'APPENDIX 21 i'!M22+'APPENDIX 21 ii'!G22+'APPENDIX 21 iii'!E22+'APPENDIX  21 iv'!K22</f>
        <v>0</v>
      </c>
      <c r="P22" s="18">
        <f t="shared" si="0"/>
        <v>1241004</v>
      </c>
      <c r="Q22" s="148" t="s">
        <v>105</v>
      </c>
    </row>
    <row r="23" spans="2:17" ht="32.25" customHeight="1" x14ac:dyDescent="0.35">
      <c r="B23" s="137" t="s">
        <v>106</v>
      </c>
      <c r="C23" s="10">
        <v>0</v>
      </c>
      <c r="D23" s="10">
        <v>0</v>
      </c>
      <c r="E23" s="10">
        <v>0</v>
      </c>
      <c r="F23" s="10">
        <v>0</v>
      </c>
      <c r="G23" s="10">
        <v>0</v>
      </c>
      <c r="H23" s="10">
        <v>0</v>
      </c>
      <c r="I23" s="10">
        <v>615600</v>
      </c>
      <c r="J23" s="10">
        <v>0</v>
      </c>
      <c r="K23" s="10">
        <v>0</v>
      </c>
      <c r="L23" s="10">
        <v>0</v>
      </c>
      <c r="M23" s="10">
        <v>14330548</v>
      </c>
      <c r="O23" s="91">
        <f>'APPENDIX 21 i'!J23+'APPENDIX 21 i'!M23+'APPENDIX 21 ii'!G23+'APPENDIX 21 iii'!E23+'APPENDIX  21 iv'!K23</f>
        <v>8182971</v>
      </c>
      <c r="P23" s="18">
        <f t="shared" si="0"/>
        <v>6147577</v>
      </c>
      <c r="Q23" s="148" t="s">
        <v>106</v>
      </c>
    </row>
    <row r="24" spans="2:17" ht="32.25" customHeight="1" x14ac:dyDescent="0.35">
      <c r="B24" s="137" t="s">
        <v>107</v>
      </c>
      <c r="C24" s="10">
        <v>35381</v>
      </c>
      <c r="D24" s="10">
        <v>0</v>
      </c>
      <c r="E24" s="10">
        <v>0</v>
      </c>
      <c r="F24" s="10">
        <v>0</v>
      </c>
      <c r="G24" s="10">
        <v>0</v>
      </c>
      <c r="H24" s="10">
        <v>0</v>
      </c>
      <c r="I24" s="10">
        <v>0</v>
      </c>
      <c r="J24" s="10">
        <v>0</v>
      </c>
      <c r="K24" s="10">
        <v>0</v>
      </c>
      <c r="L24" s="10">
        <v>0</v>
      </c>
      <c r="M24" s="10">
        <v>454666</v>
      </c>
      <c r="O24" s="91">
        <f>'APPENDIX 21 i'!J24+'APPENDIX 21 i'!M24+'APPENDIX 21 ii'!G24+'APPENDIX 21 iii'!E24+'APPENDIX  21 iv'!K24</f>
        <v>205965</v>
      </c>
      <c r="P24" s="18">
        <f t="shared" si="0"/>
        <v>248701</v>
      </c>
      <c r="Q24" s="148" t="s">
        <v>107</v>
      </c>
    </row>
    <row r="25" spans="2:17" ht="32.25" customHeight="1" x14ac:dyDescent="0.35">
      <c r="B25" s="137" t="s">
        <v>108</v>
      </c>
      <c r="C25" s="10">
        <v>0</v>
      </c>
      <c r="D25" s="10">
        <v>0</v>
      </c>
      <c r="E25" s="10">
        <v>0</v>
      </c>
      <c r="F25" s="10">
        <v>0</v>
      </c>
      <c r="G25" s="10">
        <v>0</v>
      </c>
      <c r="H25" s="10">
        <v>0</v>
      </c>
      <c r="I25" s="10">
        <v>0</v>
      </c>
      <c r="J25" s="10">
        <v>0</v>
      </c>
      <c r="K25" s="10">
        <v>0</v>
      </c>
      <c r="L25" s="10">
        <v>0</v>
      </c>
      <c r="M25" s="10">
        <v>96972</v>
      </c>
      <c r="O25" s="91">
        <f>'APPENDIX 21 i'!J25+'APPENDIX 21 i'!M25+'APPENDIX 21 ii'!G25+'APPENDIX 21 iii'!E25+'APPENDIX  21 iv'!K25</f>
        <v>0</v>
      </c>
      <c r="P25" s="18">
        <f t="shared" si="0"/>
        <v>96972</v>
      </c>
      <c r="Q25" s="148" t="s">
        <v>108</v>
      </c>
    </row>
    <row r="26" spans="2:17" ht="32.25" customHeight="1" x14ac:dyDescent="0.35">
      <c r="B26" s="137" t="s">
        <v>109</v>
      </c>
      <c r="C26" s="10">
        <v>0</v>
      </c>
      <c r="D26" s="10">
        <v>0</v>
      </c>
      <c r="E26" s="10">
        <v>0</v>
      </c>
      <c r="F26" s="10">
        <v>0</v>
      </c>
      <c r="G26" s="10">
        <v>0</v>
      </c>
      <c r="H26" s="10">
        <v>0</v>
      </c>
      <c r="I26" s="10">
        <v>0</v>
      </c>
      <c r="J26" s="10">
        <v>0</v>
      </c>
      <c r="K26" s="10">
        <v>0</v>
      </c>
      <c r="L26" s="10">
        <v>0</v>
      </c>
      <c r="M26" s="10">
        <v>0</v>
      </c>
      <c r="O26" s="91">
        <f>'APPENDIX 21 i'!J26+'APPENDIX 21 i'!M26+'APPENDIX 21 ii'!G26+'APPENDIX 21 iii'!E26+'APPENDIX  21 iv'!K26</f>
        <v>0</v>
      </c>
      <c r="P26" s="18">
        <f t="shared" si="0"/>
        <v>0</v>
      </c>
      <c r="Q26" s="148" t="s">
        <v>109</v>
      </c>
    </row>
    <row r="27" spans="2:17" ht="32.25" customHeight="1" x14ac:dyDescent="0.35">
      <c r="B27" s="137" t="s">
        <v>110</v>
      </c>
      <c r="C27" s="10">
        <v>18440</v>
      </c>
      <c r="D27" s="10">
        <v>0</v>
      </c>
      <c r="E27" s="10">
        <v>0</v>
      </c>
      <c r="F27" s="10">
        <v>186072</v>
      </c>
      <c r="G27" s="10">
        <v>12553</v>
      </c>
      <c r="H27" s="10">
        <v>0</v>
      </c>
      <c r="I27" s="10">
        <v>4538</v>
      </c>
      <c r="J27" s="10">
        <v>1158011</v>
      </c>
      <c r="K27" s="10">
        <v>0</v>
      </c>
      <c r="L27" s="10">
        <v>0</v>
      </c>
      <c r="M27" s="10">
        <v>6028813</v>
      </c>
      <c r="O27" s="91">
        <f>'APPENDIX 21 i'!J27+'APPENDIX 21 i'!M27+'APPENDIX 21 ii'!G27+'APPENDIX 21 iii'!E27+'APPENDIX  21 iv'!K27</f>
        <v>976995</v>
      </c>
      <c r="P27" s="18">
        <f t="shared" si="0"/>
        <v>5051818</v>
      </c>
      <c r="Q27" s="148" t="s">
        <v>110</v>
      </c>
    </row>
    <row r="28" spans="2:17" ht="32.25" customHeight="1" x14ac:dyDescent="0.35">
      <c r="B28" s="137" t="s">
        <v>248</v>
      </c>
      <c r="C28" s="10">
        <v>0</v>
      </c>
      <c r="D28" s="10">
        <v>0</v>
      </c>
      <c r="E28" s="10">
        <v>0</v>
      </c>
      <c r="F28" s="10">
        <v>6576</v>
      </c>
      <c r="G28" s="10">
        <v>35430</v>
      </c>
      <c r="H28" s="10">
        <v>0</v>
      </c>
      <c r="I28" s="10">
        <v>28632</v>
      </c>
      <c r="J28" s="10">
        <v>100101</v>
      </c>
      <c r="K28" s="10">
        <v>0</v>
      </c>
      <c r="L28" s="10">
        <v>0</v>
      </c>
      <c r="M28" s="10">
        <v>4264762</v>
      </c>
      <c r="O28" s="91">
        <f>'APPENDIX 21 i'!J28+'APPENDIX 21 i'!M28+'APPENDIX 21 ii'!G28+'APPENDIX 21 iii'!E28+'APPENDIX  21 iv'!K28</f>
        <v>307174</v>
      </c>
      <c r="P28" s="18">
        <f t="shared" si="0"/>
        <v>3957588</v>
      </c>
      <c r="Q28" s="148" t="s">
        <v>248</v>
      </c>
    </row>
    <row r="29" spans="2:17" ht="32.25" customHeight="1" x14ac:dyDescent="0.35">
      <c r="B29" s="137" t="s">
        <v>112</v>
      </c>
      <c r="C29" s="10">
        <v>0</v>
      </c>
      <c r="D29" s="10">
        <v>547</v>
      </c>
      <c r="E29" s="10">
        <v>0</v>
      </c>
      <c r="F29" s="10">
        <v>0</v>
      </c>
      <c r="G29" s="10">
        <v>0</v>
      </c>
      <c r="H29" s="10">
        <v>0</v>
      </c>
      <c r="I29" s="10">
        <v>0</v>
      </c>
      <c r="J29" s="10">
        <v>0</v>
      </c>
      <c r="K29" s="10">
        <v>0</v>
      </c>
      <c r="L29" s="10">
        <v>0</v>
      </c>
      <c r="M29" s="10">
        <v>1030</v>
      </c>
      <c r="O29" s="91">
        <f>'APPENDIX 21 i'!J29+'APPENDIX 21 i'!M29+'APPENDIX 21 ii'!G29+'APPENDIX 21 iii'!E29+'APPENDIX  21 iv'!K29</f>
        <v>81</v>
      </c>
      <c r="P29" s="18">
        <f t="shared" si="0"/>
        <v>949</v>
      </c>
      <c r="Q29" s="148" t="s">
        <v>112</v>
      </c>
    </row>
    <row r="30" spans="2:17" ht="32.25" customHeight="1" x14ac:dyDescent="0.35">
      <c r="B30" s="137" t="s">
        <v>113</v>
      </c>
      <c r="C30" s="10">
        <v>0</v>
      </c>
      <c r="D30" s="10">
        <v>0</v>
      </c>
      <c r="E30" s="10">
        <v>0</v>
      </c>
      <c r="F30" s="10">
        <v>0</v>
      </c>
      <c r="G30" s="10">
        <v>0</v>
      </c>
      <c r="H30" s="10">
        <v>0</v>
      </c>
      <c r="I30" s="10">
        <v>0</v>
      </c>
      <c r="J30" s="10">
        <v>0</v>
      </c>
      <c r="K30" s="10">
        <v>0</v>
      </c>
      <c r="L30" s="10">
        <v>0</v>
      </c>
      <c r="M30" s="10">
        <v>0</v>
      </c>
      <c r="O30" s="91">
        <f>'APPENDIX 21 i'!J30+'APPENDIX 21 i'!M30+'APPENDIX 21 ii'!G30+'APPENDIX 21 iii'!E30+'APPENDIX  21 iv'!K30</f>
        <v>0</v>
      </c>
      <c r="P30" s="18">
        <f t="shared" si="0"/>
        <v>0</v>
      </c>
      <c r="Q30" s="148" t="s">
        <v>113</v>
      </c>
    </row>
    <row r="31" spans="2:17" ht="32.25" customHeight="1" x14ac:dyDescent="0.35">
      <c r="B31" s="137" t="s">
        <v>114</v>
      </c>
      <c r="C31" s="10">
        <v>101869</v>
      </c>
      <c r="D31" s="10">
        <v>265</v>
      </c>
      <c r="E31" s="10">
        <v>0</v>
      </c>
      <c r="F31" s="10">
        <v>1141</v>
      </c>
      <c r="G31" s="10">
        <v>47272</v>
      </c>
      <c r="H31" s="10">
        <v>0</v>
      </c>
      <c r="I31" s="10">
        <v>660606</v>
      </c>
      <c r="J31" s="10">
        <v>253516</v>
      </c>
      <c r="K31" s="10">
        <v>0</v>
      </c>
      <c r="L31" s="10">
        <v>0</v>
      </c>
      <c r="M31" s="10">
        <v>3254660</v>
      </c>
      <c r="O31" s="91">
        <f>'APPENDIX 21 i'!J31+'APPENDIX 21 i'!M31+'APPENDIX 21 ii'!G31+'APPENDIX 21 iii'!E31+'APPENDIX  21 iv'!K31</f>
        <v>13457</v>
      </c>
      <c r="P31" s="18">
        <f t="shared" si="0"/>
        <v>3241203</v>
      </c>
      <c r="Q31" s="148" t="s">
        <v>114</v>
      </c>
    </row>
    <row r="32" spans="2:17" ht="32.25" customHeight="1" x14ac:dyDescent="0.35">
      <c r="B32" s="137" t="s">
        <v>115</v>
      </c>
      <c r="C32" s="10">
        <v>0</v>
      </c>
      <c r="D32" s="10">
        <v>0</v>
      </c>
      <c r="E32" s="10">
        <v>0</v>
      </c>
      <c r="F32" s="10">
        <v>64218</v>
      </c>
      <c r="G32" s="10">
        <v>0</v>
      </c>
      <c r="H32" s="10">
        <v>0</v>
      </c>
      <c r="I32" s="10">
        <v>0</v>
      </c>
      <c r="J32" s="10">
        <v>228187</v>
      </c>
      <c r="K32" s="10">
        <v>0</v>
      </c>
      <c r="L32" s="10">
        <v>0</v>
      </c>
      <c r="M32" s="10">
        <v>1483450</v>
      </c>
      <c r="O32" s="91">
        <f>'APPENDIX 21 i'!J32+'APPENDIX 21 i'!M32+'APPENDIX 21 ii'!G32+'APPENDIX 21 iii'!E32+'APPENDIX  21 iv'!K32</f>
        <v>809233</v>
      </c>
      <c r="P32" s="18">
        <f t="shared" si="0"/>
        <v>674217</v>
      </c>
      <c r="Q32" s="148" t="s">
        <v>115</v>
      </c>
    </row>
    <row r="33" spans="2:17" ht="32.25" customHeight="1" x14ac:dyDescent="0.35">
      <c r="B33" s="137" t="s">
        <v>116</v>
      </c>
      <c r="C33" s="10">
        <v>493176</v>
      </c>
      <c r="D33" s="10">
        <v>320245</v>
      </c>
      <c r="E33" s="10">
        <v>0</v>
      </c>
      <c r="F33" s="10">
        <v>348186</v>
      </c>
      <c r="G33" s="10">
        <v>53792</v>
      </c>
      <c r="H33" s="10">
        <v>178357</v>
      </c>
      <c r="I33" s="10">
        <v>0</v>
      </c>
      <c r="J33" s="10">
        <v>2434674</v>
      </c>
      <c r="K33" s="10">
        <v>1040779</v>
      </c>
      <c r="L33" s="10">
        <v>0</v>
      </c>
      <c r="M33" s="10">
        <v>27724889</v>
      </c>
      <c r="O33" s="91">
        <f>'APPENDIX 21 i'!J33+'APPENDIX 21 i'!M33+'APPENDIX 21 ii'!G33+'APPENDIX 21 iii'!E33+'APPENDIX  21 iv'!K33</f>
        <v>5563799</v>
      </c>
      <c r="P33" s="18">
        <f t="shared" si="0"/>
        <v>22161090</v>
      </c>
      <c r="Q33" s="148" t="s">
        <v>116</v>
      </c>
    </row>
    <row r="34" spans="2:17" ht="32.25" customHeight="1" x14ac:dyDescent="0.35">
      <c r="B34" s="137" t="s">
        <v>117</v>
      </c>
      <c r="C34" s="10">
        <v>27990</v>
      </c>
      <c r="D34" s="10">
        <v>578582</v>
      </c>
      <c r="E34" s="10">
        <v>0</v>
      </c>
      <c r="F34" s="10">
        <v>93906</v>
      </c>
      <c r="G34" s="10">
        <v>67698</v>
      </c>
      <c r="H34" s="10">
        <v>32547</v>
      </c>
      <c r="I34" s="10">
        <v>46356</v>
      </c>
      <c r="J34" s="10">
        <v>704119</v>
      </c>
      <c r="K34" s="10">
        <v>17121</v>
      </c>
      <c r="L34" s="10">
        <v>0</v>
      </c>
      <c r="M34" s="10">
        <v>5474069</v>
      </c>
      <c r="O34" s="91">
        <f>'APPENDIX 21 i'!J34+'APPENDIX 21 i'!M34+'APPENDIX 21 ii'!G34+'APPENDIX 21 iii'!E34+'APPENDIX  21 iv'!K34</f>
        <v>350577</v>
      </c>
      <c r="P34" s="18">
        <f t="shared" si="0"/>
        <v>5123492</v>
      </c>
      <c r="Q34" s="148" t="s">
        <v>117</v>
      </c>
    </row>
    <row r="35" spans="2:17" ht="32.25" customHeight="1" x14ac:dyDescent="0.35">
      <c r="B35" s="137" t="s">
        <v>118</v>
      </c>
      <c r="C35" s="10">
        <v>386414</v>
      </c>
      <c r="D35" s="10">
        <v>1103873</v>
      </c>
      <c r="E35" s="10">
        <v>0</v>
      </c>
      <c r="F35" s="10">
        <v>308814</v>
      </c>
      <c r="G35" s="10">
        <v>278426</v>
      </c>
      <c r="H35" s="10">
        <v>988944</v>
      </c>
      <c r="I35" s="10">
        <v>485377</v>
      </c>
      <c r="J35" s="10">
        <v>1508744</v>
      </c>
      <c r="K35" s="10">
        <v>340760</v>
      </c>
      <c r="L35" s="10">
        <v>0</v>
      </c>
      <c r="M35" s="10">
        <v>35399238</v>
      </c>
      <c r="O35" s="91">
        <f>'APPENDIX 21 i'!J35+'APPENDIX 21 i'!M35+'APPENDIX 21 ii'!G35+'APPENDIX 21 iii'!E35+'APPENDIX  21 iv'!K35</f>
        <v>3996970</v>
      </c>
      <c r="P35" s="18">
        <f t="shared" si="0"/>
        <v>31402268</v>
      </c>
      <c r="Q35" s="148" t="s">
        <v>118</v>
      </c>
    </row>
    <row r="36" spans="2:17" ht="32.25" customHeight="1" x14ac:dyDescent="0.35">
      <c r="B36" s="137" t="s">
        <v>119</v>
      </c>
      <c r="C36" s="10">
        <v>4486</v>
      </c>
      <c r="D36" s="10">
        <v>2378</v>
      </c>
      <c r="E36" s="10">
        <v>0</v>
      </c>
      <c r="F36" s="10">
        <v>0</v>
      </c>
      <c r="G36" s="10">
        <v>407256</v>
      </c>
      <c r="H36" s="10">
        <v>0</v>
      </c>
      <c r="I36" s="10">
        <v>28708</v>
      </c>
      <c r="J36" s="10">
        <v>206910</v>
      </c>
      <c r="K36" s="10">
        <v>10298</v>
      </c>
      <c r="L36" s="10">
        <v>0</v>
      </c>
      <c r="M36" s="10">
        <v>6858367</v>
      </c>
      <c r="O36" s="91">
        <f>'APPENDIX 21 i'!J36+'APPENDIX 21 i'!M36+'APPENDIX 21 ii'!G36+'APPENDIX 21 iii'!E36+'APPENDIX  21 iv'!K36</f>
        <v>1613490</v>
      </c>
      <c r="P36" s="18">
        <f t="shared" si="0"/>
        <v>5244877</v>
      </c>
      <c r="Q36" s="148" t="s">
        <v>119</v>
      </c>
    </row>
    <row r="37" spans="2:17" ht="32.25" customHeight="1" x14ac:dyDescent="0.35">
      <c r="B37" s="137" t="s">
        <v>120</v>
      </c>
      <c r="C37" s="10">
        <v>242541</v>
      </c>
      <c r="D37" s="10">
        <v>284072</v>
      </c>
      <c r="E37" s="10">
        <v>0</v>
      </c>
      <c r="F37" s="10">
        <v>23942</v>
      </c>
      <c r="G37" s="10">
        <v>518948</v>
      </c>
      <c r="H37" s="10">
        <v>208818</v>
      </c>
      <c r="I37" s="10">
        <v>63259</v>
      </c>
      <c r="J37" s="10">
        <v>847181</v>
      </c>
      <c r="K37" s="10">
        <v>36892</v>
      </c>
      <c r="L37" s="10">
        <v>0</v>
      </c>
      <c r="M37" s="10">
        <v>12812298</v>
      </c>
      <c r="O37" s="91">
        <f>'APPENDIX 21 i'!J37+'APPENDIX 21 i'!M37+'APPENDIX 21 ii'!G37+'APPENDIX 21 iii'!E37+'APPENDIX  21 iv'!K37</f>
        <v>1119934</v>
      </c>
      <c r="P37" s="18">
        <f t="shared" si="0"/>
        <v>11692364</v>
      </c>
      <c r="Q37" s="148" t="s">
        <v>120</v>
      </c>
    </row>
    <row r="38" spans="2:17" ht="32.25" customHeight="1" x14ac:dyDescent="0.35">
      <c r="B38" s="137" t="s">
        <v>121</v>
      </c>
      <c r="C38" s="10">
        <v>66864</v>
      </c>
      <c r="D38" s="10">
        <v>241744</v>
      </c>
      <c r="E38" s="10">
        <v>0</v>
      </c>
      <c r="F38" s="10">
        <v>132332</v>
      </c>
      <c r="G38" s="10">
        <v>62811</v>
      </c>
      <c r="H38" s="10">
        <v>83600</v>
      </c>
      <c r="I38" s="10">
        <v>31358</v>
      </c>
      <c r="J38" s="10">
        <v>430752</v>
      </c>
      <c r="K38" s="10">
        <v>115955</v>
      </c>
      <c r="L38" s="10">
        <v>0</v>
      </c>
      <c r="M38" s="10">
        <v>7162316</v>
      </c>
      <c r="O38" s="91">
        <f>'APPENDIX 21 i'!J38+'APPENDIX 21 i'!M38+'APPENDIX 21 ii'!G38+'APPENDIX 21 iii'!E38+'APPENDIX  21 iv'!K38</f>
        <v>725791</v>
      </c>
      <c r="P38" s="18">
        <f t="shared" si="0"/>
        <v>6436525</v>
      </c>
      <c r="Q38" s="148" t="s">
        <v>121</v>
      </c>
    </row>
    <row r="39" spans="2:17" ht="25.5" customHeight="1" thickBot="1" x14ac:dyDescent="0.4">
      <c r="B39" s="141" t="s">
        <v>122</v>
      </c>
      <c r="C39" s="141">
        <v>2112062</v>
      </c>
      <c r="D39" s="141">
        <v>4109178</v>
      </c>
      <c r="E39" s="141">
        <v>0</v>
      </c>
      <c r="F39" s="141">
        <v>3280411</v>
      </c>
      <c r="G39" s="141">
        <v>2944128</v>
      </c>
      <c r="H39" s="141">
        <v>2424415</v>
      </c>
      <c r="I39" s="141">
        <v>4179117</v>
      </c>
      <c r="J39" s="141">
        <v>16610500</v>
      </c>
      <c r="K39" s="141">
        <v>1827427</v>
      </c>
      <c r="L39" s="141">
        <v>0</v>
      </c>
      <c r="M39" s="141">
        <v>263981313</v>
      </c>
      <c r="O39" s="91">
        <f>'APPENDIX 21 i'!J39+'APPENDIX 21 i'!M39+'APPENDIX 21 ii'!G39+'APPENDIX 21 iii'!E39+'APPENDIX  21 iv'!K39</f>
        <v>54944221</v>
      </c>
      <c r="P39" s="18">
        <f t="shared" si="0"/>
        <v>209037092</v>
      </c>
      <c r="Q39" s="148" t="s">
        <v>122</v>
      </c>
    </row>
    <row r="40" spans="2:17" ht="15" thickTop="1" x14ac:dyDescent="0.35">
      <c r="B40" s="254" t="s">
        <v>230</v>
      </c>
      <c r="C40" s="254"/>
      <c r="D40" s="254"/>
      <c r="E40" s="254"/>
      <c r="F40" s="254"/>
      <c r="G40" s="254"/>
      <c r="H40" s="254"/>
      <c r="I40" s="254"/>
      <c r="J40" s="254"/>
      <c r="K40" s="146"/>
      <c r="L40" s="290"/>
      <c r="M40" s="290"/>
    </row>
    <row r="41" spans="2:17" x14ac:dyDescent="0.35">
      <c r="C41" s="17"/>
      <c r="D41" s="17"/>
      <c r="E41" s="17"/>
      <c r="F41" s="17"/>
      <c r="G41" s="17"/>
      <c r="H41" s="17"/>
      <c r="I41" s="17"/>
      <c r="J41" s="17"/>
      <c r="K41" s="17"/>
      <c r="L41" s="17"/>
      <c r="M41" s="17"/>
    </row>
    <row r="42" spans="2:17" x14ac:dyDescent="0.35">
      <c r="C42" s="17"/>
      <c r="D42" s="17"/>
      <c r="E42" s="17"/>
      <c r="F42" s="17"/>
      <c r="G42" s="17"/>
      <c r="H42" s="17"/>
      <c r="I42" s="142"/>
      <c r="J42" s="17"/>
      <c r="K42" s="17"/>
      <c r="L42" s="17"/>
      <c r="M42" s="17"/>
    </row>
    <row r="43" spans="2:17" x14ac:dyDescent="0.35">
      <c r="C43" s="17"/>
      <c r="D43" s="17"/>
      <c r="E43" s="17"/>
      <c r="F43" s="17"/>
      <c r="G43" s="17"/>
      <c r="H43" s="17"/>
      <c r="I43" s="17"/>
      <c r="J43" s="17"/>
      <c r="K43" s="17"/>
      <c r="L43" s="17"/>
      <c r="M43" s="17"/>
    </row>
    <row r="44" spans="2:17" x14ac:dyDescent="0.35">
      <c r="C44" s="17"/>
      <c r="D44" s="17"/>
      <c r="E44" s="17"/>
      <c r="F44" s="17"/>
      <c r="G44" s="17"/>
      <c r="H44" s="17"/>
      <c r="I44" s="17"/>
      <c r="J44" s="17"/>
      <c r="K44" s="17"/>
      <c r="L44" s="17"/>
      <c r="M44" s="17"/>
    </row>
  </sheetData>
  <sheetProtection algorithmName="SHA-512" hashValue="Md64eWPcmhskEh7aHZ3NFcUR9oper9BQUvcYkVylfxFtkzyBjtzhS/Q4J8dBqqQSY2C7CiFQ+pPUlFTijfUH7A==" saltValue="XTS2O6fKyszSeBg1u0+U+Q==" spinCount="100000" sheet="1" objects="1" scenarios="1"/>
  <mergeCells count="4">
    <mergeCell ref="B3:M3"/>
    <mergeCell ref="B4:M4"/>
    <mergeCell ref="B40:J40"/>
    <mergeCell ref="L40:M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B3:Q55"/>
  <sheetViews>
    <sheetView showGridLines="0" topLeftCell="F34" zoomScale="96" zoomScaleNormal="96" zoomScaleSheetLayoutView="70" workbookViewId="0">
      <selection activeCell="J38" sqref="J38"/>
    </sheetView>
  </sheetViews>
  <sheetFormatPr defaultColWidth="9.453125" defaultRowHeight="19.5" customHeight="1" x14ac:dyDescent="0.3"/>
  <cols>
    <col min="1" max="1" width="15.54296875" style="4" customWidth="1"/>
    <col min="2" max="2" width="46" style="4" customWidth="1"/>
    <col min="3" max="3" width="22.54296875" style="4" customWidth="1"/>
    <col min="4" max="4" width="15.453125" style="4" customWidth="1"/>
    <col min="5" max="5" width="13.453125" style="4" bestFit="1" customWidth="1"/>
    <col min="6" max="6" width="16.54296875" style="4" customWidth="1"/>
    <col min="7" max="7" width="20.453125" style="4" customWidth="1"/>
    <col min="8" max="8" width="16.54296875" style="4" customWidth="1"/>
    <col min="9" max="9" width="16" style="4" bestFit="1" customWidth="1"/>
    <col min="10" max="10" width="22.54296875" style="4" customWidth="1"/>
    <col min="11" max="11" width="16.54296875" style="4" customWidth="1"/>
    <col min="12" max="12" width="17.54296875" style="4" customWidth="1"/>
    <col min="13" max="13" width="17.453125" style="4" customWidth="1"/>
    <col min="14" max="14" width="18.453125" style="4" bestFit="1" customWidth="1"/>
    <col min="15" max="15" width="14" style="4" customWidth="1"/>
    <col min="16" max="16" width="15.453125" style="4" customWidth="1"/>
    <col min="17" max="17" width="20.453125" style="4" customWidth="1"/>
    <col min="18" max="16384" width="9.453125" style="4"/>
  </cols>
  <sheetData>
    <row r="3" spans="2:17" ht="20.25" customHeight="1" x14ac:dyDescent="0.35">
      <c r="B3" s="235" t="s">
        <v>288</v>
      </c>
      <c r="C3" s="236"/>
      <c r="D3" s="236"/>
      <c r="E3" s="236"/>
      <c r="F3" s="236"/>
      <c r="G3" s="236"/>
      <c r="H3" s="236"/>
      <c r="I3" s="236"/>
      <c r="J3" s="236"/>
      <c r="K3" s="236"/>
      <c r="L3" s="236"/>
      <c r="M3" s="236"/>
      <c r="N3" s="236"/>
      <c r="O3" s="236"/>
      <c r="P3" s="236"/>
      <c r="Q3" s="237"/>
    </row>
    <row r="4" spans="2:17" s="12" customFormat="1" ht="29" x14ac:dyDescent="0.35">
      <c r="B4" s="41" t="s">
        <v>0</v>
      </c>
      <c r="C4" s="42" t="s">
        <v>1</v>
      </c>
      <c r="D4" s="42" t="s">
        <v>2</v>
      </c>
      <c r="E4" s="42" t="s">
        <v>3</v>
      </c>
      <c r="F4" s="42" t="s">
        <v>4</v>
      </c>
      <c r="G4" s="42" t="s">
        <v>5</v>
      </c>
      <c r="H4" s="42" t="s">
        <v>6</v>
      </c>
      <c r="I4" s="42" t="s">
        <v>7</v>
      </c>
      <c r="J4" s="42" t="s">
        <v>8</v>
      </c>
      <c r="K4" s="43" t="s">
        <v>9</v>
      </c>
      <c r="L4" s="43" t="s">
        <v>10</v>
      </c>
      <c r="M4" s="43" t="s">
        <v>11</v>
      </c>
      <c r="N4" s="43" t="s">
        <v>12</v>
      </c>
      <c r="O4" s="43" t="s">
        <v>13</v>
      </c>
      <c r="P4" s="43" t="s">
        <v>14</v>
      </c>
      <c r="Q4" s="43" t="s">
        <v>153</v>
      </c>
    </row>
    <row r="5" spans="2:17" ht="24.75" customHeight="1" x14ac:dyDescent="0.35">
      <c r="B5" s="242" t="s">
        <v>16</v>
      </c>
      <c r="C5" s="243"/>
      <c r="D5" s="243"/>
      <c r="E5" s="243"/>
      <c r="F5" s="243"/>
      <c r="G5" s="243"/>
      <c r="H5" s="243"/>
      <c r="I5" s="243"/>
      <c r="J5" s="243"/>
      <c r="K5" s="243"/>
      <c r="L5" s="243"/>
      <c r="M5" s="243"/>
      <c r="N5" s="243"/>
      <c r="O5" s="243"/>
      <c r="P5" s="243"/>
      <c r="Q5" s="244"/>
    </row>
    <row r="6" spans="2:17" ht="24.75" customHeight="1" x14ac:dyDescent="0.3">
      <c r="B6" s="9" t="s">
        <v>17</v>
      </c>
      <c r="C6" s="10">
        <v>3188</v>
      </c>
      <c r="D6" s="10">
        <v>0</v>
      </c>
      <c r="E6" s="10">
        <v>0</v>
      </c>
      <c r="F6" s="10">
        <v>3188</v>
      </c>
      <c r="G6" s="10">
        <v>0</v>
      </c>
      <c r="H6" s="10">
        <v>0</v>
      </c>
      <c r="I6" s="10">
        <v>0</v>
      </c>
      <c r="J6" s="10">
        <v>3188</v>
      </c>
      <c r="K6" s="10">
        <v>0</v>
      </c>
      <c r="L6" s="10">
        <v>3188</v>
      </c>
      <c r="M6" s="10">
        <v>145557</v>
      </c>
      <c r="N6" s="10">
        <v>0</v>
      </c>
      <c r="O6" s="10">
        <v>0</v>
      </c>
      <c r="P6" s="10">
        <v>0</v>
      </c>
      <c r="Q6" s="11">
        <v>148745</v>
      </c>
    </row>
    <row r="7" spans="2:17" ht="24.75" customHeight="1" x14ac:dyDescent="0.3">
      <c r="B7" s="9" t="s">
        <v>18</v>
      </c>
      <c r="C7" s="10">
        <v>0</v>
      </c>
      <c r="D7" s="10">
        <v>23480</v>
      </c>
      <c r="E7" s="10">
        <v>0</v>
      </c>
      <c r="F7" s="10">
        <v>23480</v>
      </c>
      <c r="G7" s="10">
        <v>22580</v>
      </c>
      <c r="H7" s="10">
        <v>0</v>
      </c>
      <c r="I7" s="10">
        <v>22580</v>
      </c>
      <c r="J7" s="10">
        <v>900</v>
      </c>
      <c r="K7" s="10">
        <v>0</v>
      </c>
      <c r="L7" s="10">
        <v>900</v>
      </c>
      <c r="M7" s="10">
        <v>0</v>
      </c>
      <c r="N7" s="10">
        <v>0</v>
      </c>
      <c r="O7" s="10">
        <v>0</v>
      </c>
      <c r="P7" s="10">
        <v>0</v>
      </c>
      <c r="Q7" s="11">
        <v>900</v>
      </c>
    </row>
    <row r="8" spans="2:17" ht="24.75" customHeight="1" x14ac:dyDescent="0.3">
      <c r="B8" s="9" t="s">
        <v>19</v>
      </c>
      <c r="C8" s="10">
        <v>88650</v>
      </c>
      <c r="D8" s="10">
        <v>71575</v>
      </c>
      <c r="E8" s="10">
        <v>-568</v>
      </c>
      <c r="F8" s="10">
        <v>159657</v>
      </c>
      <c r="G8" s="10">
        <v>0</v>
      </c>
      <c r="H8" s="10">
        <v>0</v>
      </c>
      <c r="I8" s="10">
        <v>0</v>
      </c>
      <c r="J8" s="10">
        <v>159657</v>
      </c>
      <c r="K8" s="10">
        <v>47897</v>
      </c>
      <c r="L8" s="10">
        <v>111760</v>
      </c>
      <c r="M8" s="10">
        <v>1414830</v>
      </c>
      <c r="N8" s="10">
        <v>0</v>
      </c>
      <c r="O8" s="10">
        <v>0</v>
      </c>
      <c r="P8" s="10">
        <v>0</v>
      </c>
      <c r="Q8" s="11">
        <v>1526591</v>
      </c>
    </row>
    <row r="9" spans="2:17" ht="24.75" customHeight="1" x14ac:dyDescent="0.3">
      <c r="B9" s="9" t="s">
        <v>142</v>
      </c>
      <c r="C9" s="10">
        <v>0</v>
      </c>
      <c r="D9" s="10">
        <v>0</v>
      </c>
      <c r="E9" s="10">
        <v>0</v>
      </c>
      <c r="F9" s="10">
        <v>0</v>
      </c>
      <c r="G9" s="10">
        <v>34399</v>
      </c>
      <c r="H9" s="10">
        <v>0</v>
      </c>
      <c r="I9" s="10">
        <v>34399</v>
      </c>
      <c r="J9" s="10">
        <v>-34399</v>
      </c>
      <c r="K9" s="10">
        <v>8862</v>
      </c>
      <c r="L9" s="10">
        <v>-43262</v>
      </c>
      <c r="M9" s="10">
        <v>-638830</v>
      </c>
      <c r="N9" s="10">
        <v>0</v>
      </c>
      <c r="O9" s="10">
        <v>0</v>
      </c>
      <c r="P9" s="10">
        <v>0</v>
      </c>
      <c r="Q9" s="11">
        <v>-682091</v>
      </c>
    </row>
    <row r="10" spans="2:17" ht="24.75" customHeight="1" x14ac:dyDescent="0.3">
      <c r="B10" s="9" t="s">
        <v>20</v>
      </c>
      <c r="C10" s="10">
        <v>24154</v>
      </c>
      <c r="D10" s="10">
        <v>168951</v>
      </c>
      <c r="E10" s="10">
        <v>0</v>
      </c>
      <c r="F10" s="10">
        <v>193105</v>
      </c>
      <c r="G10" s="10">
        <v>0</v>
      </c>
      <c r="H10" s="10">
        <v>88064</v>
      </c>
      <c r="I10" s="10">
        <v>159200</v>
      </c>
      <c r="J10" s="10">
        <v>33905</v>
      </c>
      <c r="K10" s="10">
        <v>-11341</v>
      </c>
      <c r="L10" s="10">
        <v>45246</v>
      </c>
      <c r="M10" s="10">
        <v>3397465</v>
      </c>
      <c r="N10" s="10">
        <v>0</v>
      </c>
      <c r="O10" s="10">
        <v>0</v>
      </c>
      <c r="P10" s="10">
        <v>850000</v>
      </c>
      <c r="Q10" s="11">
        <v>2592711</v>
      </c>
    </row>
    <row r="11" spans="2:17" ht="24.75" customHeight="1" x14ac:dyDescent="0.3">
      <c r="B11" s="9" t="s">
        <v>137</v>
      </c>
      <c r="C11" s="10">
        <v>0</v>
      </c>
      <c r="D11" s="10">
        <v>0</v>
      </c>
      <c r="E11" s="10">
        <v>0</v>
      </c>
      <c r="F11" s="10">
        <v>0</v>
      </c>
      <c r="G11" s="10">
        <v>471588</v>
      </c>
      <c r="H11" s="10">
        <v>0</v>
      </c>
      <c r="I11" s="10">
        <v>471588</v>
      </c>
      <c r="J11" s="10">
        <v>-471588</v>
      </c>
      <c r="K11" s="10">
        <v>-8041</v>
      </c>
      <c r="L11" s="10">
        <v>-463547</v>
      </c>
      <c r="M11" s="10">
        <v>411190</v>
      </c>
      <c r="N11" s="10">
        <v>0</v>
      </c>
      <c r="O11" s="10">
        <v>0</v>
      </c>
      <c r="P11" s="10">
        <v>0</v>
      </c>
      <c r="Q11" s="11">
        <v>-52357</v>
      </c>
    </row>
    <row r="12" spans="2:17" ht="24.75" customHeight="1" x14ac:dyDescent="0.3">
      <c r="B12" s="9" t="s">
        <v>21</v>
      </c>
      <c r="C12" s="10">
        <v>-127171</v>
      </c>
      <c r="D12" s="10">
        <v>0</v>
      </c>
      <c r="E12" s="10">
        <v>0</v>
      </c>
      <c r="F12" s="10">
        <v>-127171</v>
      </c>
      <c r="G12" s="10">
        <v>0</v>
      </c>
      <c r="H12" s="10">
        <v>0</v>
      </c>
      <c r="I12" s="10">
        <v>0</v>
      </c>
      <c r="J12" s="10">
        <v>-127171</v>
      </c>
      <c r="K12" s="10">
        <v>0</v>
      </c>
      <c r="L12" s="10">
        <v>-127171</v>
      </c>
      <c r="M12" s="10">
        <v>2635128</v>
      </c>
      <c r="N12" s="10">
        <v>0</v>
      </c>
      <c r="O12" s="10">
        <v>0</v>
      </c>
      <c r="P12" s="10">
        <v>0</v>
      </c>
      <c r="Q12" s="11">
        <v>2507957</v>
      </c>
    </row>
    <row r="13" spans="2:17" ht="24.75" customHeight="1" x14ac:dyDescent="0.3">
      <c r="B13" s="9" t="s">
        <v>22</v>
      </c>
      <c r="C13" s="10">
        <v>12200</v>
      </c>
      <c r="D13" s="10">
        <v>0</v>
      </c>
      <c r="E13" s="10">
        <v>0</v>
      </c>
      <c r="F13" s="10">
        <v>12200</v>
      </c>
      <c r="G13" s="10">
        <v>0</v>
      </c>
      <c r="H13" s="10">
        <v>0</v>
      </c>
      <c r="I13" s="10">
        <v>0</v>
      </c>
      <c r="J13" s="10">
        <v>12200</v>
      </c>
      <c r="K13" s="10">
        <v>0</v>
      </c>
      <c r="L13" s="10">
        <v>12200</v>
      </c>
      <c r="M13" s="10">
        <v>233594</v>
      </c>
      <c r="N13" s="10">
        <v>0</v>
      </c>
      <c r="O13" s="10">
        <v>0</v>
      </c>
      <c r="P13" s="10">
        <v>0</v>
      </c>
      <c r="Q13" s="11">
        <v>245793</v>
      </c>
    </row>
    <row r="14" spans="2:17" ht="24.75" customHeight="1" x14ac:dyDescent="0.3">
      <c r="B14" s="9" t="s">
        <v>23</v>
      </c>
      <c r="C14" s="10">
        <v>98767</v>
      </c>
      <c r="D14" s="10">
        <v>18743</v>
      </c>
      <c r="E14" s="10">
        <v>31498</v>
      </c>
      <c r="F14" s="10">
        <v>149008</v>
      </c>
      <c r="G14" s="10">
        <v>0</v>
      </c>
      <c r="H14" s="10">
        <v>3086</v>
      </c>
      <c r="I14" s="10">
        <v>4935</v>
      </c>
      <c r="J14" s="10">
        <v>144073</v>
      </c>
      <c r="K14" s="10">
        <v>0</v>
      </c>
      <c r="L14" s="10">
        <v>144073</v>
      </c>
      <c r="M14" s="10">
        <v>-1255</v>
      </c>
      <c r="N14" s="10">
        <v>0</v>
      </c>
      <c r="O14" s="10">
        <v>0</v>
      </c>
      <c r="P14" s="10">
        <v>0</v>
      </c>
      <c r="Q14" s="11">
        <v>142818</v>
      </c>
    </row>
    <row r="15" spans="2:17" ht="24.75" customHeight="1" x14ac:dyDescent="0.3">
      <c r="B15" s="9" t="s">
        <v>24</v>
      </c>
      <c r="C15" s="10">
        <v>0</v>
      </c>
      <c r="D15" s="10">
        <v>50445</v>
      </c>
      <c r="E15" s="10">
        <v>0</v>
      </c>
      <c r="F15" s="10">
        <v>50445</v>
      </c>
      <c r="G15" s="10">
        <v>40985</v>
      </c>
      <c r="H15" s="10">
        <v>6526</v>
      </c>
      <c r="I15" s="10">
        <v>61320</v>
      </c>
      <c r="J15" s="10">
        <v>-10875</v>
      </c>
      <c r="K15" s="10">
        <v>0</v>
      </c>
      <c r="L15" s="10">
        <v>-10875</v>
      </c>
      <c r="M15" s="10">
        <v>419717</v>
      </c>
      <c r="N15" s="10">
        <v>0</v>
      </c>
      <c r="O15" s="10">
        <v>0</v>
      </c>
      <c r="P15" s="10">
        <v>0</v>
      </c>
      <c r="Q15" s="11">
        <v>408842</v>
      </c>
    </row>
    <row r="16" spans="2:17" ht="24.75" customHeight="1" x14ac:dyDescent="0.3">
      <c r="B16" s="9" t="s">
        <v>25</v>
      </c>
      <c r="C16" s="10">
        <v>0</v>
      </c>
      <c r="D16" s="10">
        <v>35969</v>
      </c>
      <c r="E16" s="10">
        <v>0</v>
      </c>
      <c r="F16" s="10">
        <v>35969</v>
      </c>
      <c r="G16" s="10">
        <v>5776</v>
      </c>
      <c r="H16" s="10">
        <v>0</v>
      </c>
      <c r="I16" s="10">
        <v>5776</v>
      </c>
      <c r="J16" s="10">
        <v>30193</v>
      </c>
      <c r="K16" s="10">
        <v>3549</v>
      </c>
      <c r="L16" s="10">
        <v>26643</v>
      </c>
      <c r="M16" s="10">
        <v>107398</v>
      </c>
      <c r="N16" s="10">
        <v>0</v>
      </c>
      <c r="O16" s="10">
        <v>0</v>
      </c>
      <c r="P16" s="10">
        <v>0</v>
      </c>
      <c r="Q16" s="11">
        <v>134041</v>
      </c>
    </row>
    <row r="17" spans="2:17" ht="24.75" customHeight="1" x14ac:dyDescent="0.3">
      <c r="B17" s="9" t="s">
        <v>26</v>
      </c>
      <c r="C17" s="10">
        <v>319751</v>
      </c>
      <c r="D17" s="10">
        <v>1417</v>
      </c>
      <c r="E17" s="10">
        <v>0</v>
      </c>
      <c r="F17" s="10">
        <v>321168</v>
      </c>
      <c r="G17" s="10">
        <v>0</v>
      </c>
      <c r="H17" s="10">
        <v>0</v>
      </c>
      <c r="I17" s="10">
        <v>0</v>
      </c>
      <c r="J17" s="10">
        <v>321168</v>
      </c>
      <c r="K17" s="10">
        <v>79938</v>
      </c>
      <c r="L17" s="10">
        <v>241230</v>
      </c>
      <c r="M17" s="10">
        <v>3227407</v>
      </c>
      <c r="N17" s="10">
        <v>0</v>
      </c>
      <c r="O17" s="10">
        <v>0</v>
      </c>
      <c r="P17" s="10">
        <v>0</v>
      </c>
      <c r="Q17" s="11">
        <v>3468638</v>
      </c>
    </row>
    <row r="18" spans="2:17" ht="24.75" customHeight="1" x14ac:dyDescent="0.3">
      <c r="B18" s="9" t="s">
        <v>27</v>
      </c>
      <c r="C18" s="10">
        <v>0</v>
      </c>
      <c r="D18" s="10">
        <v>0</v>
      </c>
      <c r="E18" s="10">
        <v>237</v>
      </c>
      <c r="F18" s="10">
        <v>237</v>
      </c>
      <c r="G18" s="10">
        <v>123419</v>
      </c>
      <c r="H18" s="10">
        <v>0</v>
      </c>
      <c r="I18" s="10">
        <v>123419</v>
      </c>
      <c r="J18" s="10">
        <v>-123182</v>
      </c>
      <c r="K18" s="10">
        <v>0</v>
      </c>
      <c r="L18" s="10">
        <v>-123182</v>
      </c>
      <c r="M18" s="10">
        <v>1478822</v>
      </c>
      <c r="N18" s="10">
        <v>0</v>
      </c>
      <c r="O18" s="10">
        <v>0</v>
      </c>
      <c r="P18" s="10">
        <v>0</v>
      </c>
      <c r="Q18" s="11">
        <v>1355640</v>
      </c>
    </row>
    <row r="19" spans="2:17" ht="24.75" customHeight="1" x14ac:dyDescent="0.3">
      <c r="B19" s="9" t="s">
        <v>28</v>
      </c>
      <c r="C19" s="10">
        <v>198390</v>
      </c>
      <c r="D19" s="10">
        <v>0</v>
      </c>
      <c r="E19" s="10">
        <v>0</v>
      </c>
      <c r="F19" s="10">
        <v>198390</v>
      </c>
      <c r="G19" s="10">
        <v>0</v>
      </c>
      <c r="H19" s="10">
        <v>41175</v>
      </c>
      <c r="I19" s="10">
        <v>41175</v>
      </c>
      <c r="J19" s="10">
        <v>157215</v>
      </c>
      <c r="K19" s="10">
        <v>45021</v>
      </c>
      <c r="L19" s="10">
        <v>112195</v>
      </c>
      <c r="M19" s="10">
        <v>2941472</v>
      </c>
      <c r="N19" s="10">
        <v>0</v>
      </c>
      <c r="O19" s="10">
        <v>0</v>
      </c>
      <c r="P19" s="10">
        <v>0</v>
      </c>
      <c r="Q19" s="11">
        <v>3053666</v>
      </c>
    </row>
    <row r="20" spans="2:17" ht="24.75" customHeight="1" x14ac:dyDescent="0.3">
      <c r="B20" s="9" t="s">
        <v>29</v>
      </c>
      <c r="C20" s="10">
        <v>19343</v>
      </c>
      <c r="D20" s="10">
        <v>260584</v>
      </c>
      <c r="E20" s="10">
        <v>0</v>
      </c>
      <c r="F20" s="10">
        <v>279927</v>
      </c>
      <c r="G20" s="10">
        <v>0</v>
      </c>
      <c r="H20" s="10">
        <v>35000</v>
      </c>
      <c r="I20" s="10">
        <v>46250</v>
      </c>
      <c r="J20" s="10">
        <v>233677</v>
      </c>
      <c r="K20" s="10">
        <v>75945</v>
      </c>
      <c r="L20" s="10">
        <v>157732</v>
      </c>
      <c r="M20" s="10">
        <v>4292426</v>
      </c>
      <c r="N20" s="10">
        <v>0</v>
      </c>
      <c r="O20" s="10">
        <v>0</v>
      </c>
      <c r="P20" s="10">
        <v>0</v>
      </c>
      <c r="Q20" s="11">
        <v>4450158</v>
      </c>
    </row>
    <row r="21" spans="2:17" ht="24.75" customHeight="1" x14ac:dyDescent="0.3">
      <c r="B21" s="9" t="s">
        <v>30</v>
      </c>
      <c r="C21" s="10">
        <v>15843</v>
      </c>
      <c r="D21" s="10">
        <v>5724</v>
      </c>
      <c r="E21" s="10">
        <v>7050</v>
      </c>
      <c r="F21" s="10">
        <v>28617</v>
      </c>
      <c r="G21" s="10">
        <v>0</v>
      </c>
      <c r="H21" s="10">
        <v>1862</v>
      </c>
      <c r="I21" s="10">
        <v>3258</v>
      </c>
      <c r="J21" s="10">
        <v>25360</v>
      </c>
      <c r="K21" s="10">
        <v>7608</v>
      </c>
      <c r="L21" s="10">
        <v>17752</v>
      </c>
      <c r="M21" s="10">
        <v>39966</v>
      </c>
      <c r="N21" s="10">
        <v>0</v>
      </c>
      <c r="O21" s="10">
        <v>0</v>
      </c>
      <c r="P21" s="10">
        <v>0</v>
      </c>
      <c r="Q21" s="11">
        <v>57717</v>
      </c>
    </row>
    <row r="22" spans="2:17" ht="24.75" customHeight="1" x14ac:dyDescent="0.3">
      <c r="B22" s="9" t="s">
        <v>31</v>
      </c>
      <c r="C22" s="10">
        <v>0</v>
      </c>
      <c r="D22" s="10">
        <v>0</v>
      </c>
      <c r="E22" s="10">
        <v>0</v>
      </c>
      <c r="F22" s="10">
        <v>0</v>
      </c>
      <c r="G22" s="10">
        <v>0</v>
      </c>
      <c r="H22" s="10">
        <v>0</v>
      </c>
      <c r="I22" s="10">
        <v>0</v>
      </c>
      <c r="J22" s="10">
        <v>0</v>
      </c>
      <c r="K22" s="10">
        <v>0</v>
      </c>
      <c r="L22" s="10">
        <v>0</v>
      </c>
      <c r="M22" s="10">
        <v>0</v>
      </c>
      <c r="N22" s="10">
        <v>0</v>
      </c>
      <c r="O22" s="10">
        <v>0</v>
      </c>
      <c r="P22" s="10">
        <v>0</v>
      </c>
      <c r="Q22" s="11">
        <v>0</v>
      </c>
    </row>
    <row r="23" spans="2:17" ht="24.75" customHeight="1" x14ac:dyDescent="0.3">
      <c r="B23" s="9" t="s">
        <v>258</v>
      </c>
      <c r="C23" s="10">
        <v>47655</v>
      </c>
      <c r="D23" s="10">
        <v>0</v>
      </c>
      <c r="E23" s="10">
        <v>0</v>
      </c>
      <c r="F23" s="10">
        <v>47655</v>
      </c>
      <c r="G23" s="10">
        <v>0</v>
      </c>
      <c r="H23" s="10">
        <v>0</v>
      </c>
      <c r="I23" s="10">
        <v>0</v>
      </c>
      <c r="J23" s="10">
        <v>47655</v>
      </c>
      <c r="K23" s="10">
        <v>0</v>
      </c>
      <c r="L23" s="10">
        <v>47655</v>
      </c>
      <c r="M23" s="10">
        <v>-99797</v>
      </c>
      <c r="N23" s="10">
        <v>0</v>
      </c>
      <c r="O23" s="10">
        <v>0</v>
      </c>
      <c r="P23" s="10">
        <v>0</v>
      </c>
      <c r="Q23" s="11">
        <v>-52142</v>
      </c>
    </row>
    <row r="24" spans="2:17" ht="24.75" customHeight="1" x14ac:dyDescent="0.3">
      <c r="B24" s="9" t="s">
        <v>259</v>
      </c>
      <c r="C24" s="10">
        <v>266078</v>
      </c>
      <c r="D24" s="10">
        <v>0</v>
      </c>
      <c r="E24" s="10">
        <v>0</v>
      </c>
      <c r="F24" s="10">
        <v>266078</v>
      </c>
      <c r="G24" s="10">
        <v>0</v>
      </c>
      <c r="H24" s="10">
        <v>0</v>
      </c>
      <c r="I24" s="10">
        <v>0</v>
      </c>
      <c r="J24" s="10">
        <v>266078</v>
      </c>
      <c r="K24" s="10">
        <v>79823</v>
      </c>
      <c r="L24" s="10">
        <v>186255</v>
      </c>
      <c r="M24" s="10">
        <v>748293</v>
      </c>
      <c r="N24" s="10">
        <v>0</v>
      </c>
      <c r="O24" s="10">
        <v>0</v>
      </c>
      <c r="P24" s="10">
        <v>0</v>
      </c>
      <c r="Q24" s="11">
        <v>934548</v>
      </c>
    </row>
    <row r="25" spans="2:17" ht="24.75" customHeight="1" x14ac:dyDescent="0.3">
      <c r="B25" s="9" t="s">
        <v>33</v>
      </c>
      <c r="C25" s="10">
        <v>67780</v>
      </c>
      <c r="D25" s="10">
        <v>0</v>
      </c>
      <c r="E25" s="10">
        <v>798</v>
      </c>
      <c r="F25" s="10">
        <v>68578</v>
      </c>
      <c r="G25" s="10">
        <v>0</v>
      </c>
      <c r="H25" s="10">
        <v>1525</v>
      </c>
      <c r="I25" s="10">
        <v>5652</v>
      </c>
      <c r="J25" s="10">
        <v>62927</v>
      </c>
      <c r="K25" s="10">
        <v>18878</v>
      </c>
      <c r="L25" s="10">
        <v>44049</v>
      </c>
      <c r="M25" s="10">
        <v>1611113</v>
      </c>
      <c r="N25" s="10">
        <v>0</v>
      </c>
      <c r="O25" s="10">
        <v>0</v>
      </c>
      <c r="P25" s="10">
        <v>0</v>
      </c>
      <c r="Q25" s="11">
        <v>1655161</v>
      </c>
    </row>
    <row r="26" spans="2:17" ht="24.75" customHeight="1" x14ac:dyDescent="0.3">
      <c r="B26" s="9" t="s">
        <v>34</v>
      </c>
      <c r="C26" s="10">
        <v>9972</v>
      </c>
      <c r="D26" s="10">
        <v>13361</v>
      </c>
      <c r="E26" s="10">
        <v>0</v>
      </c>
      <c r="F26" s="10">
        <v>23333</v>
      </c>
      <c r="G26" s="10">
        <v>0</v>
      </c>
      <c r="H26" s="10">
        <v>20634</v>
      </c>
      <c r="I26" s="10">
        <v>20634</v>
      </c>
      <c r="J26" s="10">
        <v>2699</v>
      </c>
      <c r="K26" s="10">
        <v>0</v>
      </c>
      <c r="L26" s="10">
        <v>2699</v>
      </c>
      <c r="M26" s="10">
        <v>-1074623</v>
      </c>
      <c r="N26" s="10">
        <v>0</v>
      </c>
      <c r="O26" s="10">
        <v>0</v>
      </c>
      <c r="P26" s="10">
        <v>0</v>
      </c>
      <c r="Q26" s="11">
        <v>-1071924</v>
      </c>
    </row>
    <row r="27" spans="2:17" ht="24.75" customHeight="1" x14ac:dyDescent="0.3">
      <c r="B27" s="9" t="s">
        <v>35</v>
      </c>
      <c r="C27" s="10">
        <v>0</v>
      </c>
      <c r="D27" s="10">
        <v>0</v>
      </c>
      <c r="E27" s="10">
        <v>0</v>
      </c>
      <c r="F27" s="10">
        <v>0</v>
      </c>
      <c r="G27" s="10">
        <v>33146</v>
      </c>
      <c r="H27" s="10">
        <v>0</v>
      </c>
      <c r="I27" s="10">
        <v>33146</v>
      </c>
      <c r="J27" s="10">
        <v>-33146</v>
      </c>
      <c r="K27" s="10">
        <v>0</v>
      </c>
      <c r="L27" s="10">
        <v>-33146</v>
      </c>
      <c r="M27" s="10">
        <v>598050</v>
      </c>
      <c r="N27" s="10">
        <v>0</v>
      </c>
      <c r="O27" s="10">
        <v>0</v>
      </c>
      <c r="P27" s="10">
        <v>0</v>
      </c>
      <c r="Q27" s="11">
        <v>564904</v>
      </c>
    </row>
    <row r="28" spans="2:17" ht="27" customHeight="1" x14ac:dyDescent="0.3">
      <c r="B28" s="9" t="s">
        <v>36</v>
      </c>
      <c r="C28" s="10">
        <v>131229</v>
      </c>
      <c r="D28" s="10">
        <v>101454</v>
      </c>
      <c r="E28" s="10">
        <v>1005</v>
      </c>
      <c r="F28" s="10">
        <v>233688</v>
      </c>
      <c r="G28" s="10">
        <v>0</v>
      </c>
      <c r="H28" s="10">
        <v>6320</v>
      </c>
      <c r="I28" s="10">
        <v>14883</v>
      </c>
      <c r="J28" s="10">
        <v>218806</v>
      </c>
      <c r="K28" s="10">
        <v>65642</v>
      </c>
      <c r="L28" s="10">
        <v>153164</v>
      </c>
      <c r="M28" s="10">
        <v>1193418</v>
      </c>
      <c r="N28" s="10">
        <v>0</v>
      </c>
      <c r="O28" s="10">
        <v>0</v>
      </c>
      <c r="P28" s="10">
        <v>200000</v>
      </c>
      <c r="Q28" s="11">
        <v>1146582</v>
      </c>
    </row>
    <row r="29" spans="2:17" ht="27" customHeight="1" x14ac:dyDescent="0.3">
      <c r="B29" s="9" t="s">
        <v>249</v>
      </c>
      <c r="C29" s="10">
        <v>0</v>
      </c>
      <c r="D29" s="10">
        <v>123174</v>
      </c>
      <c r="E29" s="10">
        <v>0</v>
      </c>
      <c r="F29" s="10">
        <v>123174</v>
      </c>
      <c r="G29" s="10">
        <v>93397</v>
      </c>
      <c r="H29" s="10">
        <v>0</v>
      </c>
      <c r="I29" s="10">
        <v>93397</v>
      </c>
      <c r="J29" s="10">
        <v>29777</v>
      </c>
      <c r="K29" s="10">
        <v>0</v>
      </c>
      <c r="L29" s="10">
        <v>29777</v>
      </c>
      <c r="M29" s="10">
        <v>-73702</v>
      </c>
      <c r="N29" s="10">
        <v>0</v>
      </c>
      <c r="O29" s="10">
        <v>0</v>
      </c>
      <c r="P29" s="10">
        <v>0</v>
      </c>
      <c r="Q29" s="11">
        <v>-43925</v>
      </c>
    </row>
    <row r="30" spans="2:17" ht="27" customHeight="1" x14ac:dyDescent="0.3">
      <c r="B30" s="9" t="s">
        <v>193</v>
      </c>
      <c r="C30" s="10">
        <v>72</v>
      </c>
      <c r="D30" s="10">
        <v>0</v>
      </c>
      <c r="E30" s="10">
        <v>0</v>
      </c>
      <c r="F30" s="10">
        <v>72</v>
      </c>
      <c r="G30" s="10">
        <v>0</v>
      </c>
      <c r="H30" s="10">
        <v>0</v>
      </c>
      <c r="I30" s="10">
        <v>0</v>
      </c>
      <c r="J30" s="10">
        <v>72</v>
      </c>
      <c r="K30" s="10">
        <v>0</v>
      </c>
      <c r="L30" s="10">
        <v>72</v>
      </c>
      <c r="M30" s="10">
        <v>358075</v>
      </c>
      <c r="N30" s="10">
        <v>0</v>
      </c>
      <c r="O30" s="10">
        <v>0</v>
      </c>
      <c r="P30" s="10">
        <v>0</v>
      </c>
      <c r="Q30" s="11">
        <v>358147</v>
      </c>
    </row>
    <row r="31" spans="2:17" ht="27" customHeight="1" x14ac:dyDescent="0.3">
      <c r="B31" s="9" t="s">
        <v>37</v>
      </c>
      <c r="C31" s="10">
        <v>0</v>
      </c>
      <c r="D31" s="10">
        <v>0</v>
      </c>
      <c r="E31" s="10">
        <v>25</v>
      </c>
      <c r="F31" s="10">
        <v>25</v>
      </c>
      <c r="G31" s="10">
        <v>164723</v>
      </c>
      <c r="H31" s="10">
        <v>23311</v>
      </c>
      <c r="I31" s="10">
        <v>188885</v>
      </c>
      <c r="J31" s="10">
        <v>-188860</v>
      </c>
      <c r="K31" s="10">
        <v>-56658</v>
      </c>
      <c r="L31" s="10">
        <v>-132202</v>
      </c>
      <c r="M31" s="10">
        <v>649477</v>
      </c>
      <c r="N31" s="10">
        <v>0</v>
      </c>
      <c r="O31" s="10">
        <v>0</v>
      </c>
      <c r="P31" s="10">
        <v>0</v>
      </c>
      <c r="Q31" s="11">
        <v>517275</v>
      </c>
    </row>
    <row r="32" spans="2:17" ht="24.75" customHeight="1" x14ac:dyDescent="0.3">
      <c r="B32" s="7" t="s">
        <v>139</v>
      </c>
      <c r="C32" s="10">
        <v>0</v>
      </c>
      <c r="D32" s="10">
        <v>0</v>
      </c>
      <c r="E32" s="10">
        <v>0</v>
      </c>
      <c r="F32" s="10">
        <v>0</v>
      </c>
      <c r="G32" s="10">
        <v>21937</v>
      </c>
      <c r="H32" s="10">
        <v>0</v>
      </c>
      <c r="I32" s="10">
        <v>21937</v>
      </c>
      <c r="J32" s="10">
        <v>-21937</v>
      </c>
      <c r="K32" s="10">
        <v>0</v>
      </c>
      <c r="L32" s="10">
        <v>-21937</v>
      </c>
      <c r="M32" s="10">
        <v>240601</v>
      </c>
      <c r="N32" s="10">
        <v>0</v>
      </c>
      <c r="O32" s="10">
        <v>0</v>
      </c>
      <c r="P32" s="10">
        <v>0</v>
      </c>
      <c r="Q32" s="11">
        <v>218664</v>
      </c>
    </row>
    <row r="33" spans="2:17" ht="24.75" customHeight="1" x14ac:dyDescent="0.3">
      <c r="B33" s="9" t="s">
        <v>151</v>
      </c>
      <c r="C33" s="10">
        <v>0</v>
      </c>
      <c r="D33" s="10">
        <v>14952</v>
      </c>
      <c r="E33" s="10">
        <v>0</v>
      </c>
      <c r="F33" s="10">
        <v>14952</v>
      </c>
      <c r="G33" s="10">
        <v>32129</v>
      </c>
      <c r="H33" s="10">
        <v>0</v>
      </c>
      <c r="I33" s="10">
        <v>32129</v>
      </c>
      <c r="J33" s="10">
        <v>-17177</v>
      </c>
      <c r="K33" s="10">
        <v>-3278</v>
      </c>
      <c r="L33" s="10">
        <v>-13899</v>
      </c>
      <c r="M33" s="10">
        <v>7472</v>
      </c>
      <c r="N33" s="10">
        <v>0</v>
      </c>
      <c r="O33" s="10">
        <v>0</v>
      </c>
      <c r="P33" s="10">
        <v>0</v>
      </c>
      <c r="Q33" s="11">
        <v>-6426</v>
      </c>
    </row>
    <row r="34" spans="2:17" ht="24.75" customHeight="1" x14ac:dyDescent="0.3">
      <c r="B34" s="9" t="s">
        <v>140</v>
      </c>
      <c r="C34" s="10">
        <v>0</v>
      </c>
      <c r="D34" s="10">
        <v>0</v>
      </c>
      <c r="E34" s="10">
        <v>0</v>
      </c>
      <c r="F34" s="10">
        <v>0</v>
      </c>
      <c r="G34" s="10">
        <v>158730</v>
      </c>
      <c r="H34" s="10">
        <v>0</v>
      </c>
      <c r="I34" s="10">
        <v>158730</v>
      </c>
      <c r="J34" s="10">
        <v>-158730</v>
      </c>
      <c r="K34" s="10">
        <v>-47442</v>
      </c>
      <c r="L34" s="10">
        <v>-111288</v>
      </c>
      <c r="M34" s="10">
        <v>-2220211</v>
      </c>
      <c r="N34" s="10">
        <v>0</v>
      </c>
      <c r="O34" s="10">
        <v>0</v>
      </c>
      <c r="P34" s="10">
        <v>0</v>
      </c>
      <c r="Q34" s="11">
        <v>-2331499</v>
      </c>
    </row>
    <row r="35" spans="2:17" ht="24.75" customHeight="1" x14ac:dyDescent="0.3">
      <c r="B35" s="9" t="s">
        <v>141</v>
      </c>
      <c r="C35" s="10">
        <v>0</v>
      </c>
      <c r="D35" s="10">
        <v>0</v>
      </c>
      <c r="E35" s="10">
        <v>0</v>
      </c>
      <c r="F35" s="10">
        <v>0</v>
      </c>
      <c r="G35" s="10">
        <v>67674</v>
      </c>
      <c r="H35" s="10">
        <v>0</v>
      </c>
      <c r="I35" s="10">
        <v>67674</v>
      </c>
      <c r="J35" s="10">
        <v>-67674</v>
      </c>
      <c r="K35" s="10">
        <v>0</v>
      </c>
      <c r="L35" s="10">
        <v>-67674</v>
      </c>
      <c r="M35" s="10">
        <v>379619</v>
      </c>
      <c r="N35" s="10">
        <v>0</v>
      </c>
      <c r="O35" s="10">
        <v>0</v>
      </c>
      <c r="P35" s="10">
        <v>0</v>
      </c>
      <c r="Q35" s="11">
        <v>311945</v>
      </c>
    </row>
    <row r="36" spans="2:17" ht="24.75" customHeight="1" x14ac:dyDescent="0.3">
      <c r="B36" s="9" t="s">
        <v>152</v>
      </c>
      <c r="C36" s="10">
        <v>16549</v>
      </c>
      <c r="D36" s="10">
        <v>0</v>
      </c>
      <c r="E36" s="10">
        <v>0</v>
      </c>
      <c r="F36" s="10">
        <v>16549</v>
      </c>
      <c r="G36" s="10">
        <v>0</v>
      </c>
      <c r="H36" s="10">
        <v>0</v>
      </c>
      <c r="I36" s="10">
        <v>0</v>
      </c>
      <c r="J36" s="10">
        <v>16549</v>
      </c>
      <c r="K36" s="10">
        <v>4965</v>
      </c>
      <c r="L36" s="10">
        <v>11584</v>
      </c>
      <c r="M36" s="10">
        <v>0</v>
      </c>
      <c r="N36" s="10">
        <v>0</v>
      </c>
      <c r="O36" s="10">
        <v>0</v>
      </c>
      <c r="P36" s="10">
        <v>0</v>
      </c>
      <c r="Q36" s="11">
        <v>11584</v>
      </c>
    </row>
    <row r="37" spans="2:17" ht="24.75" customHeight="1" x14ac:dyDescent="0.3">
      <c r="B37" s="9" t="s">
        <v>38</v>
      </c>
      <c r="C37" s="10">
        <v>0</v>
      </c>
      <c r="D37" s="10">
        <v>0</v>
      </c>
      <c r="E37" s="10">
        <v>0</v>
      </c>
      <c r="F37" s="10">
        <v>0</v>
      </c>
      <c r="G37" s="10">
        <v>0</v>
      </c>
      <c r="H37" s="10">
        <v>0</v>
      </c>
      <c r="I37" s="10">
        <v>0</v>
      </c>
      <c r="J37" s="10">
        <v>0</v>
      </c>
      <c r="K37" s="10">
        <v>0</v>
      </c>
      <c r="L37" s="10">
        <v>0</v>
      </c>
      <c r="M37" s="10">
        <v>0</v>
      </c>
      <c r="N37" s="10">
        <v>0</v>
      </c>
      <c r="O37" s="10">
        <v>0</v>
      </c>
      <c r="P37" s="10">
        <v>0</v>
      </c>
      <c r="Q37" s="11">
        <v>0</v>
      </c>
    </row>
    <row r="38" spans="2:17" ht="24.75" customHeight="1" x14ac:dyDescent="0.3">
      <c r="B38" s="9" t="s">
        <v>39</v>
      </c>
      <c r="C38" s="10">
        <v>7274</v>
      </c>
      <c r="D38" s="10">
        <v>62218</v>
      </c>
      <c r="E38" s="10">
        <v>0</v>
      </c>
      <c r="F38" s="10">
        <v>69492</v>
      </c>
      <c r="G38" s="10">
        <v>0</v>
      </c>
      <c r="H38" s="10">
        <v>1004</v>
      </c>
      <c r="I38" s="10">
        <v>2446</v>
      </c>
      <c r="J38" s="10">
        <v>67046</v>
      </c>
      <c r="K38" s="10">
        <v>19725</v>
      </c>
      <c r="L38" s="10">
        <v>47321</v>
      </c>
      <c r="M38" s="10">
        <v>1170412</v>
      </c>
      <c r="N38" s="10">
        <v>-204</v>
      </c>
      <c r="O38" s="10">
        <v>0</v>
      </c>
      <c r="P38" s="10">
        <v>0</v>
      </c>
      <c r="Q38" s="11">
        <v>1217938</v>
      </c>
    </row>
    <row r="39" spans="2:17" ht="24.75" customHeight="1" x14ac:dyDescent="0.3">
      <c r="B39" s="9" t="s">
        <v>40</v>
      </c>
      <c r="C39" s="10">
        <v>-3726</v>
      </c>
      <c r="D39" s="10">
        <v>0</v>
      </c>
      <c r="E39" s="10">
        <v>0</v>
      </c>
      <c r="F39" s="10">
        <v>-3726</v>
      </c>
      <c r="G39" s="10">
        <v>0</v>
      </c>
      <c r="H39" s="10">
        <v>0</v>
      </c>
      <c r="I39" s="10">
        <v>0</v>
      </c>
      <c r="J39" s="10">
        <v>-3726</v>
      </c>
      <c r="K39" s="10">
        <v>-1118</v>
      </c>
      <c r="L39" s="10">
        <v>-2608</v>
      </c>
      <c r="M39" s="10">
        <v>7061</v>
      </c>
      <c r="N39" s="10">
        <v>0</v>
      </c>
      <c r="O39" s="10">
        <v>0</v>
      </c>
      <c r="P39" s="10">
        <v>0</v>
      </c>
      <c r="Q39" s="11">
        <v>4453</v>
      </c>
    </row>
    <row r="40" spans="2:17" ht="24.75" customHeight="1" x14ac:dyDescent="0.3">
      <c r="B40" s="9" t="s">
        <v>41</v>
      </c>
      <c r="C40" s="10">
        <v>0</v>
      </c>
      <c r="D40" s="10">
        <v>8142</v>
      </c>
      <c r="E40" s="10">
        <v>0</v>
      </c>
      <c r="F40" s="10">
        <v>8142</v>
      </c>
      <c r="G40" s="10">
        <v>92706</v>
      </c>
      <c r="H40" s="10">
        <v>1153</v>
      </c>
      <c r="I40" s="10">
        <v>97825</v>
      </c>
      <c r="J40" s="10">
        <v>-89683</v>
      </c>
      <c r="K40" s="10">
        <v>0</v>
      </c>
      <c r="L40" s="10">
        <v>-89683</v>
      </c>
      <c r="M40" s="10">
        <v>265588</v>
      </c>
      <c r="N40" s="10">
        <v>0</v>
      </c>
      <c r="O40" s="10">
        <v>0</v>
      </c>
      <c r="P40" s="10">
        <v>0</v>
      </c>
      <c r="Q40" s="11">
        <v>175904</v>
      </c>
    </row>
    <row r="41" spans="2:17" ht="24.75" customHeight="1" x14ac:dyDescent="0.3">
      <c r="B41" s="9" t="s">
        <v>42</v>
      </c>
      <c r="C41" s="10">
        <v>56497</v>
      </c>
      <c r="D41" s="10">
        <v>13120</v>
      </c>
      <c r="E41" s="10">
        <v>0</v>
      </c>
      <c r="F41" s="10">
        <v>69617</v>
      </c>
      <c r="G41" s="10">
        <v>0</v>
      </c>
      <c r="H41" s="10">
        <v>23123</v>
      </c>
      <c r="I41" s="10">
        <v>23123</v>
      </c>
      <c r="J41" s="10">
        <v>46494</v>
      </c>
      <c r="K41" s="10">
        <v>0</v>
      </c>
      <c r="L41" s="10">
        <v>46494</v>
      </c>
      <c r="M41" s="10">
        <v>1039579</v>
      </c>
      <c r="N41" s="10">
        <v>0</v>
      </c>
      <c r="O41" s="10">
        <v>0</v>
      </c>
      <c r="P41" s="10">
        <v>0</v>
      </c>
      <c r="Q41" s="11">
        <v>1086073</v>
      </c>
    </row>
    <row r="42" spans="2:17" ht="24.75" customHeight="1" x14ac:dyDescent="0.3">
      <c r="B42" s="9" t="s">
        <v>43</v>
      </c>
      <c r="C42" s="10">
        <v>0</v>
      </c>
      <c r="D42" s="10">
        <v>356106</v>
      </c>
      <c r="E42" s="10">
        <v>15</v>
      </c>
      <c r="F42" s="10">
        <v>356121</v>
      </c>
      <c r="G42" s="10">
        <v>178104</v>
      </c>
      <c r="H42" s="10">
        <v>0</v>
      </c>
      <c r="I42" s="10">
        <v>178104</v>
      </c>
      <c r="J42" s="10">
        <v>178017</v>
      </c>
      <c r="K42" s="10">
        <v>53405</v>
      </c>
      <c r="L42" s="10">
        <v>124612</v>
      </c>
      <c r="M42" s="10">
        <v>5678192</v>
      </c>
      <c r="N42" s="10">
        <v>0</v>
      </c>
      <c r="O42" s="10">
        <v>0</v>
      </c>
      <c r="P42" s="10">
        <v>0</v>
      </c>
      <c r="Q42" s="11">
        <v>5802804</v>
      </c>
    </row>
    <row r="43" spans="2:17" ht="24.75" customHeight="1" x14ac:dyDescent="0.3">
      <c r="B43" s="9" t="s">
        <v>44</v>
      </c>
      <c r="C43" s="10">
        <v>0</v>
      </c>
      <c r="D43" s="10">
        <v>0</v>
      </c>
      <c r="E43" s="10">
        <v>0</v>
      </c>
      <c r="F43" s="10">
        <v>0</v>
      </c>
      <c r="G43" s="10">
        <v>0</v>
      </c>
      <c r="H43" s="10">
        <v>0</v>
      </c>
      <c r="I43" s="10">
        <v>0</v>
      </c>
      <c r="J43" s="10">
        <v>0</v>
      </c>
      <c r="K43" s="10">
        <v>0</v>
      </c>
      <c r="L43" s="10">
        <v>0</v>
      </c>
      <c r="M43" s="10">
        <v>0</v>
      </c>
      <c r="N43" s="10">
        <v>0</v>
      </c>
      <c r="O43" s="10">
        <v>0</v>
      </c>
      <c r="P43" s="10">
        <v>0</v>
      </c>
      <c r="Q43" s="11">
        <v>0</v>
      </c>
    </row>
    <row r="44" spans="2:17" customFormat="1" ht="24.75" customHeight="1" x14ac:dyDescent="0.35">
      <c r="B44" s="44" t="s">
        <v>45</v>
      </c>
      <c r="C44" s="45">
        <f t="shared" ref="C44:P44" si="0">SUM(C6:C43)</f>
        <v>1252495</v>
      </c>
      <c r="D44" s="45">
        <f t="shared" si="0"/>
        <v>1329415</v>
      </c>
      <c r="E44" s="45">
        <f t="shared" si="0"/>
        <v>40060</v>
      </c>
      <c r="F44" s="45">
        <f t="shared" si="0"/>
        <v>2621970</v>
      </c>
      <c r="G44" s="45">
        <f t="shared" si="0"/>
        <v>1541293</v>
      </c>
      <c r="H44" s="45">
        <f t="shared" si="0"/>
        <v>252783</v>
      </c>
      <c r="I44" s="45">
        <f t="shared" si="0"/>
        <v>1912465</v>
      </c>
      <c r="J44" s="45">
        <f t="shared" si="0"/>
        <v>709508</v>
      </c>
      <c r="K44" s="45">
        <f t="shared" si="0"/>
        <v>383380</v>
      </c>
      <c r="L44" s="45">
        <f t="shared" si="0"/>
        <v>326127</v>
      </c>
      <c r="M44" s="45">
        <f t="shared" si="0"/>
        <v>30583504</v>
      </c>
      <c r="N44" s="45">
        <f t="shared" si="0"/>
        <v>-204</v>
      </c>
      <c r="O44" s="45">
        <f t="shared" si="0"/>
        <v>0</v>
      </c>
      <c r="P44" s="45">
        <f t="shared" si="0"/>
        <v>1050000</v>
      </c>
      <c r="Q44" s="45">
        <f>SUM(Q6:Q43)</f>
        <v>29859835</v>
      </c>
    </row>
    <row r="45" spans="2:17" customFormat="1" ht="24.75" customHeight="1" x14ac:dyDescent="0.35">
      <c r="B45" s="238" t="s">
        <v>46</v>
      </c>
      <c r="C45" s="239"/>
      <c r="D45" s="239"/>
      <c r="E45" s="239"/>
      <c r="F45" s="239"/>
      <c r="G45" s="239"/>
      <c r="H45" s="239"/>
      <c r="I45" s="239"/>
      <c r="J45" s="239"/>
      <c r="K45" s="239"/>
      <c r="L45" s="239"/>
      <c r="M45" s="239"/>
      <c r="N45" s="239"/>
      <c r="O45" s="239"/>
      <c r="P45" s="239"/>
      <c r="Q45" s="240"/>
    </row>
    <row r="46" spans="2:17" ht="24.75" customHeight="1" x14ac:dyDescent="0.3">
      <c r="B46" s="9" t="s">
        <v>47</v>
      </c>
      <c r="C46" s="10">
        <v>459962</v>
      </c>
      <c r="D46" s="10">
        <v>0</v>
      </c>
      <c r="E46" s="10">
        <v>0</v>
      </c>
      <c r="F46" s="10">
        <v>459962</v>
      </c>
      <c r="G46" s="10">
        <v>0</v>
      </c>
      <c r="H46" s="10">
        <v>0</v>
      </c>
      <c r="I46" s="10">
        <v>0</v>
      </c>
      <c r="J46" s="10">
        <v>459962</v>
      </c>
      <c r="K46" s="10">
        <v>137989</v>
      </c>
      <c r="L46" s="10">
        <v>321973</v>
      </c>
      <c r="M46" s="10">
        <v>523648</v>
      </c>
      <c r="N46" s="10">
        <v>0</v>
      </c>
      <c r="O46" s="10">
        <v>0</v>
      </c>
      <c r="P46" s="10">
        <v>0</v>
      </c>
      <c r="Q46" s="11">
        <v>845621</v>
      </c>
    </row>
    <row r="47" spans="2:17" ht="24.75" customHeight="1" x14ac:dyDescent="0.3">
      <c r="B47" s="9" t="s">
        <v>64</v>
      </c>
      <c r="C47" s="10">
        <v>23973</v>
      </c>
      <c r="D47" s="10">
        <v>128207</v>
      </c>
      <c r="E47" s="10">
        <v>12312</v>
      </c>
      <c r="F47" s="10">
        <v>164492</v>
      </c>
      <c r="G47" s="10">
        <v>0</v>
      </c>
      <c r="H47" s="10">
        <v>0</v>
      </c>
      <c r="I47" s="10">
        <v>8977</v>
      </c>
      <c r="J47" s="10">
        <v>155515</v>
      </c>
      <c r="K47" s="10">
        <v>46655</v>
      </c>
      <c r="L47" s="10">
        <v>108861</v>
      </c>
      <c r="M47" s="10">
        <v>2998910</v>
      </c>
      <c r="N47" s="10">
        <v>-394</v>
      </c>
      <c r="O47" s="10">
        <v>0</v>
      </c>
      <c r="P47" s="10">
        <v>0</v>
      </c>
      <c r="Q47" s="11">
        <v>3108165</v>
      </c>
    </row>
    <row r="48" spans="2:17" ht="24.75" customHeight="1" x14ac:dyDescent="0.3">
      <c r="B48" s="9" t="s">
        <v>250</v>
      </c>
      <c r="C48" s="10">
        <v>0</v>
      </c>
      <c r="D48" s="10">
        <v>0</v>
      </c>
      <c r="E48" s="10">
        <v>1447</v>
      </c>
      <c r="F48" s="10">
        <v>1447</v>
      </c>
      <c r="G48" s="10">
        <v>15539</v>
      </c>
      <c r="H48" s="10">
        <v>0</v>
      </c>
      <c r="I48" s="10">
        <v>15539</v>
      </c>
      <c r="J48" s="10">
        <v>-14092</v>
      </c>
      <c r="K48" s="10">
        <v>0</v>
      </c>
      <c r="L48" s="10">
        <v>-14092</v>
      </c>
      <c r="M48" s="10">
        <v>266354</v>
      </c>
      <c r="N48" s="10">
        <v>0</v>
      </c>
      <c r="O48" s="10">
        <v>0</v>
      </c>
      <c r="P48" s="10">
        <v>0</v>
      </c>
      <c r="Q48" s="11">
        <v>252263</v>
      </c>
    </row>
    <row r="49" spans="2:17" ht="24.75" customHeight="1" x14ac:dyDescent="0.3">
      <c r="B49" s="9" t="s">
        <v>48</v>
      </c>
      <c r="C49" s="10">
        <v>-742974</v>
      </c>
      <c r="D49" s="10">
        <v>0</v>
      </c>
      <c r="E49" s="10">
        <v>12499</v>
      </c>
      <c r="F49" s="10">
        <v>-730476</v>
      </c>
      <c r="G49" s="10">
        <v>0</v>
      </c>
      <c r="H49" s="10">
        <v>0</v>
      </c>
      <c r="I49" s="10">
        <v>0</v>
      </c>
      <c r="J49" s="10">
        <v>-730476</v>
      </c>
      <c r="K49" s="10">
        <v>219143</v>
      </c>
      <c r="L49" s="10">
        <v>-949619</v>
      </c>
      <c r="M49" s="10">
        <v>21625457</v>
      </c>
      <c r="N49" s="10">
        <v>0</v>
      </c>
      <c r="O49" s="10">
        <v>0</v>
      </c>
      <c r="P49" s="10">
        <v>0</v>
      </c>
      <c r="Q49" s="11">
        <v>20675838</v>
      </c>
    </row>
    <row r="50" spans="2:17" ht="24.75" customHeight="1" x14ac:dyDescent="0.3">
      <c r="B50" s="9" t="s">
        <v>251</v>
      </c>
      <c r="C50" s="10">
        <v>12554</v>
      </c>
      <c r="D50" s="10">
        <v>12873</v>
      </c>
      <c r="E50" s="10">
        <v>4289</v>
      </c>
      <c r="F50" s="10">
        <v>29716</v>
      </c>
      <c r="G50" s="10">
        <v>0</v>
      </c>
      <c r="H50" s="10">
        <v>0</v>
      </c>
      <c r="I50" s="10">
        <v>0</v>
      </c>
      <c r="J50" s="10">
        <v>29716</v>
      </c>
      <c r="K50" s="10">
        <v>8915</v>
      </c>
      <c r="L50" s="10">
        <v>20801</v>
      </c>
      <c r="M50" s="10">
        <v>42162</v>
      </c>
      <c r="N50" s="10">
        <v>0</v>
      </c>
      <c r="O50" s="10">
        <v>0</v>
      </c>
      <c r="P50" s="10">
        <v>0</v>
      </c>
      <c r="Q50" s="11">
        <v>62964</v>
      </c>
    </row>
    <row r="51" spans="2:17" customFormat="1" ht="24.75" customHeight="1" x14ac:dyDescent="0.35">
      <c r="B51" s="44" t="s">
        <v>45</v>
      </c>
      <c r="C51" s="45">
        <f>SUM(C46:C50)</f>
        <v>-246485</v>
      </c>
      <c r="D51" s="45">
        <f t="shared" ref="D51:Q51" si="1">SUM(D46:D50)</f>
        <v>141080</v>
      </c>
      <c r="E51" s="45">
        <f t="shared" si="1"/>
        <v>30547</v>
      </c>
      <c r="F51" s="45">
        <f t="shared" si="1"/>
        <v>-74859</v>
      </c>
      <c r="G51" s="45">
        <f t="shared" si="1"/>
        <v>15539</v>
      </c>
      <c r="H51" s="45">
        <f t="shared" si="1"/>
        <v>0</v>
      </c>
      <c r="I51" s="45">
        <f t="shared" si="1"/>
        <v>24516</v>
      </c>
      <c r="J51" s="45">
        <f t="shared" si="1"/>
        <v>-99375</v>
      </c>
      <c r="K51" s="45">
        <f t="shared" si="1"/>
        <v>412702</v>
      </c>
      <c r="L51" s="45">
        <f t="shared" si="1"/>
        <v>-512076</v>
      </c>
      <c r="M51" s="45">
        <f t="shared" si="1"/>
        <v>25456531</v>
      </c>
      <c r="N51" s="45">
        <f t="shared" si="1"/>
        <v>-394</v>
      </c>
      <c r="O51" s="45">
        <f t="shared" si="1"/>
        <v>0</v>
      </c>
      <c r="P51" s="45">
        <f t="shared" si="1"/>
        <v>0</v>
      </c>
      <c r="Q51" s="45">
        <f t="shared" si="1"/>
        <v>24944851</v>
      </c>
    </row>
    <row r="52" spans="2:17" customFormat="1" ht="24.75" customHeight="1" x14ac:dyDescent="0.35">
      <c r="B52" s="44" t="s">
        <v>49</v>
      </c>
      <c r="C52" s="46">
        <f>C44+C51</f>
        <v>1006010</v>
      </c>
      <c r="D52" s="46">
        <f t="shared" ref="D52:Q52" si="2">D44+D51</f>
        <v>1470495</v>
      </c>
      <c r="E52" s="46">
        <f t="shared" si="2"/>
        <v>70607</v>
      </c>
      <c r="F52" s="46">
        <f t="shared" si="2"/>
        <v>2547111</v>
      </c>
      <c r="G52" s="46">
        <f t="shared" si="2"/>
        <v>1556832</v>
      </c>
      <c r="H52" s="46">
        <f t="shared" si="2"/>
        <v>252783</v>
      </c>
      <c r="I52" s="46">
        <f t="shared" si="2"/>
        <v>1936981</v>
      </c>
      <c r="J52" s="46">
        <f t="shared" si="2"/>
        <v>610133</v>
      </c>
      <c r="K52" s="46">
        <f t="shared" si="2"/>
        <v>796082</v>
      </c>
      <c r="L52" s="46">
        <f t="shared" si="2"/>
        <v>-185949</v>
      </c>
      <c r="M52" s="46">
        <f t="shared" si="2"/>
        <v>56040035</v>
      </c>
      <c r="N52" s="46">
        <f t="shared" si="2"/>
        <v>-598</v>
      </c>
      <c r="O52" s="46">
        <f t="shared" si="2"/>
        <v>0</v>
      </c>
      <c r="P52" s="46">
        <f t="shared" si="2"/>
        <v>1050000</v>
      </c>
      <c r="Q52" s="46">
        <f t="shared" si="2"/>
        <v>54804686</v>
      </c>
    </row>
    <row r="53" spans="2:17" ht="19.5" customHeight="1" x14ac:dyDescent="0.3">
      <c r="B53" s="241" t="s">
        <v>50</v>
      </c>
      <c r="C53" s="241"/>
      <c r="D53" s="241"/>
      <c r="E53" s="241"/>
      <c r="F53" s="241"/>
      <c r="G53" s="241"/>
      <c r="H53" s="241"/>
      <c r="I53" s="241"/>
      <c r="J53" s="241"/>
      <c r="K53" s="241"/>
      <c r="L53" s="241"/>
      <c r="M53" s="241"/>
      <c r="N53" s="241"/>
      <c r="O53" s="241"/>
      <c r="P53" s="241"/>
      <c r="Q53" s="241"/>
    </row>
    <row r="55" spans="2:17" ht="19.5" customHeight="1" x14ac:dyDescent="0.3">
      <c r="D55" s="5"/>
      <c r="L55" s="5"/>
    </row>
  </sheetData>
  <sheetProtection algorithmName="SHA-512" hashValue="gSgvvFuPT+3l49bqfYTTaOB5xNry0JQ9v2Rs433qxdVMbW9ap8cTKR5nkNCIBXp+S3F8f23GQ749jeIhCKfHxw==" saltValue="VSpDC5MteLfwX+P+uaxNqQ==" spinCount="100000" sheet="1" objects="1" scenarios="1"/>
  <sortState xmlns:xlrd2="http://schemas.microsoft.com/office/spreadsheetml/2017/richdata2" ref="B6:Q42">
    <sortCondition ref="B6:B42"/>
  </sortState>
  <mergeCells count="4">
    <mergeCell ref="B3:Q3"/>
    <mergeCell ref="B45:Q45"/>
    <mergeCell ref="B53:Q53"/>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0"/>
  <sheetViews>
    <sheetView showGridLines="0" topLeftCell="C22" zoomScale="80" zoomScaleNormal="80" workbookViewId="0">
      <selection activeCell="C28" sqref="C28"/>
    </sheetView>
  </sheetViews>
  <sheetFormatPr defaultColWidth="13.54296875" defaultRowHeight="14" x14ac:dyDescent="0.3"/>
  <cols>
    <col min="1" max="1" width="15.453125" style="4" customWidth="1"/>
    <col min="2" max="2" width="46.54296875" style="4" customWidth="1"/>
    <col min="3" max="3" width="24" style="4" customWidth="1"/>
    <col min="4" max="9" width="19.453125" style="4" customWidth="1"/>
    <col min="10" max="12" width="17.54296875" style="4" customWidth="1"/>
    <col min="13" max="13" width="19.453125" style="4" customWidth="1"/>
    <col min="14" max="14" width="17.54296875" style="4" customWidth="1"/>
    <col min="15" max="15" width="18.54296875" style="4" customWidth="1"/>
    <col min="16" max="16" width="17.54296875" style="4" customWidth="1"/>
    <col min="17" max="17" width="22.453125" style="4" customWidth="1"/>
    <col min="18" max="16384" width="13.54296875" style="4"/>
  </cols>
  <sheetData>
    <row r="1" spans="2:17" ht="22.5" customHeight="1" x14ac:dyDescent="0.3"/>
    <row r="2" spans="2:17" ht="7.5" customHeight="1" x14ac:dyDescent="0.3"/>
    <row r="3" spans="2:17" s="47" customFormat="1" ht="23.25" customHeight="1" x14ac:dyDescent="0.3">
      <c r="B3" s="248" t="s">
        <v>289</v>
      </c>
      <c r="C3" s="248"/>
      <c r="D3" s="248"/>
      <c r="E3" s="248"/>
      <c r="F3" s="248"/>
      <c r="G3" s="248"/>
      <c r="H3" s="248"/>
      <c r="I3" s="248"/>
      <c r="J3" s="248"/>
      <c r="K3" s="248"/>
      <c r="L3" s="248"/>
      <c r="M3" s="248"/>
      <c r="N3" s="248"/>
      <c r="O3" s="248"/>
      <c r="P3" s="248"/>
      <c r="Q3" s="248"/>
    </row>
    <row r="4" spans="2:17" s="47" customFormat="1" ht="29.25" customHeight="1" x14ac:dyDescent="0.3">
      <c r="B4" s="48" t="s">
        <v>0</v>
      </c>
      <c r="C4" s="49" t="s">
        <v>1</v>
      </c>
      <c r="D4" s="49" t="s">
        <v>2</v>
      </c>
      <c r="E4" s="49" t="s">
        <v>3</v>
      </c>
      <c r="F4" s="49" t="s">
        <v>4</v>
      </c>
      <c r="G4" s="50" t="s">
        <v>5</v>
      </c>
      <c r="H4" s="50" t="s">
        <v>6</v>
      </c>
      <c r="I4" s="50" t="s">
        <v>7</v>
      </c>
      <c r="J4" s="50" t="s">
        <v>8</v>
      </c>
      <c r="K4" s="51" t="s">
        <v>9</v>
      </c>
      <c r="L4" s="51" t="s">
        <v>10</v>
      </c>
      <c r="M4" s="51" t="s">
        <v>11</v>
      </c>
      <c r="N4" s="51" t="s">
        <v>12</v>
      </c>
      <c r="O4" s="51" t="s">
        <v>13</v>
      </c>
      <c r="P4" s="51" t="s">
        <v>14</v>
      </c>
      <c r="Q4" s="51" t="s">
        <v>15</v>
      </c>
    </row>
    <row r="5" spans="2:17" s="47" customFormat="1" ht="21.75" customHeight="1" x14ac:dyDescent="0.3">
      <c r="B5" s="245" t="s">
        <v>16</v>
      </c>
      <c r="C5" s="246"/>
      <c r="D5" s="246"/>
      <c r="E5" s="246"/>
      <c r="F5" s="246"/>
      <c r="G5" s="246"/>
      <c r="H5" s="246"/>
      <c r="I5" s="246"/>
      <c r="J5" s="246"/>
      <c r="K5" s="246"/>
      <c r="L5" s="246"/>
      <c r="M5" s="246"/>
      <c r="N5" s="246"/>
      <c r="O5" s="246"/>
      <c r="P5" s="246"/>
      <c r="Q5" s="247"/>
    </row>
    <row r="6" spans="2:17" ht="21.75" customHeight="1" x14ac:dyDescent="0.3">
      <c r="B6" s="9" t="s">
        <v>256</v>
      </c>
      <c r="C6" s="10">
        <v>0</v>
      </c>
      <c r="D6" s="10">
        <v>0</v>
      </c>
      <c r="E6" s="10">
        <v>0</v>
      </c>
      <c r="F6" s="10">
        <v>0</v>
      </c>
      <c r="G6" s="10">
        <v>0</v>
      </c>
      <c r="H6" s="10">
        <v>0</v>
      </c>
      <c r="I6" s="10">
        <v>0</v>
      </c>
      <c r="J6" s="10">
        <v>0</v>
      </c>
      <c r="K6" s="10">
        <v>51337</v>
      </c>
      <c r="L6" s="10">
        <v>-51337</v>
      </c>
      <c r="M6" s="10">
        <v>0</v>
      </c>
      <c r="N6" s="10">
        <v>0</v>
      </c>
      <c r="O6" s="10">
        <v>0</v>
      </c>
      <c r="P6" s="10">
        <v>0</v>
      </c>
      <c r="Q6" s="11">
        <v>-51337</v>
      </c>
    </row>
    <row r="7" spans="2:17" ht="21.75" customHeight="1" x14ac:dyDescent="0.3">
      <c r="B7" s="9" t="s">
        <v>51</v>
      </c>
      <c r="C7" s="10">
        <v>35135</v>
      </c>
      <c r="D7" s="10">
        <v>17976</v>
      </c>
      <c r="E7" s="10">
        <v>0</v>
      </c>
      <c r="F7" s="10">
        <v>53111</v>
      </c>
      <c r="G7" s="10">
        <v>0</v>
      </c>
      <c r="H7" s="10">
        <v>0</v>
      </c>
      <c r="I7" s="10">
        <v>987</v>
      </c>
      <c r="J7" s="10">
        <v>52124</v>
      </c>
      <c r="K7" s="10">
        <v>0</v>
      </c>
      <c r="L7" s="10">
        <v>52124</v>
      </c>
      <c r="M7" s="10">
        <v>-101459</v>
      </c>
      <c r="N7" s="10">
        <v>0</v>
      </c>
      <c r="O7" s="10">
        <v>0</v>
      </c>
      <c r="P7" s="10">
        <v>0</v>
      </c>
      <c r="Q7" s="11">
        <v>-49335</v>
      </c>
    </row>
    <row r="8" spans="2:17" ht="21.75" customHeight="1" x14ac:dyDescent="0.3">
      <c r="B8" s="9" t="s">
        <v>148</v>
      </c>
      <c r="C8" s="10">
        <v>1252811</v>
      </c>
      <c r="D8" s="10">
        <v>0</v>
      </c>
      <c r="E8" s="10">
        <v>45278</v>
      </c>
      <c r="F8" s="10">
        <v>1298089</v>
      </c>
      <c r="G8" s="10">
        <v>0</v>
      </c>
      <c r="H8" s="10">
        <v>0</v>
      </c>
      <c r="I8" s="10">
        <v>0</v>
      </c>
      <c r="J8" s="10">
        <v>1298089</v>
      </c>
      <c r="K8" s="10">
        <v>375843</v>
      </c>
      <c r="L8" s="10">
        <v>922246</v>
      </c>
      <c r="M8" s="10">
        <v>5754465</v>
      </c>
      <c r="N8" s="10">
        <v>0</v>
      </c>
      <c r="O8" s="10">
        <v>0</v>
      </c>
      <c r="P8" s="10">
        <v>0</v>
      </c>
      <c r="Q8" s="11">
        <v>6676711</v>
      </c>
    </row>
    <row r="9" spans="2:17" ht="21.75" customHeight="1" x14ac:dyDescent="0.3">
      <c r="B9" s="9" t="s">
        <v>52</v>
      </c>
      <c r="C9" s="10">
        <v>0</v>
      </c>
      <c r="D9" s="10">
        <v>0</v>
      </c>
      <c r="E9" s="10">
        <v>7291</v>
      </c>
      <c r="F9" s="10">
        <v>7291</v>
      </c>
      <c r="G9" s="10">
        <v>0</v>
      </c>
      <c r="H9" s="10">
        <v>0</v>
      </c>
      <c r="I9" s="10">
        <v>0</v>
      </c>
      <c r="J9" s="10">
        <v>7291</v>
      </c>
      <c r="K9" s="10">
        <v>0</v>
      </c>
      <c r="L9" s="10">
        <v>7291</v>
      </c>
      <c r="M9" s="10">
        <v>-31672</v>
      </c>
      <c r="N9" s="10">
        <v>0</v>
      </c>
      <c r="O9" s="10">
        <v>0</v>
      </c>
      <c r="P9" s="10">
        <v>0</v>
      </c>
      <c r="Q9" s="11">
        <v>-24380</v>
      </c>
    </row>
    <row r="10" spans="2:17" ht="21.75" customHeight="1" x14ac:dyDescent="0.3">
      <c r="B10" s="9" t="s">
        <v>53</v>
      </c>
      <c r="C10" s="10">
        <v>0</v>
      </c>
      <c r="D10" s="10">
        <v>0</v>
      </c>
      <c r="E10" s="10">
        <v>0</v>
      </c>
      <c r="F10" s="10">
        <v>0</v>
      </c>
      <c r="G10" s="10">
        <v>0</v>
      </c>
      <c r="H10" s="10">
        <v>0</v>
      </c>
      <c r="I10" s="10">
        <v>0</v>
      </c>
      <c r="J10" s="10">
        <v>0</v>
      </c>
      <c r="K10" s="10">
        <v>0</v>
      </c>
      <c r="L10" s="10">
        <v>0</v>
      </c>
      <c r="M10" s="10">
        <v>71861</v>
      </c>
      <c r="N10" s="10">
        <v>0</v>
      </c>
      <c r="O10" s="10">
        <v>0</v>
      </c>
      <c r="P10" s="10">
        <v>0</v>
      </c>
      <c r="Q10" s="11">
        <v>71861</v>
      </c>
    </row>
    <row r="11" spans="2:17" ht="21.75" customHeight="1" x14ac:dyDescent="0.3">
      <c r="B11" s="9" t="s">
        <v>22</v>
      </c>
      <c r="C11" s="10">
        <v>0</v>
      </c>
      <c r="D11" s="10">
        <v>0</v>
      </c>
      <c r="E11" s="10">
        <v>0</v>
      </c>
      <c r="F11" s="10">
        <v>0</v>
      </c>
      <c r="G11" s="10">
        <v>-85756</v>
      </c>
      <c r="H11" s="10">
        <v>0</v>
      </c>
      <c r="I11" s="10">
        <v>-85756</v>
      </c>
      <c r="J11" s="10">
        <v>85756</v>
      </c>
      <c r="K11" s="10">
        <v>0</v>
      </c>
      <c r="L11" s="10">
        <v>85756</v>
      </c>
      <c r="M11" s="10">
        <v>-176535</v>
      </c>
      <c r="N11" s="10">
        <v>0</v>
      </c>
      <c r="O11" s="10">
        <v>0</v>
      </c>
      <c r="P11" s="10">
        <v>0</v>
      </c>
      <c r="Q11" s="11">
        <v>-90780</v>
      </c>
    </row>
    <row r="12" spans="2:17" ht="21.75" customHeight="1" x14ac:dyDescent="0.3">
      <c r="B12" s="9" t="s">
        <v>55</v>
      </c>
      <c r="C12" s="10">
        <v>0</v>
      </c>
      <c r="D12" s="10">
        <v>0</v>
      </c>
      <c r="E12" s="10">
        <v>4192</v>
      </c>
      <c r="F12" s="10">
        <v>4192</v>
      </c>
      <c r="G12" s="10">
        <v>0</v>
      </c>
      <c r="H12" s="10">
        <v>0</v>
      </c>
      <c r="I12" s="10">
        <v>0</v>
      </c>
      <c r="J12" s="10">
        <v>4192</v>
      </c>
      <c r="K12" s="10">
        <v>1258</v>
      </c>
      <c r="L12" s="10">
        <v>2934</v>
      </c>
      <c r="M12" s="10">
        <v>98119</v>
      </c>
      <c r="N12" s="10">
        <v>0</v>
      </c>
      <c r="O12" s="10">
        <v>0</v>
      </c>
      <c r="P12" s="10">
        <v>0</v>
      </c>
      <c r="Q12" s="11">
        <v>101054</v>
      </c>
    </row>
    <row r="13" spans="2:17" ht="21.75" customHeight="1" x14ac:dyDescent="0.3">
      <c r="B13" s="9" t="s">
        <v>263</v>
      </c>
      <c r="C13" s="10">
        <v>0</v>
      </c>
      <c r="D13" s="10">
        <v>0</v>
      </c>
      <c r="E13" s="10">
        <v>0</v>
      </c>
      <c r="F13" s="10">
        <v>0</v>
      </c>
      <c r="G13" s="10">
        <v>0</v>
      </c>
      <c r="H13" s="10">
        <v>0</v>
      </c>
      <c r="I13" s="10">
        <v>0</v>
      </c>
      <c r="J13" s="10">
        <v>0</v>
      </c>
      <c r="K13" s="10">
        <v>0</v>
      </c>
      <c r="L13" s="10">
        <v>0</v>
      </c>
      <c r="M13" s="10">
        <v>0</v>
      </c>
      <c r="N13" s="10">
        <v>0</v>
      </c>
      <c r="O13" s="10">
        <v>0</v>
      </c>
      <c r="P13" s="10">
        <v>0</v>
      </c>
      <c r="Q13" s="11">
        <v>0</v>
      </c>
    </row>
    <row r="14" spans="2:17" ht="21.75" customHeight="1" x14ac:dyDescent="0.3">
      <c r="B14" s="9" t="s">
        <v>56</v>
      </c>
      <c r="C14" s="10">
        <v>170000</v>
      </c>
      <c r="D14" s="10">
        <v>26801</v>
      </c>
      <c r="E14" s="10">
        <v>0</v>
      </c>
      <c r="F14" s="10">
        <v>196801</v>
      </c>
      <c r="G14" s="10">
        <v>0</v>
      </c>
      <c r="H14" s="10">
        <v>10</v>
      </c>
      <c r="I14" s="10">
        <v>10</v>
      </c>
      <c r="J14" s="10">
        <v>196791</v>
      </c>
      <c r="K14" s="10">
        <v>58090</v>
      </c>
      <c r="L14" s="10">
        <v>138701</v>
      </c>
      <c r="M14" s="10">
        <v>2953264</v>
      </c>
      <c r="N14" s="10">
        <v>0</v>
      </c>
      <c r="O14" s="10">
        <v>0</v>
      </c>
      <c r="P14" s="10">
        <v>200000</v>
      </c>
      <c r="Q14" s="11">
        <v>2891965</v>
      </c>
    </row>
    <row r="15" spans="2:17" ht="21.75" customHeight="1" x14ac:dyDescent="0.3">
      <c r="B15" s="9" t="s">
        <v>57</v>
      </c>
      <c r="C15" s="10">
        <v>72443</v>
      </c>
      <c r="D15" s="10">
        <v>73358</v>
      </c>
      <c r="E15" s="10">
        <v>0</v>
      </c>
      <c r="F15" s="10">
        <v>145801</v>
      </c>
      <c r="G15" s="10">
        <v>0</v>
      </c>
      <c r="H15" s="10">
        <v>0</v>
      </c>
      <c r="I15" s="10">
        <v>0</v>
      </c>
      <c r="J15" s="10">
        <v>145801</v>
      </c>
      <c r="K15" s="10">
        <v>21733</v>
      </c>
      <c r="L15" s="10">
        <v>124068</v>
      </c>
      <c r="M15" s="10">
        <v>5230690</v>
      </c>
      <c r="N15" s="10">
        <v>0</v>
      </c>
      <c r="O15" s="10">
        <v>0</v>
      </c>
      <c r="P15" s="10">
        <v>0</v>
      </c>
      <c r="Q15" s="11">
        <v>5354758</v>
      </c>
    </row>
    <row r="16" spans="2:17" ht="21.75" customHeight="1" x14ac:dyDescent="0.3">
      <c r="B16" s="9" t="s">
        <v>58</v>
      </c>
      <c r="C16" s="10">
        <v>0</v>
      </c>
      <c r="D16" s="10">
        <v>0</v>
      </c>
      <c r="E16" s="10">
        <v>0</v>
      </c>
      <c r="F16" s="10">
        <v>0</v>
      </c>
      <c r="G16" s="10">
        <v>0</v>
      </c>
      <c r="H16" s="10">
        <v>0</v>
      </c>
      <c r="I16" s="10">
        <v>0</v>
      </c>
      <c r="J16" s="10">
        <v>0</v>
      </c>
      <c r="K16" s="10">
        <v>0</v>
      </c>
      <c r="L16" s="10">
        <v>0</v>
      </c>
      <c r="M16" s="10">
        <v>40268</v>
      </c>
      <c r="N16" s="10">
        <v>0</v>
      </c>
      <c r="O16" s="10">
        <v>0</v>
      </c>
      <c r="P16" s="10">
        <v>0</v>
      </c>
      <c r="Q16" s="11">
        <v>40268</v>
      </c>
    </row>
    <row r="17" spans="2:19" ht="21.75" customHeight="1" x14ac:dyDescent="0.3">
      <c r="B17" s="9" t="s">
        <v>131</v>
      </c>
      <c r="C17" s="10">
        <v>0</v>
      </c>
      <c r="D17" s="10">
        <v>7348</v>
      </c>
      <c r="E17" s="10">
        <v>0</v>
      </c>
      <c r="F17" s="10">
        <v>7348</v>
      </c>
      <c r="G17" s="10">
        <v>0</v>
      </c>
      <c r="H17" s="10">
        <v>0</v>
      </c>
      <c r="I17" s="10">
        <v>2064</v>
      </c>
      <c r="J17" s="10">
        <v>5284</v>
      </c>
      <c r="K17" s="10">
        <v>2710</v>
      </c>
      <c r="L17" s="10">
        <v>2574</v>
      </c>
      <c r="M17" s="10">
        <v>50532</v>
      </c>
      <c r="N17" s="10">
        <v>0</v>
      </c>
      <c r="O17" s="10">
        <v>0</v>
      </c>
      <c r="P17" s="10">
        <v>0</v>
      </c>
      <c r="Q17" s="11">
        <v>53106</v>
      </c>
    </row>
    <row r="18" spans="2:19" ht="21.75" customHeight="1" x14ac:dyDescent="0.3">
      <c r="B18" s="9" t="s">
        <v>253</v>
      </c>
      <c r="C18" s="10">
        <v>53101</v>
      </c>
      <c r="D18" s="10">
        <v>0</v>
      </c>
      <c r="E18" s="10">
        <v>0</v>
      </c>
      <c r="F18" s="10">
        <v>53101</v>
      </c>
      <c r="G18" s="10">
        <v>0</v>
      </c>
      <c r="H18" s="10">
        <v>0</v>
      </c>
      <c r="I18" s="10">
        <v>0</v>
      </c>
      <c r="J18" s="10">
        <v>53101</v>
      </c>
      <c r="K18" s="10">
        <v>15430</v>
      </c>
      <c r="L18" s="10">
        <v>37671</v>
      </c>
      <c r="M18" s="10">
        <v>0</v>
      </c>
      <c r="N18" s="10">
        <v>0</v>
      </c>
      <c r="O18" s="10">
        <v>0</v>
      </c>
      <c r="P18" s="10">
        <v>0</v>
      </c>
      <c r="Q18" s="11">
        <v>37671</v>
      </c>
    </row>
    <row r="19" spans="2:19" ht="21.75" customHeight="1" x14ac:dyDescent="0.3">
      <c r="B19" s="9" t="s">
        <v>136</v>
      </c>
      <c r="C19" s="10">
        <v>0</v>
      </c>
      <c r="D19" s="10">
        <v>0</v>
      </c>
      <c r="E19" s="10">
        <v>80519</v>
      </c>
      <c r="F19" s="10">
        <v>80519</v>
      </c>
      <c r="G19" s="10">
        <v>0</v>
      </c>
      <c r="H19" s="10">
        <v>0</v>
      </c>
      <c r="I19" s="10">
        <v>0</v>
      </c>
      <c r="J19" s="10">
        <v>80519</v>
      </c>
      <c r="K19" s="10">
        <v>29135</v>
      </c>
      <c r="L19" s="10">
        <v>51383</v>
      </c>
      <c r="M19" s="10">
        <v>-304170</v>
      </c>
      <c r="N19" s="10">
        <v>51383</v>
      </c>
      <c r="O19" s="10">
        <v>0</v>
      </c>
      <c r="P19" s="10">
        <v>0</v>
      </c>
      <c r="Q19" s="11">
        <v>-304170</v>
      </c>
    </row>
    <row r="20" spans="2:19" ht="21.75" customHeight="1" x14ac:dyDescent="0.3">
      <c r="B20" s="9" t="s">
        <v>35</v>
      </c>
      <c r="C20" s="10">
        <v>0</v>
      </c>
      <c r="D20" s="10">
        <v>0</v>
      </c>
      <c r="E20" s="10">
        <v>0</v>
      </c>
      <c r="F20" s="10">
        <v>0</v>
      </c>
      <c r="G20" s="10">
        <v>0</v>
      </c>
      <c r="H20" s="10">
        <v>0</v>
      </c>
      <c r="I20" s="10">
        <v>0</v>
      </c>
      <c r="J20" s="10">
        <v>0</v>
      </c>
      <c r="K20" s="10">
        <v>0</v>
      </c>
      <c r="L20" s="10">
        <v>0</v>
      </c>
      <c r="M20" s="10">
        <v>62000</v>
      </c>
      <c r="N20" s="10">
        <v>0</v>
      </c>
      <c r="O20" s="10">
        <v>0</v>
      </c>
      <c r="P20" s="10">
        <v>0</v>
      </c>
      <c r="Q20" s="11">
        <v>62000</v>
      </c>
    </row>
    <row r="21" spans="2:19" ht="21.75" customHeight="1" x14ac:dyDescent="0.3">
      <c r="B21" s="52" t="s">
        <v>191</v>
      </c>
      <c r="C21" s="10">
        <v>-60599</v>
      </c>
      <c r="D21" s="10">
        <v>0</v>
      </c>
      <c r="E21" s="10">
        <v>0</v>
      </c>
      <c r="F21" s="10">
        <v>-60599</v>
      </c>
      <c r="G21" s="10">
        <v>0</v>
      </c>
      <c r="H21" s="10">
        <v>0</v>
      </c>
      <c r="I21" s="10">
        <v>0</v>
      </c>
      <c r="J21" s="10">
        <v>-60599</v>
      </c>
      <c r="K21" s="10">
        <v>3274</v>
      </c>
      <c r="L21" s="10">
        <v>-63873</v>
      </c>
      <c r="M21" s="10">
        <v>-1243669</v>
      </c>
      <c r="N21" s="10">
        <v>0</v>
      </c>
      <c r="O21" s="10">
        <v>0</v>
      </c>
      <c r="P21" s="10">
        <v>0</v>
      </c>
      <c r="Q21" s="11">
        <v>-1307542</v>
      </c>
    </row>
    <row r="22" spans="2:19" ht="21.75" customHeight="1" x14ac:dyDescent="0.3">
      <c r="B22" s="9" t="s">
        <v>59</v>
      </c>
      <c r="C22" s="10">
        <v>0</v>
      </c>
      <c r="D22" s="10">
        <v>42929</v>
      </c>
      <c r="E22" s="10">
        <v>0</v>
      </c>
      <c r="F22" s="10">
        <v>42929</v>
      </c>
      <c r="G22" s="10">
        <v>83621</v>
      </c>
      <c r="H22" s="10">
        <v>0</v>
      </c>
      <c r="I22" s="10">
        <v>84669</v>
      </c>
      <c r="J22" s="10">
        <v>-41740</v>
      </c>
      <c r="K22" s="10">
        <v>0</v>
      </c>
      <c r="L22" s="10">
        <v>-41740</v>
      </c>
      <c r="M22" s="10">
        <v>-2661167</v>
      </c>
      <c r="N22" s="10">
        <v>0</v>
      </c>
      <c r="O22" s="10">
        <v>0</v>
      </c>
      <c r="P22" s="10">
        <v>0</v>
      </c>
      <c r="Q22" s="11">
        <v>-2702907</v>
      </c>
    </row>
    <row r="23" spans="2:19" ht="21.75" customHeight="1" x14ac:dyDescent="0.3">
      <c r="B23" s="9" t="s">
        <v>60</v>
      </c>
      <c r="C23" s="10">
        <v>0</v>
      </c>
      <c r="D23" s="10">
        <v>0</v>
      </c>
      <c r="E23" s="10">
        <v>0</v>
      </c>
      <c r="F23" s="10">
        <v>0</v>
      </c>
      <c r="G23" s="10">
        <v>75123</v>
      </c>
      <c r="H23" s="10">
        <v>0</v>
      </c>
      <c r="I23" s="10">
        <v>75123</v>
      </c>
      <c r="J23" s="10">
        <v>-75123</v>
      </c>
      <c r="K23" s="10">
        <v>0</v>
      </c>
      <c r="L23" s="10">
        <v>-75123</v>
      </c>
      <c r="M23" s="10">
        <v>120204</v>
      </c>
      <c r="N23" s="10">
        <v>0</v>
      </c>
      <c r="O23" s="10">
        <v>0</v>
      </c>
      <c r="P23" s="10">
        <v>0</v>
      </c>
      <c r="Q23" s="11">
        <v>45081</v>
      </c>
    </row>
    <row r="24" spans="2:19" ht="21.75" customHeight="1" x14ac:dyDescent="0.3">
      <c r="B24" s="9" t="s">
        <v>134</v>
      </c>
      <c r="C24" s="10">
        <v>0</v>
      </c>
      <c r="D24" s="10">
        <v>21963</v>
      </c>
      <c r="E24" s="10">
        <v>0</v>
      </c>
      <c r="F24" s="10">
        <v>21963</v>
      </c>
      <c r="G24" s="10">
        <v>0</v>
      </c>
      <c r="H24" s="10">
        <v>58942</v>
      </c>
      <c r="I24" s="10">
        <v>58942</v>
      </c>
      <c r="J24" s="10">
        <v>-36979</v>
      </c>
      <c r="K24" s="10">
        <v>12339</v>
      </c>
      <c r="L24" s="10">
        <v>-49318</v>
      </c>
      <c r="M24" s="10">
        <v>-2217704</v>
      </c>
      <c r="N24" s="10">
        <v>0</v>
      </c>
      <c r="O24" s="10">
        <v>0</v>
      </c>
      <c r="P24" s="10">
        <v>0</v>
      </c>
      <c r="Q24" s="11">
        <v>-2267023</v>
      </c>
    </row>
    <row r="25" spans="2:19" ht="21.75" customHeight="1" x14ac:dyDescent="0.3">
      <c r="B25" s="9" t="s">
        <v>135</v>
      </c>
      <c r="C25" s="10">
        <v>0</v>
      </c>
      <c r="D25" s="10">
        <v>0</v>
      </c>
      <c r="E25" s="10">
        <v>16770</v>
      </c>
      <c r="F25" s="10">
        <v>16770</v>
      </c>
      <c r="G25" s="10">
        <v>0</v>
      </c>
      <c r="H25" s="10">
        <v>16770</v>
      </c>
      <c r="I25" s="10">
        <v>16770</v>
      </c>
      <c r="J25" s="10">
        <v>0</v>
      </c>
      <c r="K25" s="10">
        <v>0</v>
      </c>
      <c r="L25" s="10">
        <v>0</v>
      </c>
      <c r="M25" s="10">
        <v>0</v>
      </c>
      <c r="N25" s="10">
        <v>0</v>
      </c>
      <c r="O25" s="10">
        <v>0</v>
      </c>
      <c r="P25" s="10">
        <v>0</v>
      </c>
      <c r="Q25" s="11">
        <v>0</v>
      </c>
    </row>
    <row r="26" spans="2:19" ht="21.75" customHeight="1" x14ac:dyDescent="0.3">
      <c r="B26" s="9" t="s">
        <v>149</v>
      </c>
      <c r="C26" s="10">
        <v>0</v>
      </c>
      <c r="D26" s="10">
        <v>0</v>
      </c>
      <c r="E26" s="10">
        <v>0</v>
      </c>
      <c r="F26" s="10">
        <v>0</v>
      </c>
      <c r="G26" s="10">
        <v>0</v>
      </c>
      <c r="H26" s="10">
        <v>0</v>
      </c>
      <c r="I26" s="10">
        <v>0</v>
      </c>
      <c r="J26" s="10">
        <v>0</v>
      </c>
      <c r="K26" s="10">
        <v>0</v>
      </c>
      <c r="L26" s="10">
        <v>0</v>
      </c>
      <c r="M26" s="10">
        <v>867469</v>
      </c>
      <c r="N26" s="10">
        <v>0</v>
      </c>
      <c r="O26" s="10">
        <v>0</v>
      </c>
      <c r="P26" s="10">
        <v>0</v>
      </c>
      <c r="Q26" s="11">
        <v>867469</v>
      </c>
    </row>
    <row r="27" spans="2:19" ht="21.75" customHeight="1" x14ac:dyDescent="0.3">
      <c r="B27" s="9" t="s">
        <v>61</v>
      </c>
      <c r="C27" s="10">
        <v>0</v>
      </c>
      <c r="D27" s="10">
        <v>0</v>
      </c>
      <c r="E27" s="10">
        <v>0</v>
      </c>
      <c r="F27" s="10">
        <v>0</v>
      </c>
      <c r="G27" s="10">
        <v>0</v>
      </c>
      <c r="H27" s="10">
        <v>0</v>
      </c>
      <c r="I27" s="10">
        <v>0</v>
      </c>
      <c r="J27" s="10">
        <v>0</v>
      </c>
      <c r="K27" s="10">
        <v>0</v>
      </c>
      <c r="L27" s="10">
        <v>0</v>
      </c>
      <c r="M27" s="10">
        <v>-712603</v>
      </c>
      <c r="N27" s="10">
        <v>0</v>
      </c>
      <c r="O27" s="10">
        <v>0</v>
      </c>
      <c r="P27" s="10">
        <v>0</v>
      </c>
      <c r="Q27" s="11">
        <v>-712603</v>
      </c>
    </row>
    <row r="28" spans="2:19" ht="21.75" customHeight="1" x14ac:dyDescent="0.3">
      <c r="B28" s="9" t="s">
        <v>62</v>
      </c>
      <c r="C28" s="10">
        <v>2185</v>
      </c>
      <c r="D28" s="10">
        <v>0</v>
      </c>
      <c r="E28" s="10">
        <v>0</v>
      </c>
      <c r="F28" s="10">
        <v>2185</v>
      </c>
      <c r="G28" s="10">
        <v>0</v>
      </c>
      <c r="H28" s="10">
        <v>0</v>
      </c>
      <c r="I28" s="10">
        <v>0</v>
      </c>
      <c r="J28" s="10">
        <v>2185</v>
      </c>
      <c r="K28" s="10">
        <v>0</v>
      </c>
      <c r="L28" s="10">
        <v>2185</v>
      </c>
      <c r="M28" s="10">
        <v>-54599</v>
      </c>
      <c r="N28" s="10">
        <v>0</v>
      </c>
      <c r="O28" s="10">
        <v>0</v>
      </c>
      <c r="P28" s="10">
        <v>0</v>
      </c>
      <c r="Q28" s="11">
        <v>-52414</v>
      </c>
    </row>
    <row r="29" spans="2:19" ht="21.75" customHeight="1" x14ac:dyDescent="0.3">
      <c r="B29" s="9" t="s">
        <v>63</v>
      </c>
      <c r="C29" s="10">
        <v>0</v>
      </c>
      <c r="D29" s="10">
        <v>0</v>
      </c>
      <c r="E29" s="10">
        <v>44234</v>
      </c>
      <c r="F29" s="10">
        <v>44234</v>
      </c>
      <c r="G29" s="10">
        <v>0</v>
      </c>
      <c r="H29" s="10">
        <v>0</v>
      </c>
      <c r="I29" s="10">
        <v>0</v>
      </c>
      <c r="J29" s="10">
        <v>44234</v>
      </c>
      <c r="K29" s="10">
        <v>0</v>
      </c>
      <c r="L29" s="10">
        <v>44234</v>
      </c>
      <c r="M29" s="10">
        <v>-62880</v>
      </c>
      <c r="N29" s="10">
        <v>0</v>
      </c>
      <c r="O29" s="10">
        <v>0</v>
      </c>
      <c r="P29" s="10">
        <v>0</v>
      </c>
      <c r="Q29" s="11">
        <v>-18647</v>
      </c>
    </row>
    <row r="30" spans="2:19" s="53" customFormat="1" ht="21.75" customHeight="1" x14ac:dyDescent="0.3">
      <c r="B30" s="54" t="s">
        <v>45</v>
      </c>
      <c r="C30" s="55">
        <f>SUM(C6:C29)</f>
        <v>1525076</v>
      </c>
      <c r="D30" s="55">
        <f t="shared" ref="D30:Q30" si="0">SUM(D6:D29)</f>
        <v>190375</v>
      </c>
      <c r="E30" s="55">
        <f t="shared" si="0"/>
        <v>198284</v>
      </c>
      <c r="F30" s="55">
        <f t="shared" si="0"/>
        <v>1913735</v>
      </c>
      <c r="G30" s="55">
        <f t="shared" si="0"/>
        <v>72988</v>
      </c>
      <c r="H30" s="55">
        <f t="shared" si="0"/>
        <v>75722</v>
      </c>
      <c r="I30" s="55">
        <f t="shared" si="0"/>
        <v>152809</v>
      </c>
      <c r="J30" s="55">
        <f t="shared" si="0"/>
        <v>1760926</v>
      </c>
      <c r="K30" s="55">
        <f t="shared" si="0"/>
        <v>571149</v>
      </c>
      <c r="L30" s="55">
        <f t="shared" si="0"/>
        <v>1189776</v>
      </c>
      <c r="M30" s="55">
        <f t="shared" si="0"/>
        <v>7682414</v>
      </c>
      <c r="N30" s="55">
        <f t="shared" si="0"/>
        <v>51383</v>
      </c>
      <c r="O30" s="55">
        <f t="shared" si="0"/>
        <v>0</v>
      </c>
      <c r="P30" s="55">
        <f t="shared" si="0"/>
        <v>200000</v>
      </c>
      <c r="Q30" s="55">
        <f t="shared" si="0"/>
        <v>8620806</v>
      </c>
      <c r="S30" s="47"/>
    </row>
    <row r="31" spans="2:19" s="53" customFormat="1" ht="21.75" customHeight="1" x14ac:dyDescent="0.3">
      <c r="B31" s="245" t="s">
        <v>46</v>
      </c>
      <c r="C31" s="246"/>
      <c r="D31" s="246"/>
      <c r="E31" s="246"/>
      <c r="F31" s="246"/>
      <c r="G31" s="246"/>
      <c r="H31" s="246"/>
      <c r="I31" s="246"/>
      <c r="J31" s="246"/>
      <c r="K31" s="246"/>
      <c r="L31" s="246"/>
      <c r="M31" s="246"/>
      <c r="N31" s="246"/>
      <c r="O31" s="246"/>
      <c r="P31" s="246"/>
      <c r="Q31" s="247"/>
      <c r="S31" s="47"/>
    </row>
    <row r="32" spans="2:19" s="47" customFormat="1" ht="21.75" customHeight="1" x14ac:dyDescent="0.3">
      <c r="B32" s="56" t="s">
        <v>47</v>
      </c>
      <c r="C32" s="10">
        <v>-36307</v>
      </c>
      <c r="D32" s="10">
        <v>0</v>
      </c>
      <c r="E32" s="10">
        <v>0</v>
      </c>
      <c r="F32" s="10">
        <v>-36307</v>
      </c>
      <c r="G32" s="10">
        <v>0</v>
      </c>
      <c r="H32" s="10">
        <v>0</v>
      </c>
      <c r="I32" s="10">
        <v>0</v>
      </c>
      <c r="J32" s="10">
        <v>-36307</v>
      </c>
      <c r="K32" s="10">
        <v>-10892</v>
      </c>
      <c r="L32" s="10">
        <v>-25415</v>
      </c>
      <c r="M32" s="10">
        <v>233161</v>
      </c>
      <c r="N32" s="10">
        <v>0</v>
      </c>
      <c r="O32" s="10">
        <v>0</v>
      </c>
      <c r="P32" s="10">
        <v>0</v>
      </c>
      <c r="Q32" s="11">
        <v>207746</v>
      </c>
    </row>
    <row r="33" spans="2:19" s="47" customFormat="1" ht="21.75" customHeight="1" x14ac:dyDescent="0.3">
      <c r="B33" s="56" t="s">
        <v>78</v>
      </c>
      <c r="C33" s="10">
        <v>0</v>
      </c>
      <c r="D33" s="10">
        <v>41443</v>
      </c>
      <c r="E33" s="10">
        <v>293</v>
      </c>
      <c r="F33" s="10">
        <v>41735</v>
      </c>
      <c r="G33" s="10">
        <v>61812</v>
      </c>
      <c r="H33" s="10">
        <v>189</v>
      </c>
      <c r="I33" s="10">
        <v>63325</v>
      </c>
      <c r="J33" s="10">
        <v>-21590</v>
      </c>
      <c r="K33" s="10">
        <v>3835</v>
      </c>
      <c r="L33" s="10">
        <v>-25425</v>
      </c>
      <c r="M33" s="10">
        <v>627274</v>
      </c>
      <c r="N33" s="10">
        <v>0</v>
      </c>
      <c r="O33" s="10">
        <v>-7628</v>
      </c>
      <c r="P33" s="10">
        <v>0</v>
      </c>
      <c r="Q33" s="11">
        <v>609476</v>
      </c>
    </row>
    <row r="34" spans="2:19" s="47" customFormat="1" ht="21.75" customHeight="1" x14ac:dyDescent="0.3">
      <c r="B34" s="56" t="s">
        <v>48</v>
      </c>
      <c r="C34" s="10">
        <v>44100</v>
      </c>
      <c r="D34" s="10">
        <v>0</v>
      </c>
      <c r="E34" s="10">
        <v>0</v>
      </c>
      <c r="F34" s="10">
        <v>44100</v>
      </c>
      <c r="G34" s="10">
        <v>0</v>
      </c>
      <c r="H34" s="10">
        <v>0</v>
      </c>
      <c r="I34" s="10">
        <v>0</v>
      </c>
      <c r="J34" s="10">
        <v>44100</v>
      </c>
      <c r="K34" s="10">
        <v>-13230</v>
      </c>
      <c r="L34" s="10">
        <v>57330</v>
      </c>
      <c r="M34" s="10">
        <v>6349071</v>
      </c>
      <c r="N34" s="10">
        <v>0</v>
      </c>
      <c r="O34" s="10">
        <v>0</v>
      </c>
      <c r="P34" s="10">
        <v>0</v>
      </c>
      <c r="Q34" s="11">
        <v>6406401</v>
      </c>
    </row>
    <row r="35" spans="2:19" s="53" customFormat="1" ht="21.75" customHeight="1" x14ac:dyDescent="0.3">
      <c r="B35" s="54" t="s">
        <v>45</v>
      </c>
      <c r="C35" s="55">
        <f>SUM(C32:C34)</f>
        <v>7793</v>
      </c>
      <c r="D35" s="55">
        <f>SUM(D32:D34)</f>
        <v>41443</v>
      </c>
      <c r="E35" s="55">
        <f t="shared" ref="E35:P35" si="1">SUM(E32:E34)</f>
        <v>293</v>
      </c>
      <c r="F35" s="55">
        <f t="shared" si="1"/>
        <v>49528</v>
      </c>
      <c r="G35" s="55">
        <f t="shared" si="1"/>
        <v>61812</v>
      </c>
      <c r="H35" s="55">
        <f t="shared" si="1"/>
        <v>189</v>
      </c>
      <c r="I35" s="55">
        <f t="shared" si="1"/>
        <v>63325</v>
      </c>
      <c r="J35" s="55">
        <f t="shared" si="1"/>
        <v>-13797</v>
      </c>
      <c r="K35" s="55">
        <f t="shared" si="1"/>
        <v>-20287</v>
      </c>
      <c r="L35" s="55">
        <f t="shared" si="1"/>
        <v>6490</v>
      </c>
      <c r="M35" s="55">
        <f t="shared" si="1"/>
        <v>7209506</v>
      </c>
      <c r="N35" s="55">
        <f t="shared" si="1"/>
        <v>0</v>
      </c>
      <c r="O35" s="55">
        <f t="shared" si="1"/>
        <v>-7628</v>
      </c>
      <c r="P35" s="55">
        <f t="shared" si="1"/>
        <v>0</v>
      </c>
      <c r="Q35" s="55">
        <f>SUM(Q32:Q34)</f>
        <v>7223623</v>
      </c>
      <c r="S35" s="47"/>
    </row>
    <row r="36" spans="2:19" s="47" customFormat="1" ht="21.75" customHeight="1" x14ac:dyDescent="0.3">
      <c r="B36" s="54" t="s">
        <v>49</v>
      </c>
      <c r="C36" s="57">
        <f>C35+C30</f>
        <v>1532869</v>
      </c>
      <c r="D36" s="57">
        <f t="shared" ref="D36:P36" si="2">D35+D30</f>
        <v>231818</v>
      </c>
      <c r="E36" s="57">
        <f t="shared" si="2"/>
        <v>198577</v>
      </c>
      <c r="F36" s="57">
        <f t="shared" si="2"/>
        <v>1963263</v>
      </c>
      <c r="G36" s="57">
        <f t="shared" si="2"/>
        <v>134800</v>
      </c>
      <c r="H36" s="57">
        <f t="shared" si="2"/>
        <v>75911</v>
      </c>
      <c r="I36" s="57">
        <f t="shared" si="2"/>
        <v>216134</v>
      </c>
      <c r="J36" s="57">
        <f t="shared" si="2"/>
        <v>1747129</v>
      </c>
      <c r="K36" s="57">
        <f t="shared" si="2"/>
        <v>550862</v>
      </c>
      <c r="L36" s="57">
        <f t="shared" si="2"/>
        <v>1196266</v>
      </c>
      <c r="M36" s="57">
        <f t="shared" si="2"/>
        <v>14891920</v>
      </c>
      <c r="N36" s="57">
        <f t="shared" si="2"/>
        <v>51383</v>
      </c>
      <c r="O36" s="57">
        <f t="shared" si="2"/>
        <v>-7628</v>
      </c>
      <c r="P36" s="57">
        <f t="shared" si="2"/>
        <v>200000</v>
      </c>
      <c r="Q36" s="57">
        <f>Q35+Q30</f>
        <v>15844429</v>
      </c>
    </row>
    <row r="37" spans="2:19" ht="19.5" customHeight="1" x14ac:dyDescent="0.3">
      <c r="B37" s="249" t="s">
        <v>50</v>
      </c>
      <c r="C37" s="249"/>
      <c r="D37" s="249"/>
      <c r="E37" s="249"/>
      <c r="F37" s="249"/>
      <c r="G37" s="249"/>
      <c r="H37" s="249"/>
      <c r="I37" s="249"/>
      <c r="J37" s="249"/>
      <c r="K37" s="249"/>
      <c r="L37" s="249"/>
      <c r="M37" s="249"/>
      <c r="N37" s="249"/>
      <c r="O37" s="249"/>
      <c r="P37" s="249"/>
      <c r="Q37" s="249"/>
    </row>
    <row r="38" spans="2:19" x14ac:dyDescent="0.3">
      <c r="I38" s="5"/>
      <c r="Q38" s="215"/>
    </row>
    <row r="39" spans="2:19" x14ac:dyDescent="0.3">
      <c r="D39" s="5"/>
    </row>
    <row r="40" spans="2:19" x14ac:dyDescent="0.3">
      <c r="J40" s="5"/>
      <c r="K40" s="5"/>
      <c r="L40" s="5"/>
    </row>
  </sheetData>
  <sheetProtection algorithmName="SHA-512" hashValue="TSKGavKfZrOtngCFHcO/6CFg6jvSTAp8ixDGrwn04qfvK1qpbKoM8xAncrwCwo89+5v0bgzgstnv/5mJ9rqQGw==" saltValue="LEaarWbTNTeq00FcmnUy1g==" spinCount="100000" sheet="1" objects="1" scenarios="1"/>
  <mergeCells count="4">
    <mergeCell ref="B5:Q5"/>
    <mergeCell ref="B3:Q3"/>
    <mergeCell ref="B31:Q31"/>
    <mergeCell ref="B37:Q37"/>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P38"/>
  <sheetViews>
    <sheetView showGridLines="0" zoomScale="70" zoomScaleNormal="70" workbookViewId="0">
      <selection activeCell="C10" sqref="C10"/>
    </sheetView>
  </sheetViews>
  <sheetFormatPr defaultColWidth="9.453125" defaultRowHeight="18" customHeight="1" x14ac:dyDescent="0.3"/>
  <cols>
    <col min="1" max="1" width="14.453125" style="4" customWidth="1"/>
    <col min="2" max="2" width="50" style="4" customWidth="1"/>
    <col min="3" max="3" width="25.453125" style="4" customWidth="1"/>
    <col min="4" max="4" width="15.54296875" style="4" customWidth="1"/>
    <col min="5" max="11" width="25.453125" style="4" customWidth="1"/>
    <col min="12" max="12" width="11.54296875" style="4" bestFit="1" customWidth="1"/>
    <col min="13" max="13" width="13.54296875" style="4" bestFit="1" customWidth="1"/>
    <col min="14" max="16384" width="9.453125" style="4"/>
  </cols>
  <sheetData>
    <row r="1" spans="2:13" ht="14" x14ac:dyDescent="0.3"/>
    <row r="2" spans="2:13" ht="14" x14ac:dyDescent="0.3"/>
    <row r="3" spans="2:13" ht="6.75" customHeight="1" x14ac:dyDescent="0.3"/>
    <row r="4" spans="2:13" ht="21" customHeight="1" x14ac:dyDescent="0.3">
      <c r="B4" s="250" t="s">
        <v>290</v>
      </c>
      <c r="C4" s="250"/>
      <c r="D4" s="250"/>
      <c r="E4" s="250"/>
      <c r="F4" s="250"/>
      <c r="G4" s="250"/>
      <c r="H4" s="250"/>
      <c r="I4" s="250"/>
      <c r="J4" s="250"/>
      <c r="K4" s="250"/>
    </row>
    <row r="5" spans="2:13" s="8" customFormat="1" ht="39" customHeight="1" x14ac:dyDescent="0.3">
      <c r="B5" s="60" t="s">
        <v>0</v>
      </c>
      <c r="C5" s="66" t="s">
        <v>79</v>
      </c>
      <c r="D5" s="66" t="s">
        <v>80</v>
      </c>
      <c r="E5" s="66" t="s">
        <v>154</v>
      </c>
      <c r="F5" s="66" t="s">
        <v>81</v>
      </c>
      <c r="G5" s="66" t="s">
        <v>82</v>
      </c>
      <c r="H5" s="66" t="s">
        <v>138</v>
      </c>
      <c r="I5" s="66" t="s">
        <v>155</v>
      </c>
      <c r="J5" s="66" t="s">
        <v>83</v>
      </c>
      <c r="K5" s="66" t="s">
        <v>84</v>
      </c>
    </row>
    <row r="6" spans="2:13" ht="29.25" customHeight="1" x14ac:dyDescent="0.3">
      <c r="B6" s="255" t="s">
        <v>16</v>
      </c>
      <c r="C6" s="256"/>
      <c r="D6" s="256"/>
      <c r="E6" s="256"/>
      <c r="F6" s="256"/>
      <c r="G6" s="256"/>
      <c r="H6" s="256"/>
      <c r="I6" s="256"/>
      <c r="J6" s="256"/>
      <c r="K6" s="257"/>
    </row>
    <row r="7" spans="2:13" ht="29.25" customHeight="1" x14ac:dyDescent="0.3">
      <c r="B7" s="9" t="s">
        <v>256</v>
      </c>
      <c r="C7" s="172">
        <f>'APPENDIX 5'!D6</f>
        <v>376484</v>
      </c>
      <c r="D7" s="172">
        <f>'APPENDIX 6'!D6</f>
        <v>0</v>
      </c>
      <c r="E7" s="172">
        <f>'APPENDIX 11'!D6</f>
        <v>0</v>
      </c>
      <c r="F7" s="172">
        <f>'APPENDIX 7'!D6</f>
        <v>649722</v>
      </c>
      <c r="G7" s="172">
        <f>'APPENDIX 8'!D6</f>
        <v>217964</v>
      </c>
      <c r="H7" s="172">
        <f>'APPENDIX 10'!D6</f>
        <v>0</v>
      </c>
      <c r="I7" s="172">
        <f>'APPENDIX 9'!D6</f>
        <v>0</v>
      </c>
      <c r="J7" s="173">
        <f>SUM(C7:I7)</f>
        <v>1244170</v>
      </c>
      <c r="K7" s="14">
        <f t="shared" ref="K7:K30" si="0">IFERROR(J7/$J$31,0)*100</f>
        <v>4.0433451067211132</v>
      </c>
      <c r="M7" s="16"/>
    </row>
    <row r="8" spans="2:13" ht="29.25" customHeight="1" x14ac:dyDescent="0.3">
      <c r="B8" s="13" t="s">
        <v>51</v>
      </c>
      <c r="C8" s="172">
        <f>'APPENDIX 5'!D7</f>
        <v>59310</v>
      </c>
      <c r="D8" s="172">
        <f>'APPENDIX 6'!D7</f>
        <v>15000</v>
      </c>
      <c r="E8" s="172">
        <f>'APPENDIX 11'!D7</f>
        <v>124135</v>
      </c>
      <c r="F8" s="172">
        <f>'APPENDIX 7'!D7</f>
        <v>373992</v>
      </c>
      <c r="G8" s="172">
        <f>'APPENDIX 8'!D7</f>
        <v>189589</v>
      </c>
      <c r="H8" s="172">
        <f>'APPENDIX 10'!D7</f>
        <v>0</v>
      </c>
      <c r="I8" s="172">
        <f>'APPENDIX 9'!D7</f>
        <v>30</v>
      </c>
      <c r="J8" s="173">
        <f>SUM(C8:I8)</f>
        <v>762056</v>
      </c>
      <c r="K8" s="14">
        <f t="shared" si="0"/>
        <v>2.4765549713041342</v>
      </c>
      <c r="M8" s="16"/>
    </row>
    <row r="9" spans="2:13" ht="29.25" customHeight="1" x14ac:dyDescent="0.3">
      <c r="B9" s="6" t="s">
        <v>148</v>
      </c>
      <c r="C9" s="172">
        <f>'APPENDIX 5'!D8</f>
        <v>2554468</v>
      </c>
      <c r="D9" s="172">
        <f>'APPENDIX 6'!D8</f>
        <v>146656</v>
      </c>
      <c r="E9" s="172">
        <f>'APPENDIX 11'!D8</f>
        <v>2630130</v>
      </c>
      <c r="F9" s="172">
        <f>'APPENDIX 7'!D8</f>
        <v>385354</v>
      </c>
      <c r="G9" s="172">
        <f>'APPENDIX 8'!D8</f>
        <v>351064</v>
      </c>
      <c r="H9" s="172">
        <f>'APPENDIX 10'!D8</f>
        <v>0</v>
      </c>
      <c r="I9" s="172">
        <f>'APPENDIX 9'!D8</f>
        <v>385740</v>
      </c>
      <c r="J9" s="173">
        <f t="shared" ref="J9:J30" si="1">SUM(C9:I9)</f>
        <v>6453412</v>
      </c>
      <c r="K9" s="14">
        <f t="shared" si="0"/>
        <v>20.972513267363233</v>
      </c>
      <c r="M9" s="16"/>
    </row>
    <row r="10" spans="2:13" ht="29.25" customHeight="1" x14ac:dyDescent="0.3">
      <c r="B10" s="6" t="s">
        <v>52</v>
      </c>
      <c r="C10" s="172">
        <f>'APPENDIX 5'!D9</f>
        <v>1420</v>
      </c>
      <c r="D10" s="172">
        <f>'APPENDIX 6'!D9</f>
        <v>52698</v>
      </c>
      <c r="E10" s="172">
        <f>'APPENDIX 11'!D9</f>
        <v>0</v>
      </c>
      <c r="F10" s="172">
        <f>'APPENDIX 7'!D9</f>
        <v>111373</v>
      </c>
      <c r="G10" s="172">
        <f>'APPENDIX 8'!D9</f>
        <v>2669</v>
      </c>
      <c r="H10" s="172">
        <f>'APPENDIX 10'!D9</f>
        <v>0</v>
      </c>
      <c r="I10" s="172">
        <f>'APPENDIX 9'!D9</f>
        <v>0</v>
      </c>
      <c r="J10" s="173">
        <f t="shared" si="1"/>
        <v>168160</v>
      </c>
      <c r="K10" s="14">
        <f t="shared" si="0"/>
        <v>0.54649196906067687</v>
      </c>
      <c r="M10" s="16"/>
    </row>
    <row r="11" spans="2:13" ht="29.25" customHeight="1" x14ac:dyDescent="0.3">
      <c r="B11" s="6" t="s">
        <v>53</v>
      </c>
      <c r="C11" s="172">
        <f>'APPENDIX 5'!D10</f>
        <v>250399</v>
      </c>
      <c r="D11" s="172">
        <f>'APPENDIX 6'!D10</f>
        <v>16656</v>
      </c>
      <c r="E11" s="172">
        <f>'APPENDIX 11'!D10</f>
        <v>170995</v>
      </c>
      <c r="F11" s="172">
        <f>'APPENDIX 7'!D10</f>
        <v>220363</v>
      </c>
      <c r="G11" s="172">
        <f>'APPENDIX 8'!D10</f>
        <v>1099001</v>
      </c>
      <c r="H11" s="172">
        <f>'APPENDIX 10'!D10</f>
        <v>0</v>
      </c>
      <c r="I11" s="172">
        <f>'APPENDIX 9'!D10</f>
        <v>0</v>
      </c>
      <c r="J11" s="173">
        <f t="shared" si="1"/>
        <v>1757414</v>
      </c>
      <c r="K11" s="14">
        <f t="shared" si="0"/>
        <v>5.7113025530137991</v>
      </c>
      <c r="M11" s="16"/>
    </row>
    <row r="12" spans="2:13" ht="29.25" customHeight="1" x14ac:dyDescent="0.3">
      <c r="B12" s="6" t="s">
        <v>22</v>
      </c>
      <c r="C12" s="172">
        <f>'APPENDIX 5'!D11</f>
        <v>51431</v>
      </c>
      <c r="D12" s="172">
        <f>'APPENDIX 6'!D11</f>
        <v>0</v>
      </c>
      <c r="E12" s="172">
        <f>'APPENDIX 11'!D11</f>
        <v>0</v>
      </c>
      <c r="F12" s="172">
        <f>'APPENDIX 7'!D11</f>
        <v>7556</v>
      </c>
      <c r="G12" s="172">
        <f>'APPENDIX 8'!D11</f>
        <v>0</v>
      </c>
      <c r="H12" s="172">
        <f>'APPENDIX 10'!D11</f>
        <v>0</v>
      </c>
      <c r="I12" s="172">
        <f>'APPENDIX 9'!D11</f>
        <v>0</v>
      </c>
      <c r="J12" s="173">
        <f t="shared" si="1"/>
        <v>58987</v>
      </c>
      <c r="K12" s="14">
        <f t="shared" si="0"/>
        <v>0.19169791733457511</v>
      </c>
      <c r="M12" s="16"/>
    </row>
    <row r="13" spans="2:13" ht="29.25" customHeight="1" x14ac:dyDescent="0.3">
      <c r="B13" s="6" t="s">
        <v>55</v>
      </c>
      <c r="C13" s="172">
        <f>'APPENDIX 5'!D12</f>
        <v>362803</v>
      </c>
      <c r="D13" s="172">
        <f>'APPENDIX 6'!D12</f>
        <v>0</v>
      </c>
      <c r="E13" s="172">
        <f>'APPENDIX 11'!D12</f>
        <v>659173</v>
      </c>
      <c r="F13" s="172">
        <f>'APPENDIX 7'!D12</f>
        <v>18606</v>
      </c>
      <c r="G13" s="172">
        <f>'APPENDIX 8'!D12</f>
        <v>1114</v>
      </c>
      <c r="H13" s="172">
        <f>'APPENDIX 10'!D12</f>
        <v>0</v>
      </c>
      <c r="I13" s="172">
        <f>'APPENDIX 9'!D12</f>
        <v>0</v>
      </c>
      <c r="J13" s="173">
        <f t="shared" si="1"/>
        <v>1041696</v>
      </c>
      <c r="K13" s="14">
        <f t="shared" si="0"/>
        <v>3.3853383575322962</v>
      </c>
      <c r="M13" s="16"/>
    </row>
    <row r="14" spans="2:13" ht="29.25" customHeight="1" x14ac:dyDescent="0.3">
      <c r="B14" s="9" t="s">
        <v>263</v>
      </c>
      <c r="C14" s="172">
        <f>'APPENDIX 5'!D13</f>
        <v>10166</v>
      </c>
      <c r="D14" s="172">
        <f>'APPENDIX 6'!D13</f>
        <v>0</v>
      </c>
      <c r="E14" s="172">
        <f>'APPENDIX 11'!D13</f>
        <v>0</v>
      </c>
      <c r="F14" s="172">
        <f>'APPENDIX 7'!D13</f>
        <v>89854</v>
      </c>
      <c r="G14" s="172">
        <f>'APPENDIX 8'!D13</f>
        <v>0</v>
      </c>
      <c r="H14" s="172">
        <f>'APPENDIX 10'!D13</f>
        <v>0</v>
      </c>
      <c r="I14" s="172">
        <f>'APPENDIX 9'!D13</f>
        <v>0</v>
      </c>
      <c r="J14" s="173">
        <f t="shared" si="1"/>
        <v>100020</v>
      </c>
      <c r="K14" s="14">
        <f t="shared" si="0"/>
        <v>0.32504832745866385</v>
      </c>
      <c r="M14" s="16"/>
    </row>
    <row r="15" spans="2:13" ht="29.25" customHeight="1" x14ac:dyDescent="0.3">
      <c r="B15" s="6" t="s">
        <v>56</v>
      </c>
      <c r="C15" s="172">
        <f>'APPENDIX 5'!D14</f>
        <v>854801</v>
      </c>
      <c r="D15" s="172">
        <f>'APPENDIX 6'!D14</f>
        <v>1204901</v>
      </c>
      <c r="E15" s="172">
        <f>'APPENDIX 11'!D14</f>
        <v>3521750</v>
      </c>
      <c r="F15" s="172">
        <f>'APPENDIX 7'!D14</f>
        <v>170081</v>
      </c>
      <c r="G15" s="172">
        <f>'APPENDIX 8'!D14</f>
        <v>83159</v>
      </c>
      <c r="H15" s="172">
        <f>'APPENDIX 10'!D14</f>
        <v>0</v>
      </c>
      <c r="I15" s="172">
        <f>'APPENDIX 9'!D14</f>
        <v>4295</v>
      </c>
      <c r="J15" s="173">
        <f t="shared" si="1"/>
        <v>5838987</v>
      </c>
      <c r="K15" s="14">
        <f t="shared" si="0"/>
        <v>18.975734437141384</v>
      </c>
      <c r="M15" s="16"/>
    </row>
    <row r="16" spans="2:13" ht="29.25" customHeight="1" x14ac:dyDescent="0.3">
      <c r="B16" s="6" t="s">
        <v>57</v>
      </c>
      <c r="C16" s="172">
        <f>'APPENDIX 5'!D15</f>
        <v>1001847</v>
      </c>
      <c r="D16" s="172">
        <f>'APPENDIX 6'!D15</f>
        <v>374269</v>
      </c>
      <c r="E16" s="172">
        <f>'APPENDIX 11'!D15</f>
        <v>1705452</v>
      </c>
      <c r="F16" s="172">
        <f>'APPENDIX 7'!D15</f>
        <v>226970</v>
      </c>
      <c r="G16" s="172">
        <f>'APPENDIX 8'!D15</f>
        <v>30655</v>
      </c>
      <c r="H16" s="172">
        <f>'APPENDIX 10'!D15</f>
        <v>0</v>
      </c>
      <c r="I16" s="172">
        <f>'APPENDIX 9'!D15</f>
        <v>0</v>
      </c>
      <c r="J16" s="173">
        <f t="shared" si="1"/>
        <v>3339193</v>
      </c>
      <c r="K16" s="14">
        <f t="shared" si="0"/>
        <v>10.851820632990181</v>
      </c>
      <c r="M16" s="16"/>
    </row>
    <row r="17" spans="2:16" ht="29.25" customHeight="1" x14ac:dyDescent="0.3">
      <c r="B17" s="6" t="s">
        <v>58</v>
      </c>
      <c r="C17" s="172">
        <f>'APPENDIX 5'!D16</f>
        <v>944075</v>
      </c>
      <c r="D17" s="172">
        <f>'APPENDIX 6'!D16</f>
        <v>154515</v>
      </c>
      <c r="E17" s="172">
        <f>'APPENDIX 11'!D16</f>
        <v>776610</v>
      </c>
      <c r="F17" s="172">
        <f>'APPENDIX 7'!D16</f>
        <v>10134</v>
      </c>
      <c r="G17" s="172">
        <f>'APPENDIX 8'!D16</f>
        <v>0</v>
      </c>
      <c r="H17" s="172">
        <f>'APPENDIX 10'!D16</f>
        <v>0</v>
      </c>
      <c r="I17" s="172">
        <f>'APPENDIX 9'!D16</f>
        <v>0</v>
      </c>
      <c r="J17" s="173">
        <f t="shared" si="1"/>
        <v>1885334</v>
      </c>
      <c r="K17" s="14">
        <f t="shared" si="0"/>
        <v>6.1270212297635727</v>
      </c>
      <c r="M17" s="16"/>
    </row>
    <row r="18" spans="2:16" ht="29.25" customHeight="1" x14ac:dyDescent="0.3">
      <c r="B18" s="6" t="s">
        <v>131</v>
      </c>
      <c r="C18" s="172">
        <f>'APPENDIX 5'!D17</f>
        <v>10313</v>
      </c>
      <c r="D18" s="172">
        <f>'APPENDIX 6'!D17</f>
        <v>36182</v>
      </c>
      <c r="E18" s="172">
        <f>'APPENDIX 11'!D17</f>
        <v>60351</v>
      </c>
      <c r="F18" s="172">
        <f>'APPENDIX 7'!D17</f>
        <v>18631</v>
      </c>
      <c r="G18" s="172">
        <f>'APPENDIX 8'!D17</f>
        <v>139873</v>
      </c>
      <c r="H18" s="172">
        <f>'APPENDIX 10'!D17</f>
        <v>0</v>
      </c>
      <c r="I18" s="172">
        <f>'APPENDIX 9'!D17</f>
        <v>0</v>
      </c>
      <c r="J18" s="173">
        <f t="shared" si="1"/>
        <v>265350</v>
      </c>
      <c r="K18" s="14">
        <f t="shared" si="0"/>
        <v>0.86234326825791285</v>
      </c>
      <c r="M18" s="16"/>
    </row>
    <row r="19" spans="2:16" ht="29.25" customHeight="1" x14ac:dyDescent="0.3">
      <c r="B19" s="6" t="s">
        <v>253</v>
      </c>
      <c r="C19" s="172">
        <f>'APPENDIX 5'!D18</f>
        <v>0</v>
      </c>
      <c r="D19" s="172">
        <f>'APPENDIX 6'!D18</f>
        <v>0</v>
      </c>
      <c r="E19" s="172">
        <f>'APPENDIX 11'!D18</f>
        <v>0</v>
      </c>
      <c r="F19" s="172">
        <f>'APPENDIX 7'!D18</f>
        <v>9627</v>
      </c>
      <c r="G19" s="172">
        <f>'APPENDIX 8'!D18</f>
        <v>721761</v>
      </c>
      <c r="H19" s="172">
        <f>'APPENDIX 10'!D18</f>
        <v>0</v>
      </c>
      <c r="I19" s="172">
        <f>'APPENDIX 9'!D18</f>
        <v>0</v>
      </c>
      <c r="J19" s="173">
        <f t="shared" si="1"/>
        <v>731388</v>
      </c>
      <c r="K19" s="14">
        <f t="shared" si="0"/>
        <v>2.3768890834166889</v>
      </c>
      <c r="M19" s="16"/>
    </row>
    <row r="20" spans="2:16" ht="29.25" customHeight="1" x14ac:dyDescent="0.3">
      <c r="B20" s="6" t="s">
        <v>136</v>
      </c>
      <c r="C20" s="172">
        <f>'APPENDIX 5'!D19</f>
        <v>279157</v>
      </c>
      <c r="D20" s="172">
        <f>'APPENDIX 6'!D19</f>
        <v>0</v>
      </c>
      <c r="E20" s="172">
        <f>'APPENDIX 11'!D19</f>
        <v>369627</v>
      </c>
      <c r="F20" s="172">
        <f>'APPENDIX 7'!D19</f>
        <v>95515</v>
      </c>
      <c r="G20" s="172">
        <f>'APPENDIX 8'!D19</f>
        <v>101548</v>
      </c>
      <c r="H20" s="172">
        <f>'APPENDIX 10'!D19</f>
        <v>0</v>
      </c>
      <c r="I20" s="172">
        <f>'APPENDIX 9'!D19</f>
        <v>230822</v>
      </c>
      <c r="J20" s="173">
        <f t="shared" si="1"/>
        <v>1076669</v>
      </c>
      <c r="K20" s="14">
        <f t="shared" si="0"/>
        <v>3.4989947778103589</v>
      </c>
      <c r="M20" s="16"/>
    </row>
    <row r="21" spans="2:16" ht="29.25" customHeight="1" x14ac:dyDescent="0.3">
      <c r="B21" s="6" t="s">
        <v>35</v>
      </c>
      <c r="C21" s="172">
        <f>'APPENDIX 5'!D20</f>
        <v>452512</v>
      </c>
      <c r="D21" s="172">
        <f>'APPENDIX 6'!D20</f>
        <v>305114</v>
      </c>
      <c r="E21" s="172">
        <f>'APPENDIX 11'!D20</f>
        <v>69468</v>
      </c>
      <c r="F21" s="172">
        <f>'APPENDIX 7'!D20</f>
        <v>55118</v>
      </c>
      <c r="G21" s="172">
        <f>'APPENDIX 8'!D20</f>
        <v>127419</v>
      </c>
      <c r="H21" s="172">
        <f>'APPENDIX 10'!D20</f>
        <v>0</v>
      </c>
      <c r="I21" s="172">
        <f>'APPENDIX 9'!D20</f>
        <v>617</v>
      </c>
      <c r="J21" s="173">
        <f t="shared" si="1"/>
        <v>1010248</v>
      </c>
      <c r="K21" s="14">
        <f t="shared" si="0"/>
        <v>3.283137599664669</v>
      </c>
      <c r="M21" s="16"/>
    </row>
    <row r="22" spans="2:16" ht="29.25" customHeight="1" x14ac:dyDescent="0.3">
      <c r="B22" s="152" t="s">
        <v>191</v>
      </c>
      <c r="C22" s="172">
        <f>'APPENDIX 5'!D21</f>
        <v>17152</v>
      </c>
      <c r="D22" s="172">
        <f>'APPENDIX 6'!D21</f>
        <v>0</v>
      </c>
      <c r="E22" s="172">
        <f>'APPENDIX 11'!D21</f>
        <v>0</v>
      </c>
      <c r="F22" s="172">
        <f>'APPENDIX 7'!D21</f>
        <v>84500</v>
      </c>
      <c r="G22" s="172">
        <f>'APPENDIX 8'!D21</f>
        <v>10068</v>
      </c>
      <c r="H22" s="172">
        <f>'APPENDIX 10'!D21</f>
        <v>0</v>
      </c>
      <c r="I22" s="172">
        <f>'APPENDIX 9'!D21</f>
        <v>0</v>
      </c>
      <c r="J22" s="173">
        <f t="shared" si="1"/>
        <v>111720</v>
      </c>
      <c r="K22" s="14">
        <f t="shared" si="0"/>
        <v>0.36307137716138693</v>
      </c>
      <c r="M22" s="16"/>
    </row>
    <row r="23" spans="2:16" ht="29.25" customHeight="1" x14ac:dyDescent="0.3">
      <c r="B23" s="6" t="s">
        <v>59</v>
      </c>
      <c r="C23" s="172">
        <f>'APPENDIX 5'!D22</f>
        <v>250534</v>
      </c>
      <c r="D23" s="172">
        <f>'APPENDIX 6'!D22</f>
        <v>0</v>
      </c>
      <c r="E23" s="172">
        <f>'APPENDIX 11'!D22</f>
        <v>0</v>
      </c>
      <c r="F23" s="172">
        <f>'APPENDIX 7'!D22</f>
        <v>112584</v>
      </c>
      <c r="G23" s="172">
        <f>'APPENDIX 8'!D22</f>
        <v>0</v>
      </c>
      <c r="H23" s="172">
        <f>'APPENDIX 10'!D22</f>
        <v>0</v>
      </c>
      <c r="I23" s="172">
        <f>'APPENDIX 9'!D22</f>
        <v>177107</v>
      </c>
      <c r="J23" s="173">
        <f t="shared" si="1"/>
        <v>540225</v>
      </c>
      <c r="K23" s="14">
        <f t="shared" si="0"/>
        <v>1.7556411987738119</v>
      </c>
      <c r="M23" s="16"/>
    </row>
    <row r="24" spans="2:16" ht="29.25" customHeight="1" x14ac:dyDescent="0.3">
      <c r="B24" s="6" t="s">
        <v>60</v>
      </c>
      <c r="C24" s="172">
        <f>'APPENDIX 5'!D23</f>
        <v>258880</v>
      </c>
      <c r="D24" s="172">
        <f>'APPENDIX 6'!D23</f>
        <v>5786</v>
      </c>
      <c r="E24" s="172">
        <f>'APPENDIX 11'!D23</f>
        <v>41438</v>
      </c>
      <c r="F24" s="172">
        <f>'APPENDIX 7'!D23</f>
        <v>106959</v>
      </c>
      <c r="G24" s="172">
        <f>'APPENDIX 8'!D23</f>
        <v>153908</v>
      </c>
      <c r="H24" s="172">
        <f>'APPENDIX 10'!D23</f>
        <v>0</v>
      </c>
      <c r="I24" s="172">
        <f>'APPENDIX 9'!D23</f>
        <v>21794</v>
      </c>
      <c r="J24" s="173">
        <f t="shared" si="1"/>
        <v>588765</v>
      </c>
      <c r="K24" s="14">
        <f t="shared" si="0"/>
        <v>1.9133881075404942</v>
      </c>
      <c r="M24" s="16"/>
    </row>
    <row r="25" spans="2:16" ht="29.25" customHeight="1" x14ac:dyDescent="0.3">
      <c r="B25" s="6" t="s">
        <v>134</v>
      </c>
      <c r="C25" s="172">
        <f>'APPENDIX 5'!D24</f>
        <v>85455</v>
      </c>
      <c r="D25" s="172">
        <f>'APPENDIX 6'!D24</f>
        <v>0</v>
      </c>
      <c r="E25" s="172">
        <f>'APPENDIX 11'!D24</f>
        <v>6168</v>
      </c>
      <c r="F25" s="172">
        <f>'APPENDIX 7'!D24</f>
        <v>115841</v>
      </c>
      <c r="G25" s="172">
        <f>'APPENDIX 8'!D24</f>
        <v>60796</v>
      </c>
      <c r="H25" s="172">
        <f>'APPENDIX 10'!D24</f>
        <v>0</v>
      </c>
      <c r="I25" s="172">
        <f>'APPENDIX 9'!D24</f>
        <v>0</v>
      </c>
      <c r="J25" s="173">
        <f t="shared" si="1"/>
        <v>268260</v>
      </c>
      <c r="K25" s="14">
        <f t="shared" si="0"/>
        <v>0.87180028318397473</v>
      </c>
      <c r="M25" s="16"/>
    </row>
    <row r="26" spans="2:16" ht="29.25" customHeight="1" x14ac:dyDescent="0.3">
      <c r="B26" s="6" t="s">
        <v>135</v>
      </c>
      <c r="C26" s="172">
        <f>'APPENDIX 5'!D25</f>
        <v>5498</v>
      </c>
      <c r="D26" s="172">
        <f>'APPENDIX 6'!D25</f>
        <v>0</v>
      </c>
      <c r="E26" s="172">
        <f>'APPENDIX 11'!D25</f>
        <v>176</v>
      </c>
      <c r="F26" s="172">
        <f>'APPENDIX 7'!D25</f>
        <v>0</v>
      </c>
      <c r="G26" s="172">
        <f>'APPENDIX 8'!D25</f>
        <v>0</v>
      </c>
      <c r="H26" s="172">
        <f>'APPENDIX 10'!D25</f>
        <v>0</v>
      </c>
      <c r="I26" s="172">
        <f>'APPENDIX 9'!D25</f>
        <v>0</v>
      </c>
      <c r="J26" s="173">
        <f t="shared" si="1"/>
        <v>5674</v>
      </c>
      <c r="K26" s="14">
        <f t="shared" si="0"/>
        <v>1.8439554189166752E-2</v>
      </c>
      <c r="M26" s="16"/>
    </row>
    <row r="27" spans="2:16" ht="29.25" customHeight="1" x14ac:dyDescent="0.3">
      <c r="B27" s="6" t="s">
        <v>149</v>
      </c>
      <c r="C27" s="172">
        <f>'APPENDIX 5'!D26</f>
        <v>605985</v>
      </c>
      <c r="D27" s="172">
        <f>'APPENDIX 6'!D26</f>
        <v>835483</v>
      </c>
      <c r="E27" s="172">
        <f>'APPENDIX 11'!D26</f>
        <v>443046</v>
      </c>
      <c r="F27" s="172">
        <f>'APPENDIX 7'!D26</f>
        <v>304890</v>
      </c>
      <c r="G27" s="172">
        <f>'APPENDIX 8'!D26</f>
        <v>107956</v>
      </c>
      <c r="H27" s="172">
        <f>'APPENDIX 10'!D26</f>
        <v>0</v>
      </c>
      <c r="I27" s="172">
        <f>'APPENDIX 9'!D26</f>
        <v>134097</v>
      </c>
      <c r="J27" s="173">
        <f t="shared" si="1"/>
        <v>2431457</v>
      </c>
      <c r="K27" s="14">
        <f t="shared" si="0"/>
        <v>7.9018299453875258</v>
      </c>
      <c r="M27" s="16"/>
    </row>
    <row r="28" spans="2:16" ht="29.25" customHeight="1" x14ac:dyDescent="0.3">
      <c r="B28" s="6" t="s">
        <v>61</v>
      </c>
      <c r="C28" s="172">
        <f>'APPENDIX 5'!D27</f>
        <v>3764</v>
      </c>
      <c r="D28" s="172">
        <f>'APPENDIX 6'!D27</f>
        <v>0</v>
      </c>
      <c r="E28" s="172">
        <f>'APPENDIX 11'!D27</f>
        <v>121765</v>
      </c>
      <c r="F28" s="172">
        <f>'APPENDIX 7'!D27</f>
        <v>117008</v>
      </c>
      <c r="G28" s="172">
        <f>'APPENDIX 8'!D27</f>
        <v>0</v>
      </c>
      <c r="H28" s="172">
        <f>'APPENDIX 10'!D27</f>
        <v>0</v>
      </c>
      <c r="I28" s="172">
        <f>'APPENDIX 9'!D27</f>
        <v>95431</v>
      </c>
      <c r="J28" s="173">
        <f t="shared" si="1"/>
        <v>337968</v>
      </c>
      <c r="K28" s="14">
        <f t="shared" si="0"/>
        <v>1.0983396634128144</v>
      </c>
      <c r="M28" s="16"/>
    </row>
    <row r="29" spans="2:16" ht="29.25" customHeight="1" x14ac:dyDescent="0.3">
      <c r="B29" s="6" t="s">
        <v>62</v>
      </c>
      <c r="C29" s="172">
        <f>'APPENDIX 5'!D28</f>
        <v>6442</v>
      </c>
      <c r="D29" s="172">
        <f>'APPENDIX 6'!D28</f>
        <v>0</v>
      </c>
      <c r="E29" s="172">
        <f>'APPENDIX 11'!D28</f>
        <v>0</v>
      </c>
      <c r="F29" s="172">
        <f>'APPENDIX 7'!D28</f>
        <v>37803</v>
      </c>
      <c r="G29" s="172">
        <f>'APPENDIX 8'!D28</f>
        <v>0</v>
      </c>
      <c r="H29" s="172">
        <f>'APPENDIX 10'!D28</f>
        <v>0</v>
      </c>
      <c r="I29" s="172">
        <f>'APPENDIX 9'!D28</f>
        <v>0</v>
      </c>
      <c r="J29" s="173">
        <f t="shared" si="1"/>
        <v>44245</v>
      </c>
      <c r="K29" s="14">
        <f t="shared" si="0"/>
        <v>0.14378887470914398</v>
      </c>
      <c r="M29" s="16"/>
    </row>
    <row r="30" spans="2:16" ht="29.25" customHeight="1" x14ac:dyDescent="0.3">
      <c r="B30" s="6" t="s">
        <v>63</v>
      </c>
      <c r="C30" s="172">
        <f>'APPENDIX 5'!D29</f>
        <v>95873</v>
      </c>
      <c r="D30" s="172">
        <f>'APPENDIX 6'!D29</f>
        <v>0</v>
      </c>
      <c r="E30" s="172">
        <f>'APPENDIX 11'!D29</f>
        <v>144174</v>
      </c>
      <c r="F30" s="172">
        <f>'APPENDIX 7'!D29</f>
        <v>246635</v>
      </c>
      <c r="G30" s="172">
        <f>'APPENDIX 8'!D29</f>
        <v>215441</v>
      </c>
      <c r="H30" s="172">
        <f>'APPENDIX 10'!D29</f>
        <v>0</v>
      </c>
      <c r="I30" s="172">
        <f>'APPENDIX 9'!D29</f>
        <v>7288</v>
      </c>
      <c r="J30" s="173">
        <f t="shared" si="1"/>
        <v>709411</v>
      </c>
      <c r="K30" s="14">
        <f t="shared" si="0"/>
        <v>2.3054674968084199</v>
      </c>
      <c r="M30" s="16"/>
    </row>
    <row r="31" spans="2:16" s="8" customFormat="1" ht="29.25" customHeight="1" x14ac:dyDescent="0.3">
      <c r="B31" s="58" t="s">
        <v>45</v>
      </c>
      <c r="C31" s="174">
        <f t="shared" ref="C31:K31" si="2">SUM(C7:C30)</f>
        <v>8538769</v>
      </c>
      <c r="D31" s="174">
        <f t="shared" si="2"/>
        <v>3147260</v>
      </c>
      <c r="E31" s="174">
        <f t="shared" si="2"/>
        <v>10844458</v>
      </c>
      <c r="F31" s="174">
        <f t="shared" si="2"/>
        <v>3569116</v>
      </c>
      <c r="G31" s="174">
        <f t="shared" si="2"/>
        <v>3613985</v>
      </c>
      <c r="H31" s="174">
        <f t="shared" si="2"/>
        <v>0</v>
      </c>
      <c r="I31" s="174">
        <f t="shared" si="2"/>
        <v>1057221</v>
      </c>
      <c r="J31" s="174">
        <f t="shared" si="2"/>
        <v>30770809</v>
      </c>
      <c r="K31" s="174">
        <f t="shared" si="2"/>
        <v>100.00000000000001</v>
      </c>
      <c r="L31" s="4"/>
      <c r="M31" s="16"/>
      <c r="N31" s="4"/>
      <c r="O31" s="4"/>
      <c r="P31" s="4"/>
    </row>
    <row r="32" spans="2:16" s="8" customFormat="1" ht="29.25" customHeight="1" x14ac:dyDescent="0.3">
      <c r="B32" s="251" t="s">
        <v>46</v>
      </c>
      <c r="C32" s="252"/>
      <c r="D32" s="252"/>
      <c r="E32" s="252"/>
      <c r="F32" s="252"/>
      <c r="G32" s="252"/>
      <c r="H32" s="252"/>
      <c r="I32" s="252"/>
      <c r="J32" s="252"/>
      <c r="K32" s="253"/>
      <c r="L32" s="4"/>
      <c r="M32" s="16"/>
      <c r="N32" s="4"/>
      <c r="O32" s="4"/>
      <c r="P32" s="4"/>
    </row>
    <row r="33" spans="2:16" ht="29.25" customHeight="1" x14ac:dyDescent="0.3">
      <c r="B33" s="6" t="s">
        <v>47</v>
      </c>
      <c r="C33" s="172">
        <f>'APPENDIX 5'!D32</f>
        <v>3692</v>
      </c>
      <c r="D33" s="172">
        <f>'APPENDIX 6'!D32</f>
        <v>0</v>
      </c>
      <c r="E33" s="172">
        <f>'APPENDIX 11'!D32</f>
        <v>0</v>
      </c>
      <c r="F33" s="172">
        <f>'APPENDIX 7'!D32</f>
        <v>32176</v>
      </c>
      <c r="G33" s="172">
        <f>'APPENDIX 8'!D32</f>
        <v>0</v>
      </c>
      <c r="H33" s="172">
        <f>'APPENDIX 10'!D32</f>
        <v>0</v>
      </c>
      <c r="I33" s="172">
        <f>'APPENDIX 9'!D32</f>
        <v>0</v>
      </c>
      <c r="J33" s="173">
        <f t="shared" ref="J33:J35" si="3">SUM(C33:I33)</f>
        <v>35868</v>
      </c>
      <c r="K33" s="14">
        <f>IFERROR(J33/$J$36,0)*100</f>
        <v>4.8521742659442788</v>
      </c>
      <c r="M33" s="16"/>
    </row>
    <row r="34" spans="2:16" ht="29.25" customHeight="1" x14ac:dyDescent="0.3">
      <c r="B34" s="6" t="s">
        <v>78</v>
      </c>
      <c r="C34" s="172">
        <f>'APPENDIX 5'!D33</f>
        <v>18377</v>
      </c>
      <c r="D34" s="172">
        <f>'APPENDIX 6'!D33</f>
        <v>0</v>
      </c>
      <c r="E34" s="172">
        <f>'APPENDIX 11'!D33</f>
        <v>0</v>
      </c>
      <c r="F34" s="172">
        <f>'APPENDIX 7'!D33</f>
        <v>442233</v>
      </c>
      <c r="G34" s="172">
        <f>'APPENDIX 8'!D33</f>
        <v>0</v>
      </c>
      <c r="H34" s="172">
        <f>'APPENDIX 10'!D33</f>
        <v>0</v>
      </c>
      <c r="I34" s="172">
        <f>'APPENDIX 9'!D33</f>
        <v>0</v>
      </c>
      <c r="J34" s="173">
        <f t="shared" si="3"/>
        <v>460610</v>
      </c>
      <c r="K34" s="14">
        <f t="shared" ref="K34" si="4">IFERROR(J34/$J$36,0)*100</f>
        <v>62.310694452899362</v>
      </c>
      <c r="M34" s="16"/>
    </row>
    <row r="35" spans="2:16" ht="29.25" customHeight="1" x14ac:dyDescent="0.3">
      <c r="B35" s="6" t="s">
        <v>48</v>
      </c>
      <c r="C35" s="172">
        <f>'APPENDIX 5'!D34</f>
        <v>24274</v>
      </c>
      <c r="D35" s="172">
        <f>'APPENDIX 6'!D34</f>
        <v>0</v>
      </c>
      <c r="E35" s="172">
        <f>'APPENDIX 11'!D34</f>
        <v>0</v>
      </c>
      <c r="F35" s="172">
        <f>'APPENDIX 7'!D34</f>
        <v>218463</v>
      </c>
      <c r="G35" s="172">
        <f>'APPENDIX 8'!D34</f>
        <v>0</v>
      </c>
      <c r="H35" s="172">
        <f>'APPENDIX 10'!D34</f>
        <v>0</v>
      </c>
      <c r="I35" s="172">
        <f>'APPENDIX 9'!D34</f>
        <v>0</v>
      </c>
      <c r="J35" s="173">
        <f t="shared" si="3"/>
        <v>242737</v>
      </c>
      <c r="K35" s="14">
        <f>IFERROR(J35/$J$36,0)*100</f>
        <v>32.83713128115636</v>
      </c>
      <c r="M35" s="16"/>
    </row>
    <row r="36" spans="2:16" s="8" customFormat="1" ht="29.25" customHeight="1" x14ac:dyDescent="0.3">
      <c r="B36" s="58" t="s">
        <v>45</v>
      </c>
      <c r="C36" s="175">
        <f>SUM(C33:C35)</f>
        <v>46343</v>
      </c>
      <c r="D36" s="167">
        <f t="shared" ref="D36:J36" si="5">SUM(D33:D35)</f>
        <v>0</v>
      </c>
      <c r="E36" s="167">
        <f t="shared" si="5"/>
        <v>0</v>
      </c>
      <c r="F36" s="167">
        <f t="shared" si="5"/>
        <v>692872</v>
      </c>
      <c r="G36" s="167">
        <f t="shared" si="5"/>
        <v>0</v>
      </c>
      <c r="H36" s="167">
        <f t="shared" si="5"/>
        <v>0</v>
      </c>
      <c r="I36" s="167">
        <f t="shared" si="5"/>
        <v>0</v>
      </c>
      <c r="J36" s="167">
        <f t="shared" si="5"/>
        <v>739215</v>
      </c>
      <c r="K36" s="176">
        <f>SUM(K33:K35)</f>
        <v>100</v>
      </c>
      <c r="L36" s="4"/>
      <c r="M36" s="16"/>
      <c r="N36" s="4"/>
      <c r="O36" s="4"/>
      <c r="P36" s="4"/>
    </row>
    <row r="37" spans="2:16" ht="18" customHeight="1" x14ac:dyDescent="0.3">
      <c r="B37" s="254" t="s">
        <v>50</v>
      </c>
      <c r="C37" s="254"/>
      <c r="D37" s="254"/>
      <c r="E37" s="254"/>
      <c r="F37" s="254"/>
      <c r="G37" s="254"/>
      <c r="H37" s="254"/>
      <c r="I37" s="254"/>
      <c r="J37" s="254"/>
      <c r="K37" s="254"/>
    </row>
    <row r="38" spans="2:16" s="17" customFormat="1" ht="18" customHeight="1" x14ac:dyDescent="0.3">
      <c r="L38" s="4"/>
      <c r="M38" s="4"/>
      <c r="N38" s="4"/>
      <c r="O38" s="4"/>
      <c r="P38" s="4"/>
    </row>
  </sheetData>
  <sheetProtection algorithmName="SHA-512" hashValue="Nuft287Ubyy7VA5uIiaR8ozpN3CNW0Q1EMczztT6H0G2wsOLeJaaVPBlyidH54x82AAvTJdBn0ymprSRfqSQgQ==" saltValue="Mv3gk8invMjX/Bp6Lq+LUA==" spinCount="100000" sheet="1" objects="1" scenarios="1"/>
  <mergeCells count="4">
    <mergeCell ref="B4:K4"/>
    <mergeCell ref="B32:K32"/>
    <mergeCell ref="B37:K37"/>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K36"/>
  <sheetViews>
    <sheetView showGridLines="0" zoomScale="80" zoomScaleNormal="80" workbookViewId="0">
      <selection activeCell="C11" sqref="C11"/>
    </sheetView>
  </sheetViews>
  <sheetFormatPr defaultColWidth="9.453125" defaultRowHeight="14" x14ac:dyDescent="0.3"/>
  <cols>
    <col min="1" max="1" width="16.54296875" style="4" customWidth="1"/>
    <col min="2" max="2" width="56.54296875" style="4" customWidth="1"/>
    <col min="3" max="10" width="25.453125" style="4" customWidth="1"/>
    <col min="11" max="11" width="11.54296875" style="4" bestFit="1" customWidth="1"/>
    <col min="12" max="16384" width="9.453125" style="4"/>
  </cols>
  <sheetData>
    <row r="2" spans="2:10" ht="6.75" customHeight="1" x14ac:dyDescent="0.3"/>
    <row r="3" spans="2:10" ht="21" customHeight="1" x14ac:dyDescent="0.35">
      <c r="B3" s="258" t="s">
        <v>291</v>
      </c>
      <c r="C3" s="258"/>
      <c r="D3" s="258"/>
      <c r="E3" s="258"/>
      <c r="F3" s="258"/>
      <c r="G3" s="258"/>
      <c r="H3" s="258"/>
      <c r="I3" s="258"/>
      <c r="J3" s="258"/>
    </row>
    <row r="4" spans="2:10" ht="39" customHeight="1" x14ac:dyDescent="0.3">
      <c r="B4" s="60" t="s">
        <v>0</v>
      </c>
      <c r="C4" s="66" t="s">
        <v>79</v>
      </c>
      <c r="D4" s="66" t="s">
        <v>80</v>
      </c>
      <c r="E4" s="66" t="s">
        <v>154</v>
      </c>
      <c r="F4" s="66" t="s">
        <v>81</v>
      </c>
      <c r="G4" s="66" t="s">
        <v>82</v>
      </c>
      <c r="H4" s="66" t="s">
        <v>138</v>
      </c>
      <c r="I4" s="66" t="s">
        <v>155</v>
      </c>
      <c r="J4" s="66" t="s">
        <v>83</v>
      </c>
    </row>
    <row r="5" spans="2:10" ht="27.75" customHeight="1" x14ac:dyDescent="0.3">
      <c r="B5" s="255" t="s">
        <v>16</v>
      </c>
      <c r="C5" s="256"/>
      <c r="D5" s="256"/>
      <c r="E5" s="256"/>
      <c r="F5" s="256"/>
      <c r="G5" s="256"/>
      <c r="H5" s="256"/>
      <c r="I5" s="256"/>
      <c r="J5" s="257"/>
    </row>
    <row r="6" spans="2:10" ht="27.75" customHeight="1" x14ac:dyDescent="0.3">
      <c r="B6" s="128" t="s">
        <v>256</v>
      </c>
      <c r="C6" s="169">
        <f>IFERROR(('APPENDIX 3'!C7/'APPENDIX 3'!C$31)*100,0)</f>
        <v>4.4091133042713766</v>
      </c>
      <c r="D6" s="169">
        <f>IFERROR(('APPENDIX 3'!D7/'APPENDIX 3'!D$31)*100,0)</f>
        <v>0</v>
      </c>
      <c r="E6" s="169">
        <f>IFERROR(('APPENDIX 3'!E7/'APPENDIX 3'!E$31)*100,0)</f>
        <v>0</v>
      </c>
      <c r="F6" s="169">
        <f>IFERROR(('APPENDIX 3'!F7/'APPENDIX 3'!F$31)*100,0)</f>
        <v>18.204003456318034</v>
      </c>
      <c r="G6" s="169">
        <f>IFERROR(('APPENDIX 3'!G7/'APPENDIX 3'!G$31)*100,0)</f>
        <v>6.0311263051728217</v>
      </c>
      <c r="H6" s="169">
        <f>IFERROR(('APPENDIX 3'!H7/'APPENDIX 3'!H$31)*100,0)</f>
        <v>0</v>
      </c>
      <c r="I6" s="169">
        <f>IFERROR(('APPENDIX 3'!I7/'APPENDIX 3'!I$31)*100,0)</f>
        <v>0</v>
      </c>
      <c r="J6" s="170">
        <f>IFERROR(('APPENDIX 3'!J7/'APPENDIX 3'!J$31)*100,0)</f>
        <v>4.0433451067211132</v>
      </c>
    </row>
    <row r="7" spans="2:10" ht="27.75" customHeight="1" x14ac:dyDescent="0.3">
      <c r="B7" s="13" t="s">
        <v>51</v>
      </c>
      <c r="C7" s="169">
        <f>IFERROR(('APPENDIX 3'!C8/'APPENDIX 3'!C$31)*100,0)</f>
        <v>0.69459660988603866</v>
      </c>
      <c r="D7" s="169">
        <f>IFERROR(('APPENDIX 3'!D8/'APPENDIX 3'!D$31)*100,0)</f>
        <v>0.47660504692971029</v>
      </c>
      <c r="E7" s="169">
        <f>IFERROR(('APPENDIX 3'!E8/'APPENDIX 3'!E$31)*100,0)</f>
        <v>1.1446860691424137</v>
      </c>
      <c r="F7" s="169">
        <f>IFERROR(('APPENDIX 3'!F8/'APPENDIX 3'!F$31)*100,0)</f>
        <v>10.478561077869141</v>
      </c>
      <c r="G7" s="169">
        <f>IFERROR(('APPENDIX 3'!G8/'APPENDIX 3'!G$31)*100,0)</f>
        <v>5.2459819285359508</v>
      </c>
      <c r="H7" s="169">
        <f>IFERROR(('APPENDIX 3'!H8/'APPENDIX 3'!H$31)*100,0)</f>
        <v>0</v>
      </c>
      <c r="I7" s="169">
        <f>IFERROR(('APPENDIX 3'!I8/'APPENDIX 3'!I$31)*100,0)</f>
        <v>2.8376280834376162E-3</v>
      </c>
      <c r="J7" s="170">
        <f>IFERROR(('APPENDIX 3'!J8/'APPENDIX 3'!J$31)*100,0)</f>
        <v>2.4765549713041342</v>
      </c>
    </row>
    <row r="8" spans="2:10" ht="27.75" customHeight="1" x14ac:dyDescent="0.3">
      <c r="B8" s="13" t="s">
        <v>148</v>
      </c>
      <c r="C8" s="169">
        <f>IFERROR(('APPENDIX 3'!C9/'APPENDIX 3'!C$31)*100,0)</f>
        <v>29.916115543118689</v>
      </c>
      <c r="D8" s="169">
        <f>IFERROR(('APPENDIX 3'!D9/'APPENDIX 3'!D$31)*100,0)</f>
        <v>4.6597993175015731</v>
      </c>
      <c r="E8" s="169">
        <f>IFERROR(('APPENDIX 3'!E9/'APPENDIX 3'!E$31)*100,0)</f>
        <v>24.253217634297631</v>
      </c>
      <c r="F8" s="169">
        <f>IFERROR(('APPENDIX 3'!F9/'APPENDIX 3'!F$31)*100,0)</f>
        <v>10.796903210767036</v>
      </c>
      <c r="G8" s="169">
        <f>IFERROR(('APPENDIX 3'!G9/'APPENDIX 3'!G$31)*100,0)</f>
        <v>9.714041425185771</v>
      </c>
      <c r="H8" s="169">
        <f>IFERROR(('APPENDIX 3'!H9/'APPENDIX 3'!H$31)*100,0)</f>
        <v>0</v>
      </c>
      <c r="I8" s="169">
        <f>IFERROR(('APPENDIX 3'!I9/'APPENDIX 3'!I$31)*100,0)</f>
        <v>36.486221896840867</v>
      </c>
      <c r="J8" s="170">
        <f>IFERROR(('APPENDIX 3'!J9/'APPENDIX 3'!J$31)*100,0)</f>
        <v>20.972513267363233</v>
      </c>
    </row>
    <row r="9" spans="2:10" ht="27.75" customHeight="1" x14ac:dyDescent="0.3">
      <c r="B9" s="13" t="s">
        <v>52</v>
      </c>
      <c r="C9" s="169">
        <f>IFERROR(('APPENDIX 3'!C10/'APPENDIX 3'!C$31)*100,0)</f>
        <v>1.6630031799665736E-2</v>
      </c>
      <c r="D9" s="169">
        <f>IFERROR(('APPENDIX 3'!D10/'APPENDIX 3'!D$31)*100,0)</f>
        <v>1.6744088508734583</v>
      </c>
      <c r="E9" s="169">
        <f>IFERROR(('APPENDIX 3'!E10/'APPENDIX 3'!E$31)*100,0)</f>
        <v>0</v>
      </c>
      <c r="F9" s="169">
        <f>IFERROR(('APPENDIX 3'!F10/'APPENDIX 3'!F$31)*100,0)</f>
        <v>3.120464563213972</v>
      </c>
      <c r="G9" s="169">
        <f>IFERROR(('APPENDIX 3'!G10/'APPENDIX 3'!G$31)*100,0)</f>
        <v>7.3851994405068094E-2</v>
      </c>
      <c r="H9" s="169">
        <f>IFERROR(('APPENDIX 3'!H10/'APPENDIX 3'!H$31)*100,0)</f>
        <v>0</v>
      </c>
      <c r="I9" s="169">
        <f>IFERROR(('APPENDIX 3'!I10/'APPENDIX 3'!I$31)*100,0)</f>
        <v>0</v>
      </c>
      <c r="J9" s="170">
        <f>IFERROR(('APPENDIX 3'!J10/'APPENDIX 3'!J$31)*100,0)</f>
        <v>0.54649196906067687</v>
      </c>
    </row>
    <row r="10" spans="2:10" ht="27.75" customHeight="1" x14ac:dyDescent="0.3">
      <c r="B10" s="13" t="s">
        <v>53</v>
      </c>
      <c r="C10" s="169">
        <f>IFERROR(('APPENDIX 3'!C11/'APPENDIX 3'!C$31)*100,0)</f>
        <v>2.9324953046510567</v>
      </c>
      <c r="D10" s="169">
        <f>IFERROR(('APPENDIX 3'!D11/'APPENDIX 3'!D$31)*100,0)</f>
        <v>0.52922224411075025</v>
      </c>
      <c r="E10" s="169">
        <f>IFERROR(('APPENDIX 3'!E11/'APPENDIX 3'!E$31)*100,0)</f>
        <v>1.5767961847424738</v>
      </c>
      <c r="F10" s="169">
        <f>IFERROR(('APPENDIX 3'!F11/'APPENDIX 3'!F$31)*100,0)</f>
        <v>6.1741618933091553</v>
      </c>
      <c r="G10" s="169">
        <f>IFERROR(('APPENDIX 3'!G11/'APPENDIX 3'!G$31)*100,0)</f>
        <v>30.409672425314437</v>
      </c>
      <c r="H10" s="169">
        <f>IFERROR(('APPENDIX 3'!H11/'APPENDIX 3'!H$31)*100,0)</f>
        <v>0</v>
      </c>
      <c r="I10" s="169">
        <f>IFERROR(('APPENDIX 3'!I11/'APPENDIX 3'!I$31)*100,0)</f>
        <v>0</v>
      </c>
      <c r="J10" s="170">
        <f>IFERROR(('APPENDIX 3'!J11/'APPENDIX 3'!J$31)*100,0)</f>
        <v>5.7113025530137991</v>
      </c>
    </row>
    <row r="11" spans="2:10" ht="27.75" customHeight="1" x14ac:dyDescent="0.3">
      <c r="B11" s="13" t="s">
        <v>22</v>
      </c>
      <c r="C11" s="169">
        <f>IFERROR(('APPENDIX 3'!C12/'APPENDIX 3'!C$31)*100,0)</f>
        <v>0.60232335597789322</v>
      </c>
      <c r="D11" s="169">
        <f>IFERROR(('APPENDIX 3'!D12/'APPENDIX 3'!D$31)*100,0)</f>
        <v>0</v>
      </c>
      <c r="E11" s="169">
        <f>IFERROR(('APPENDIX 3'!E12/'APPENDIX 3'!E$31)*100,0)</f>
        <v>0</v>
      </c>
      <c r="F11" s="169">
        <f>IFERROR(('APPENDIX 3'!F12/'APPENDIX 3'!F$31)*100,0)</f>
        <v>0.21170508327552257</v>
      </c>
      <c r="G11" s="169">
        <f>IFERROR(('APPENDIX 3'!G12/'APPENDIX 3'!G$31)*100,0)</f>
        <v>0</v>
      </c>
      <c r="H11" s="169">
        <f>IFERROR(('APPENDIX 3'!H12/'APPENDIX 3'!H$31)*100,0)</f>
        <v>0</v>
      </c>
      <c r="I11" s="169">
        <f>IFERROR(('APPENDIX 3'!I12/'APPENDIX 3'!I$31)*100,0)</f>
        <v>0</v>
      </c>
      <c r="J11" s="170">
        <f>IFERROR(('APPENDIX 3'!J12/'APPENDIX 3'!J$31)*100,0)</f>
        <v>0.19169791733457511</v>
      </c>
    </row>
    <row r="12" spans="2:10" ht="27.75" customHeight="1" x14ac:dyDescent="0.3">
      <c r="B12" s="13" t="s">
        <v>55</v>
      </c>
      <c r="C12" s="169">
        <f>IFERROR(('APPENDIX 3'!C13/'APPENDIX 3'!C$31)*100,0)</f>
        <v>4.2488911457845973</v>
      </c>
      <c r="D12" s="169">
        <f>IFERROR(('APPENDIX 3'!D13/'APPENDIX 3'!D$31)*100,0)</f>
        <v>0</v>
      </c>
      <c r="E12" s="169">
        <f>IFERROR(('APPENDIX 3'!E13/'APPENDIX 3'!E$31)*100,0)</f>
        <v>6.0784319511403888</v>
      </c>
      <c r="F12" s="169">
        <f>IFERROR(('APPENDIX 3'!F13/'APPENDIX 3'!F$31)*100,0)</f>
        <v>0.52130555577347437</v>
      </c>
      <c r="G12" s="169">
        <f>IFERROR(('APPENDIX 3'!G13/'APPENDIX 3'!G$31)*100,0)</f>
        <v>3.0824699051047528E-2</v>
      </c>
      <c r="H12" s="169">
        <f>IFERROR(('APPENDIX 3'!H13/'APPENDIX 3'!H$31)*100,0)</f>
        <v>0</v>
      </c>
      <c r="I12" s="169">
        <f>IFERROR(('APPENDIX 3'!I13/'APPENDIX 3'!I$31)*100,0)</f>
        <v>0</v>
      </c>
      <c r="J12" s="170">
        <f>IFERROR(('APPENDIX 3'!J13/'APPENDIX 3'!J$31)*100,0)</f>
        <v>3.3853383575322962</v>
      </c>
    </row>
    <row r="13" spans="2:10" ht="27.75" customHeight="1" x14ac:dyDescent="0.3">
      <c r="B13" s="128" t="s">
        <v>263</v>
      </c>
      <c r="C13" s="169">
        <f>IFERROR(('APPENDIX 3'!C14/'APPENDIX 3'!C$31)*100,0)</f>
        <v>0.11905697413760695</v>
      </c>
      <c r="D13" s="169">
        <f>IFERROR(('APPENDIX 3'!D14/'APPENDIX 3'!D$31)*100,0)</f>
        <v>0</v>
      </c>
      <c r="E13" s="169">
        <f>IFERROR(('APPENDIX 3'!E14/'APPENDIX 3'!E$31)*100,0)</f>
        <v>0</v>
      </c>
      <c r="F13" s="169">
        <f>IFERROR(('APPENDIX 3'!F14/'APPENDIX 3'!F$31)*100,0)</f>
        <v>2.5175421588987299</v>
      </c>
      <c r="G13" s="169">
        <f>IFERROR(('APPENDIX 3'!G14/'APPENDIX 3'!G$31)*100,0)</f>
        <v>0</v>
      </c>
      <c r="H13" s="169">
        <f>IFERROR(('APPENDIX 3'!H14/'APPENDIX 3'!H$31)*100,0)</f>
        <v>0</v>
      </c>
      <c r="I13" s="169">
        <f>IFERROR(('APPENDIX 3'!I14/'APPENDIX 3'!I$31)*100,0)</f>
        <v>0</v>
      </c>
      <c r="J13" s="170">
        <f>IFERROR(('APPENDIX 3'!J14/'APPENDIX 3'!J$31)*100,0)</f>
        <v>0.32504832745866385</v>
      </c>
    </row>
    <row r="14" spans="2:10" ht="27.75" customHeight="1" x14ac:dyDescent="0.3">
      <c r="B14" s="13" t="s">
        <v>56</v>
      </c>
      <c r="C14" s="169">
        <f>IFERROR(('APPENDIX 3'!C15/'APPENDIX 3'!C$31)*100,0)</f>
        <v>10.010822403088783</v>
      </c>
      <c r="D14" s="169">
        <f>IFERROR(('APPENDIX 3'!D15/'APPENDIX 3'!D$31)*100,0)</f>
        <v>38.284126510043656</v>
      </c>
      <c r="E14" s="169">
        <f>IFERROR(('APPENDIX 3'!E15/'APPENDIX 3'!E$31)*100,0)</f>
        <v>32.475113094633222</v>
      </c>
      <c r="F14" s="169">
        <f>IFERROR(('APPENDIX 3'!F15/'APPENDIX 3'!F$31)*100,0)</f>
        <v>4.7653536618030907</v>
      </c>
      <c r="G14" s="169">
        <f>IFERROR(('APPENDIX 3'!G15/'APPENDIX 3'!G$31)*100,0)</f>
        <v>2.3010333468456565</v>
      </c>
      <c r="H14" s="169">
        <f>IFERROR(('APPENDIX 3'!H15/'APPENDIX 3'!H$31)*100,0)</f>
        <v>0</v>
      </c>
      <c r="I14" s="169">
        <f>IFERROR(('APPENDIX 3'!I15/'APPENDIX 3'!I$31)*100,0)</f>
        <v>0.40625375394548535</v>
      </c>
      <c r="J14" s="170">
        <f>IFERROR(('APPENDIX 3'!J15/'APPENDIX 3'!J$31)*100,0)</f>
        <v>18.975734437141384</v>
      </c>
    </row>
    <row r="15" spans="2:10" ht="27.75" customHeight="1" x14ac:dyDescent="0.3">
      <c r="B15" s="13" t="s">
        <v>57</v>
      </c>
      <c r="C15" s="169">
        <f>IFERROR(('APPENDIX 3'!C16/'APPENDIX 3'!C$31)*100,0)</f>
        <v>11.732920752394168</v>
      </c>
      <c r="D15" s="169">
        <f>IFERROR(('APPENDIX 3'!D16/'APPENDIX 3'!D$31)*100,0)</f>
        <v>11.891899620622382</v>
      </c>
      <c r="E15" s="169">
        <f>IFERROR(('APPENDIX 3'!E16/'APPENDIX 3'!E$31)*100,0)</f>
        <v>15.726484440255106</v>
      </c>
      <c r="F15" s="169">
        <f>IFERROR(('APPENDIX 3'!F16/'APPENDIX 3'!F$31)*100,0)</f>
        <v>6.3592777595348533</v>
      </c>
      <c r="G15" s="169">
        <f>IFERROR(('APPENDIX 3'!G16/'APPENDIX 3'!G$31)*100,0)</f>
        <v>0.84823262963183299</v>
      </c>
      <c r="H15" s="169">
        <f>IFERROR(('APPENDIX 3'!H16/'APPENDIX 3'!H$31)*100,0)</f>
        <v>0</v>
      </c>
      <c r="I15" s="169">
        <f>IFERROR(('APPENDIX 3'!I16/'APPENDIX 3'!I$31)*100,0)</f>
        <v>0</v>
      </c>
      <c r="J15" s="170">
        <f>IFERROR(('APPENDIX 3'!J16/'APPENDIX 3'!J$31)*100,0)</f>
        <v>10.851820632990181</v>
      </c>
    </row>
    <row r="16" spans="2:10" ht="27.75" customHeight="1" x14ac:dyDescent="0.3">
      <c r="B16" s="6" t="s">
        <v>58</v>
      </c>
      <c r="C16" s="169">
        <f>IFERROR(('APPENDIX 3'!C17/'APPENDIX 3'!C$31)*100,0)</f>
        <v>11.056336106527768</v>
      </c>
      <c r="D16" s="169">
        <f>IFERROR(('APPENDIX 3'!D17/'APPENDIX 3'!D$31)*100,0)</f>
        <v>4.9095085884229457</v>
      </c>
      <c r="E16" s="169">
        <f>IFERROR(('APPENDIX 3'!E17/'APPENDIX 3'!E$31)*100,0)</f>
        <v>7.1613537532258409</v>
      </c>
      <c r="F16" s="169">
        <f>IFERROR(('APPENDIX 3'!F17/'APPENDIX 3'!F$31)*100,0)</f>
        <v>0.28393585414427547</v>
      </c>
      <c r="G16" s="169">
        <f>IFERROR(('APPENDIX 3'!G17/'APPENDIX 3'!G$31)*100,0)</f>
        <v>0</v>
      </c>
      <c r="H16" s="169">
        <f>IFERROR(('APPENDIX 3'!H17/'APPENDIX 3'!H$31)*100,0)</f>
        <v>0</v>
      </c>
      <c r="I16" s="169">
        <f>IFERROR(('APPENDIX 3'!I17/'APPENDIX 3'!I$31)*100,0)</f>
        <v>0</v>
      </c>
      <c r="J16" s="170">
        <f>IFERROR(('APPENDIX 3'!J17/'APPENDIX 3'!J$31)*100,0)</f>
        <v>6.1270212297635727</v>
      </c>
    </row>
    <row r="17" spans="1:11" ht="27.75" customHeight="1" x14ac:dyDescent="0.3">
      <c r="B17" s="13" t="s">
        <v>131</v>
      </c>
      <c r="C17" s="169">
        <f>IFERROR(('APPENDIX 3'!C18/'APPENDIX 3'!C$31)*100,0)</f>
        <v>0.12077853376757236</v>
      </c>
      <c r="D17" s="169">
        <f>IFERROR(('APPENDIX 3'!D18/'APPENDIX 3'!D$31)*100,0)</f>
        <v>1.1496349205340519</v>
      </c>
      <c r="E17" s="169">
        <f>IFERROR(('APPENDIX 3'!E18/'APPENDIX 3'!E$31)*100,0)</f>
        <v>0.55651467320911752</v>
      </c>
      <c r="F17" s="169">
        <f>IFERROR(('APPENDIX 3'!F18/'APPENDIX 3'!F$31)*100,0)</f>
        <v>0.52200600933116204</v>
      </c>
      <c r="G17" s="169">
        <f>IFERROR(('APPENDIX 3'!G18/'APPENDIX 3'!G$31)*100,0)</f>
        <v>3.8703259698089507</v>
      </c>
      <c r="H17" s="169">
        <f>IFERROR(('APPENDIX 3'!H18/'APPENDIX 3'!H$31)*100,0)</f>
        <v>0</v>
      </c>
      <c r="I17" s="169">
        <f>IFERROR(('APPENDIX 3'!I18/'APPENDIX 3'!I$31)*100,0)</f>
        <v>0</v>
      </c>
      <c r="J17" s="170">
        <f>IFERROR(('APPENDIX 3'!J18/'APPENDIX 3'!J$31)*100,0)</f>
        <v>0.86234326825791285</v>
      </c>
    </row>
    <row r="18" spans="1:11" ht="27.75" customHeight="1" x14ac:dyDescent="0.3">
      <c r="B18" s="13" t="s">
        <v>253</v>
      </c>
      <c r="C18" s="169">
        <f>IFERROR(('APPENDIX 3'!C19/'APPENDIX 3'!C$31)*100,0)</f>
        <v>0</v>
      </c>
      <c r="D18" s="169">
        <f>IFERROR(('APPENDIX 3'!D19/'APPENDIX 3'!D$31)*100,0)</f>
        <v>0</v>
      </c>
      <c r="E18" s="169">
        <f>IFERROR(('APPENDIX 3'!E19/'APPENDIX 3'!E$31)*100,0)</f>
        <v>0</v>
      </c>
      <c r="F18" s="169">
        <f>IFERROR(('APPENDIX 3'!F19/'APPENDIX 3'!F$31)*100,0)</f>
        <v>0.26973065599436946</v>
      </c>
      <c r="G18" s="169">
        <f>IFERROR(('APPENDIX 3'!G19/'APPENDIX 3'!G$31)*100,0)</f>
        <v>19.971333583288253</v>
      </c>
      <c r="H18" s="169">
        <f>IFERROR(('APPENDIX 3'!H19/'APPENDIX 3'!H$31)*100,0)</f>
        <v>0</v>
      </c>
      <c r="I18" s="169">
        <f>IFERROR(('APPENDIX 3'!I19/'APPENDIX 3'!I$31)*100,0)</f>
        <v>0</v>
      </c>
      <c r="J18" s="170">
        <f>IFERROR(('APPENDIX 3'!J19/'APPENDIX 3'!J$31)*100,0)</f>
        <v>2.3768890834166889</v>
      </c>
    </row>
    <row r="19" spans="1:11" ht="27.75" customHeight="1" x14ac:dyDescent="0.3">
      <c r="B19" s="13" t="s">
        <v>136</v>
      </c>
      <c r="C19" s="169">
        <f>IFERROR(('APPENDIX 3'!C20/'APPENDIX 3'!C$31)*100,0)</f>
        <v>3.2692885824642874</v>
      </c>
      <c r="D19" s="169">
        <f>IFERROR(('APPENDIX 3'!D20/'APPENDIX 3'!D$31)*100,0)</f>
        <v>0</v>
      </c>
      <c r="E19" s="169">
        <f>IFERROR(('APPENDIX 3'!E20/'APPENDIX 3'!E$31)*100,0)</f>
        <v>3.4084414361695159</v>
      </c>
      <c r="F19" s="169">
        <f>IFERROR(('APPENDIX 3'!F20/'APPENDIX 3'!F$31)*100,0)</f>
        <v>2.6761528625015267</v>
      </c>
      <c r="G19" s="169">
        <f>IFERROR(('APPENDIX 3'!G20/'APPENDIX 3'!G$31)*100,0)</f>
        <v>2.8098622434791514</v>
      </c>
      <c r="H19" s="169">
        <f>IFERROR(('APPENDIX 3'!H20/'APPENDIX 3'!H$31)*100,0)</f>
        <v>0</v>
      </c>
      <c r="I19" s="169">
        <f>IFERROR(('APPENDIX 3'!I20/'APPENDIX 3'!I$31)*100,0)</f>
        <v>21.832899649174582</v>
      </c>
      <c r="J19" s="170">
        <f>IFERROR(('APPENDIX 3'!J20/'APPENDIX 3'!J$31)*100,0)</f>
        <v>3.4989947778103589</v>
      </c>
    </row>
    <row r="20" spans="1:11" ht="27.75" customHeight="1" x14ac:dyDescent="0.3">
      <c r="B20" s="13" t="s">
        <v>35</v>
      </c>
      <c r="C20" s="169">
        <f>IFERROR(('APPENDIX 3'!C21/'APPENDIX 3'!C$31)*100,0)</f>
        <v>5.2994992603734801</v>
      </c>
      <c r="D20" s="169">
        <f>IFERROR(('APPENDIX 3'!D21/'APPENDIX 3'!D$31)*100,0)</f>
        <v>9.6945914859274414</v>
      </c>
      <c r="E20" s="169">
        <f>IFERROR(('APPENDIX 3'!E21/'APPENDIX 3'!E$31)*100,0)</f>
        <v>0.64058526484218947</v>
      </c>
      <c r="F20" s="169">
        <f>IFERROR(('APPENDIX 3'!F21/'APPENDIX 3'!F$31)*100,0)</f>
        <v>1.5443039677051684</v>
      </c>
      <c r="G20" s="169">
        <f>IFERROR(('APPENDIX 3'!G21/'APPENDIX 3'!G$31)*100,0)</f>
        <v>3.525720222967168</v>
      </c>
      <c r="H20" s="169">
        <f>IFERROR(('APPENDIX 3'!H21/'APPENDIX 3'!H$31)*100,0)</f>
        <v>0</v>
      </c>
      <c r="I20" s="169">
        <f>IFERROR(('APPENDIX 3'!I21/'APPENDIX 3'!I$31)*100,0)</f>
        <v>5.8360550916033635E-2</v>
      </c>
      <c r="J20" s="170">
        <f>IFERROR(('APPENDIX 3'!J21/'APPENDIX 3'!J$31)*100,0)</f>
        <v>3.283137599664669</v>
      </c>
    </row>
    <row r="21" spans="1:11" ht="27.75" customHeight="1" x14ac:dyDescent="0.3">
      <c r="B21" s="13" t="s">
        <v>191</v>
      </c>
      <c r="C21" s="169">
        <f>IFERROR(('APPENDIX 3'!C22/'APPENDIX 3'!C$31)*100,0)</f>
        <v>0.20087204607596248</v>
      </c>
      <c r="D21" s="169">
        <f>IFERROR(('APPENDIX 3'!D22/'APPENDIX 3'!D$31)*100,0)</f>
        <v>0</v>
      </c>
      <c r="E21" s="169">
        <f>IFERROR(('APPENDIX 3'!E22/'APPENDIX 3'!E$31)*100,0)</f>
        <v>0</v>
      </c>
      <c r="F21" s="169">
        <f>IFERROR(('APPENDIX 3'!F22/'APPENDIX 3'!F$31)*100,0)</f>
        <v>2.367533024984338</v>
      </c>
      <c r="G21" s="169">
        <f>IFERROR(('APPENDIX 3'!G22/'APPENDIX 3'!G$31)*100,0)</f>
        <v>0.27858444348828232</v>
      </c>
      <c r="H21" s="169">
        <f>IFERROR(('APPENDIX 3'!H22/'APPENDIX 3'!H$31)*100,0)</f>
        <v>0</v>
      </c>
      <c r="I21" s="169">
        <f>IFERROR(('APPENDIX 3'!I22/'APPENDIX 3'!I$31)*100,0)</f>
        <v>0</v>
      </c>
      <c r="J21" s="170">
        <f>IFERROR(('APPENDIX 3'!J22/'APPENDIX 3'!J$31)*100,0)</f>
        <v>0.36307137716138693</v>
      </c>
    </row>
    <row r="22" spans="1:11" ht="27.75" customHeight="1" x14ac:dyDescent="0.3">
      <c r="B22" s="13" t="s">
        <v>59</v>
      </c>
      <c r="C22" s="169">
        <f>IFERROR(('APPENDIX 3'!C23/'APPENDIX 3'!C$31)*100,0)</f>
        <v>2.9340763288010252</v>
      </c>
      <c r="D22" s="169">
        <f>IFERROR(('APPENDIX 3'!D23/'APPENDIX 3'!D$31)*100,0)</f>
        <v>0</v>
      </c>
      <c r="E22" s="169">
        <f>IFERROR(('APPENDIX 3'!E23/'APPENDIX 3'!E$31)*100,0)</f>
        <v>0</v>
      </c>
      <c r="F22" s="169">
        <f>IFERROR(('APPENDIX 3'!F23/'APPENDIX 3'!F$31)*100,0)</f>
        <v>3.1543945335483632</v>
      </c>
      <c r="G22" s="169">
        <f>IFERROR(('APPENDIX 3'!G23/'APPENDIX 3'!G$31)*100,0)</f>
        <v>0</v>
      </c>
      <c r="H22" s="169">
        <f>IFERROR(('APPENDIX 3'!H23/'APPENDIX 3'!H$31)*100,0)</f>
        <v>0</v>
      </c>
      <c r="I22" s="169">
        <f>IFERROR(('APPENDIX 3'!I23/'APPENDIX 3'!I$31)*100,0)</f>
        <v>16.75212656577953</v>
      </c>
      <c r="J22" s="170">
        <f>IFERROR(('APPENDIX 3'!J23/'APPENDIX 3'!J$31)*100,0)</f>
        <v>1.7556411987738119</v>
      </c>
    </row>
    <row r="23" spans="1:11" ht="27.75" customHeight="1" x14ac:dyDescent="0.3">
      <c r="B23" s="13" t="s">
        <v>60</v>
      </c>
      <c r="C23" s="169">
        <f>IFERROR(('APPENDIX 3'!C24/'APPENDIX 3'!C$31)*100,0)</f>
        <v>3.0318187551390605</v>
      </c>
      <c r="D23" s="169">
        <f>IFERROR(('APPENDIX 3'!D24/'APPENDIX 3'!D$31)*100,0)</f>
        <v>0.18384245343568689</v>
      </c>
      <c r="E23" s="169">
        <f>IFERROR(('APPENDIX 3'!E24/'APPENDIX 3'!E$31)*100,0)</f>
        <v>0.38211222727774868</v>
      </c>
      <c r="F23" s="169">
        <f>IFERROR(('APPENDIX 3'!F24/'APPENDIX 3'!F$31)*100,0)</f>
        <v>2.9967924830686368</v>
      </c>
      <c r="G23" s="169">
        <f>IFERROR(('APPENDIX 3'!G24/'APPENDIX 3'!G$31)*100,0)</f>
        <v>4.2586784394511881</v>
      </c>
      <c r="H23" s="169">
        <f>IFERROR(('APPENDIX 3'!H24/'APPENDIX 3'!H$31)*100,0)</f>
        <v>0</v>
      </c>
      <c r="I23" s="169">
        <f>IFERROR(('APPENDIX 3'!I24/'APPENDIX 3'!I$31)*100,0)</f>
        <v>2.061442215014647</v>
      </c>
      <c r="J23" s="170">
        <f>IFERROR(('APPENDIX 3'!J24/'APPENDIX 3'!J$31)*100,0)</f>
        <v>1.9133881075404942</v>
      </c>
    </row>
    <row r="24" spans="1:11" ht="27.75" customHeight="1" x14ac:dyDescent="0.3">
      <c r="B24" s="13" t="s">
        <v>134</v>
      </c>
      <c r="C24" s="169">
        <f>IFERROR(('APPENDIX 3'!C25/'APPENDIX 3'!C$31)*100,0)</f>
        <v>1.0007882869298843</v>
      </c>
      <c r="D24" s="169">
        <f>IFERROR(('APPENDIX 3'!D25/'APPENDIX 3'!D$31)*100,0)</f>
        <v>0</v>
      </c>
      <c r="E24" s="169">
        <f>IFERROR(('APPENDIX 3'!E25/'APPENDIX 3'!E$31)*100,0)</f>
        <v>5.6876978084105259E-2</v>
      </c>
      <c r="F24" s="169">
        <f>IFERROR(('APPENDIX 3'!F25/'APPENDIX 3'!F$31)*100,0)</f>
        <v>3.2456496230439136</v>
      </c>
      <c r="G24" s="169">
        <f>IFERROR(('APPENDIX 3'!G25/'APPENDIX 3'!G$31)*100,0)</f>
        <v>1.6822427320533981</v>
      </c>
      <c r="H24" s="169">
        <f>IFERROR(('APPENDIX 3'!H25/'APPENDIX 3'!H$31)*100,0)</f>
        <v>0</v>
      </c>
      <c r="I24" s="169">
        <f>IFERROR(('APPENDIX 3'!I25/'APPENDIX 3'!I$31)*100,0)</f>
        <v>0</v>
      </c>
      <c r="J24" s="170">
        <f>IFERROR(('APPENDIX 3'!J25/'APPENDIX 3'!J$31)*100,0)</f>
        <v>0.87180028318397473</v>
      </c>
    </row>
    <row r="25" spans="1:11" ht="27.75" customHeight="1" x14ac:dyDescent="0.3">
      <c r="B25" s="13" t="s">
        <v>135</v>
      </c>
      <c r="C25" s="169">
        <f>IFERROR(('APPENDIX 3'!C26/'APPENDIX 3'!C$31)*100,0)</f>
        <v>6.4388672418705786E-2</v>
      </c>
      <c r="D25" s="169">
        <f>IFERROR(('APPENDIX 3'!D26/'APPENDIX 3'!D$31)*100,0)</f>
        <v>0</v>
      </c>
      <c r="E25" s="169">
        <f>IFERROR(('APPENDIX 3'!E26/'APPENDIX 3'!E$31)*100,0)</f>
        <v>1.6229487909861426E-3</v>
      </c>
      <c r="F25" s="169">
        <f>IFERROR(('APPENDIX 3'!F26/'APPENDIX 3'!F$31)*100,0)</f>
        <v>0</v>
      </c>
      <c r="G25" s="169">
        <f>IFERROR(('APPENDIX 3'!G26/'APPENDIX 3'!G$31)*100,0)</f>
        <v>0</v>
      </c>
      <c r="H25" s="169">
        <f>IFERROR(('APPENDIX 3'!H26/'APPENDIX 3'!H$31)*100,0)</f>
        <v>0</v>
      </c>
      <c r="I25" s="169">
        <f>IFERROR(('APPENDIX 3'!I26/'APPENDIX 3'!I$31)*100,0)</f>
        <v>0</v>
      </c>
      <c r="J25" s="170">
        <f>IFERROR(('APPENDIX 3'!J26/'APPENDIX 3'!J$31)*100,0)</f>
        <v>1.8439554189166752E-2</v>
      </c>
    </row>
    <row r="26" spans="1:11" ht="27.75" customHeight="1" x14ac:dyDescent="0.3">
      <c r="B26" s="13" t="s">
        <v>149</v>
      </c>
      <c r="C26" s="169">
        <f>IFERROR(('APPENDIX 3'!C27/'APPENDIX 3'!C$31)*100,0)</f>
        <v>7.0968660705073532</v>
      </c>
      <c r="D26" s="169">
        <f>IFERROR(('APPENDIX 3'!D27/'APPENDIX 3'!D$31)*100,0)</f>
        <v>26.546360961598342</v>
      </c>
      <c r="E26" s="169">
        <f>IFERROR(('APPENDIX 3'!E27/'APPENDIX 3'!E$31)*100,0)</f>
        <v>4.0854600571093549</v>
      </c>
      <c r="F26" s="169">
        <f>IFERROR(('APPENDIX 3'!F27/'APPENDIX 3'!F$31)*100,0)</f>
        <v>8.5424514081357952</v>
      </c>
      <c r="G26" s="169">
        <f>IFERROR(('APPENDIX 3'!G27/'APPENDIX 3'!G$31)*100,0)</f>
        <v>2.9871734387386777</v>
      </c>
      <c r="H26" s="169">
        <f>IFERROR(('APPENDIX 3'!H27/'APPENDIX 3'!H$31)*100,0)</f>
        <v>0</v>
      </c>
      <c r="I26" s="169">
        <f>IFERROR(('APPENDIX 3'!I27/'APPENDIX 3'!I$31)*100,0)</f>
        <v>12.683913770157801</v>
      </c>
      <c r="J26" s="170">
        <f>IFERROR(('APPENDIX 3'!J27/'APPENDIX 3'!J$31)*100,0)</f>
        <v>7.9018299453875258</v>
      </c>
    </row>
    <row r="27" spans="1:11" ht="27.75" customHeight="1" x14ac:dyDescent="0.3">
      <c r="B27" s="13" t="s">
        <v>61</v>
      </c>
      <c r="C27" s="169">
        <f>IFERROR(('APPENDIX 3'!C28/'APPENDIX 3'!C$31)*100,0)</f>
        <v>4.4081295559113963E-2</v>
      </c>
      <c r="D27" s="169">
        <f>IFERROR(('APPENDIX 3'!D28/'APPENDIX 3'!D$31)*100,0)</f>
        <v>0</v>
      </c>
      <c r="E27" s="169">
        <f>IFERROR(('APPENDIX 3'!E28/'APPENDIX 3'!E$31)*100,0)</f>
        <v>1.1228315882637934</v>
      </c>
      <c r="F27" s="169">
        <f>IFERROR(('APPENDIX 3'!F28/'APPENDIX 3'!F$31)*100,0)</f>
        <v>3.2783467951167737</v>
      </c>
      <c r="G27" s="169">
        <f>IFERROR(('APPENDIX 3'!G28/'APPENDIX 3'!G$31)*100,0)</f>
        <v>0</v>
      </c>
      <c r="H27" s="169">
        <f>IFERROR(('APPENDIX 3'!H28/'APPENDIX 3'!H$31)*100,0)</f>
        <v>0</v>
      </c>
      <c r="I27" s="169">
        <f>IFERROR(('APPENDIX 3'!I28/'APPENDIX 3'!I$31)*100,0)</f>
        <v>9.0265895210178382</v>
      </c>
      <c r="J27" s="170">
        <f>IFERROR(('APPENDIX 3'!J28/'APPENDIX 3'!J$31)*100,0)</f>
        <v>1.0983396634128144</v>
      </c>
    </row>
    <row r="28" spans="1:11" ht="27.75" customHeight="1" x14ac:dyDescent="0.3">
      <c r="B28" s="6" t="s">
        <v>62</v>
      </c>
      <c r="C28" s="169">
        <f>IFERROR(('APPENDIX 3'!C29/'APPENDIX 3'!C$31)*100,0)</f>
        <v>7.5444130178483573E-2</v>
      </c>
      <c r="D28" s="169">
        <f>IFERROR(('APPENDIX 3'!D29/'APPENDIX 3'!D$31)*100,0)</f>
        <v>0</v>
      </c>
      <c r="E28" s="169">
        <f>IFERROR(('APPENDIX 3'!E29/'APPENDIX 3'!E$31)*100,0)</f>
        <v>0</v>
      </c>
      <c r="F28" s="169">
        <f>IFERROR(('APPENDIX 3'!F29/'APPENDIX 3'!F$31)*100,0)</f>
        <v>1.0591698336506856</v>
      </c>
      <c r="G28" s="169">
        <f>IFERROR(('APPENDIX 3'!G29/'APPENDIX 3'!G$31)*100,0)</f>
        <v>0</v>
      </c>
      <c r="H28" s="169">
        <f>IFERROR(('APPENDIX 3'!H29/'APPENDIX 3'!H$31)*100,0)</f>
        <v>0</v>
      </c>
      <c r="I28" s="169">
        <f>IFERROR(('APPENDIX 3'!I29/'APPENDIX 3'!I$31)*100,0)</f>
        <v>0</v>
      </c>
      <c r="J28" s="170">
        <f>IFERROR(('APPENDIX 3'!J29/'APPENDIX 3'!J$31)*100,0)</f>
        <v>0.14378887470914398</v>
      </c>
    </row>
    <row r="29" spans="1:11" ht="27.75" customHeight="1" x14ac:dyDescent="0.3">
      <c r="B29" s="13" t="s">
        <v>63</v>
      </c>
      <c r="C29" s="169">
        <f>IFERROR(('APPENDIX 3'!C30/'APPENDIX 3'!C$31)*100,0)</f>
        <v>1.1227965061474319</v>
      </c>
      <c r="D29" s="169">
        <f>IFERROR(('APPENDIX 3'!D30/'APPENDIX 3'!D$31)*100,0)</f>
        <v>0</v>
      </c>
      <c r="E29" s="169">
        <f>IFERROR(('APPENDIX 3'!E30/'APPENDIX 3'!E$31)*100,0)</f>
        <v>1.3294716988161142</v>
      </c>
      <c r="F29" s="169">
        <f>IFERROR(('APPENDIX 3'!F30/'APPENDIX 3'!F$31)*100,0)</f>
        <v>6.9102545280119791</v>
      </c>
      <c r="G29" s="169">
        <f>IFERROR(('APPENDIX 3'!G30/'APPENDIX 3'!G$31)*100,0)</f>
        <v>5.9613141725823429</v>
      </c>
      <c r="H29" s="169">
        <f>IFERROR(('APPENDIX 3'!H30/'APPENDIX 3'!H$31)*100,0)</f>
        <v>0</v>
      </c>
      <c r="I29" s="169">
        <f>IFERROR(('APPENDIX 3'!I30/'APPENDIX 3'!I$31)*100,0)</f>
        <v>0.68935444906977827</v>
      </c>
      <c r="J29" s="170">
        <f>IFERROR(('APPENDIX 3'!J30/'APPENDIX 3'!J$31)*100,0)</f>
        <v>2.3054674968084199</v>
      </c>
    </row>
    <row r="30" spans="1:11" s="8" customFormat="1" ht="27.75" customHeight="1" x14ac:dyDescent="0.3">
      <c r="B30" s="63" t="s">
        <v>45</v>
      </c>
      <c r="C30" s="171">
        <f t="shared" ref="C30:J30" si="0">SUM(C6:C29)</f>
        <v>99.999999999999986</v>
      </c>
      <c r="D30" s="171">
        <f t="shared" si="0"/>
        <v>100</v>
      </c>
      <c r="E30" s="171">
        <f t="shared" si="0"/>
        <v>100</v>
      </c>
      <c r="F30" s="171">
        <f t="shared" si="0"/>
        <v>99.999999999999986</v>
      </c>
      <c r="G30" s="171">
        <f t="shared" si="0"/>
        <v>99.999999999999986</v>
      </c>
      <c r="H30" s="171">
        <f t="shared" si="0"/>
        <v>0</v>
      </c>
      <c r="I30" s="171">
        <f t="shared" si="0"/>
        <v>100.00000000000001</v>
      </c>
      <c r="J30" s="171">
        <f t="shared" si="0"/>
        <v>100.00000000000001</v>
      </c>
    </row>
    <row r="31" spans="1:11" s="8" customFormat="1" ht="27.75" customHeight="1" x14ac:dyDescent="0.3">
      <c r="B31" s="255" t="s">
        <v>46</v>
      </c>
      <c r="C31" s="256"/>
      <c r="D31" s="256"/>
      <c r="E31" s="256"/>
      <c r="F31" s="256"/>
      <c r="G31" s="256"/>
      <c r="H31" s="256"/>
      <c r="I31" s="256"/>
      <c r="J31" s="257"/>
      <c r="K31" s="18"/>
    </row>
    <row r="32" spans="1:11" ht="27.75" customHeight="1" x14ac:dyDescent="0.3">
      <c r="A32" s="8"/>
      <c r="B32" s="6" t="s">
        <v>47</v>
      </c>
      <c r="C32" s="169">
        <f>IFERROR(('APPENDIX 3'!C33/'APPENDIX 3'!C$36)*100,0)</f>
        <v>7.9666832099777745</v>
      </c>
      <c r="D32" s="169">
        <f>IFERROR(('APPENDIX 3'!D33/'APPENDIX 3'!D$36)*100,0)</f>
        <v>0</v>
      </c>
      <c r="E32" s="169">
        <f>IFERROR(('APPENDIX 3'!E33/'APPENDIX 3'!E$36)*100,0)</f>
        <v>0</v>
      </c>
      <c r="F32" s="169">
        <f>IFERROR(('APPENDIX 3'!F33/'APPENDIX 3'!F$36)*100,0)</f>
        <v>4.6438591832257616</v>
      </c>
      <c r="G32" s="169">
        <f>IFERROR(('APPENDIX 3'!G33/'APPENDIX 3'!G$36)*100,0)</f>
        <v>0</v>
      </c>
      <c r="H32" s="169">
        <f>IFERROR(('APPENDIX 3'!H33/'APPENDIX 3'!H$36)*100,0)</f>
        <v>0</v>
      </c>
      <c r="I32" s="169">
        <f>IFERROR(('APPENDIX 3'!I33/'APPENDIX 3'!I$36)*100,0)</f>
        <v>0</v>
      </c>
      <c r="J32" s="170">
        <f>IFERROR(('APPENDIX 3'!J33/'APPENDIX 3'!J$36)*100,0)</f>
        <v>4.8521742659442788</v>
      </c>
    </row>
    <row r="33" spans="1:10" ht="27.75" customHeight="1" x14ac:dyDescent="0.3">
      <c r="A33" s="8"/>
      <c r="B33" s="6" t="s">
        <v>78</v>
      </c>
      <c r="C33" s="169">
        <f>IFERROR(('APPENDIX 3'!C34/'APPENDIX 3'!C$36)*100,0)</f>
        <v>39.654316725287529</v>
      </c>
      <c r="D33" s="169">
        <f>IFERROR(('APPENDIX 3'!D34/'APPENDIX 3'!D$36)*100,0)</f>
        <v>0</v>
      </c>
      <c r="E33" s="169">
        <f>IFERROR(('APPENDIX 3'!E34/'APPENDIX 3'!E$36)*100,0)</f>
        <v>0</v>
      </c>
      <c r="F33" s="169">
        <f>IFERROR(('APPENDIX 3'!F34/'APPENDIX 3'!F$36)*100,0)</f>
        <v>63.826074657368167</v>
      </c>
      <c r="G33" s="169">
        <f>IFERROR(('APPENDIX 3'!G34/'APPENDIX 3'!G$36)*100,0)</f>
        <v>0</v>
      </c>
      <c r="H33" s="169">
        <f>IFERROR(('APPENDIX 3'!H34/'APPENDIX 3'!H$36)*100,0)</f>
        <v>0</v>
      </c>
      <c r="I33" s="169">
        <f>IFERROR(('APPENDIX 3'!I34/'APPENDIX 3'!I$36)*100,0)</f>
        <v>0</v>
      </c>
      <c r="J33" s="170">
        <f>IFERROR(('APPENDIX 3'!J34/'APPENDIX 3'!J$36)*100,0)</f>
        <v>62.310694452899362</v>
      </c>
    </row>
    <row r="34" spans="1:10" ht="27.75" customHeight="1" x14ac:dyDescent="0.3">
      <c r="A34" s="8"/>
      <c r="B34" s="6" t="s">
        <v>48</v>
      </c>
      <c r="C34" s="169">
        <f>IFERROR(('APPENDIX 3'!C35/'APPENDIX 3'!C$36)*100,0)</f>
        <v>52.37900006473469</v>
      </c>
      <c r="D34" s="169">
        <f>IFERROR(('APPENDIX 3'!D35/'APPENDIX 3'!D$36)*100,0)</f>
        <v>0</v>
      </c>
      <c r="E34" s="169">
        <f>IFERROR(('APPENDIX 3'!E35/'APPENDIX 3'!E$36)*100,0)</f>
        <v>0</v>
      </c>
      <c r="F34" s="169">
        <f>IFERROR(('APPENDIX 3'!F35/'APPENDIX 3'!F$36)*100,0)</f>
        <v>31.530066159406068</v>
      </c>
      <c r="G34" s="169">
        <f>IFERROR(('APPENDIX 3'!G35/'APPENDIX 3'!G$36)*100,0)</f>
        <v>0</v>
      </c>
      <c r="H34" s="169">
        <f>IFERROR(('APPENDIX 3'!H35/'APPENDIX 3'!H$36)*100,0)</f>
        <v>0</v>
      </c>
      <c r="I34" s="169">
        <f>IFERROR(('APPENDIX 3'!I35/'APPENDIX 3'!I$36)*100,0)</f>
        <v>0</v>
      </c>
      <c r="J34" s="170">
        <f>IFERROR(('APPENDIX 3'!J35/'APPENDIX 3'!J$36)*100,0)</f>
        <v>32.83713128115636</v>
      </c>
    </row>
    <row r="35" spans="1:10" s="8" customFormat="1" ht="27.75" customHeight="1" x14ac:dyDescent="0.3">
      <c r="B35" s="63" t="s">
        <v>45</v>
      </c>
      <c r="C35" s="171">
        <f>SUM(C32:C34)</f>
        <v>100</v>
      </c>
      <c r="D35" s="171">
        <f t="shared" ref="D35:J35" si="1">SUM(D32:D34)</f>
        <v>0</v>
      </c>
      <c r="E35" s="171">
        <f t="shared" si="1"/>
        <v>0</v>
      </c>
      <c r="F35" s="171">
        <f t="shared" si="1"/>
        <v>100</v>
      </c>
      <c r="G35" s="171">
        <f t="shared" si="1"/>
        <v>0</v>
      </c>
      <c r="H35" s="171">
        <f t="shared" si="1"/>
        <v>0</v>
      </c>
      <c r="I35" s="171">
        <f t="shared" si="1"/>
        <v>0</v>
      </c>
      <c r="J35" s="171">
        <f t="shared" si="1"/>
        <v>100</v>
      </c>
    </row>
    <row r="36" spans="1:10" x14ac:dyDescent="0.3">
      <c r="B36" s="259" t="s">
        <v>190</v>
      </c>
      <c r="C36" s="259"/>
      <c r="D36" s="259"/>
      <c r="E36" s="259"/>
      <c r="F36" s="259"/>
      <c r="G36" s="259"/>
      <c r="H36" s="259"/>
      <c r="I36" s="259"/>
      <c r="J36" s="259"/>
    </row>
  </sheetData>
  <sheetProtection algorithmName="SHA-512" hashValue="HpmJaC30SNUNcqTrF6Ec9/GkW7WqSWHV8zM90ZShcRXpKBN9s3pnnZndhr9aKWlL0eOAq3wLNOKKeTFzRmSTRw==" saltValue="jziO+gcqMErbNil0C9fusQ==" spinCount="100000" sheet="1" objects="1" scenarios="1"/>
  <sortState xmlns:xlrd2="http://schemas.microsoft.com/office/spreadsheetml/2017/richdata2" ref="B5:J29">
    <sortCondition descending="1" ref="J6:J29"/>
  </sortState>
  <mergeCells count="4">
    <mergeCell ref="B3:J3"/>
    <mergeCell ref="B31:J31"/>
    <mergeCell ref="B5:J5"/>
    <mergeCell ref="B36:J36"/>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Q39"/>
  <sheetViews>
    <sheetView showGridLines="0" topLeftCell="A29" zoomScale="80" zoomScaleNormal="80" workbookViewId="0">
      <selection activeCell="Q40" sqref="Q40"/>
    </sheetView>
  </sheetViews>
  <sheetFormatPr defaultColWidth="14.453125" defaultRowHeight="21.75" customHeight="1" x14ac:dyDescent="0.3"/>
  <cols>
    <col min="1" max="1" width="15.54296875" style="4" customWidth="1"/>
    <col min="2" max="2" width="43.54296875" style="4" customWidth="1"/>
    <col min="3" max="16" width="17.54296875" style="4" customWidth="1"/>
    <col min="17" max="17" width="17.54296875" style="8" customWidth="1"/>
    <col min="18" max="16384" width="14.453125" style="4"/>
  </cols>
  <sheetData>
    <row r="1" spans="2:17" ht="18.75" customHeight="1" x14ac:dyDescent="0.3"/>
    <row r="2" spans="2:17" ht="15.75" customHeight="1" x14ac:dyDescent="0.3"/>
    <row r="3" spans="2:17" ht="18.75" customHeight="1" x14ac:dyDescent="0.3">
      <c r="B3" s="263" t="s">
        <v>292</v>
      </c>
      <c r="C3" s="263"/>
      <c r="D3" s="263"/>
      <c r="E3" s="263"/>
      <c r="F3" s="263"/>
      <c r="G3" s="263"/>
      <c r="H3" s="263"/>
      <c r="I3" s="263"/>
      <c r="J3" s="263"/>
      <c r="K3" s="263"/>
      <c r="L3" s="263"/>
      <c r="M3" s="263"/>
      <c r="N3" s="263"/>
      <c r="O3" s="263"/>
      <c r="P3" s="263"/>
      <c r="Q3" s="263"/>
    </row>
    <row r="4" spans="2:17" s="15" customFormat="1" ht="36.75" customHeight="1" x14ac:dyDescent="0.3">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2:17" ht="30.75" customHeight="1" x14ac:dyDescent="0.3">
      <c r="B5" s="260" t="s">
        <v>16</v>
      </c>
      <c r="C5" s="261"/>
      <c r="D5" s="261"/>
      <c r="E5" s="261"/>
      <c r="F5" s="261"/>
      <c r="G5" s="261"/>
      <c r="H5" s="261"/>
      <c r="I5" s="261"/>
      <c r="J5" s="261"/>
      <c r="K5" s="261"/>
      <c r="L5" s="261"/>
      <c r="M5" s="261"/>
      <c r="N5" s="261"/>
      <c r="O5" s="261"/>
      <c r="P5" s="261"/>
      <c r="Q5" s="262"/>
    </row>
    <row r="6" spans="2:17" ht="30.75" customHeight="1" x14ac:dyDescent="0.3">
      <c r="B6" s="9" t="s">
        <v>256</v>
      </c>
      <c r="C6" s="165">
        <v>-1111856</v>
      </c>
      <c r="D6" s="165">
        <v>376484</v>
      </c>
      <c r="E6" s="165">
        <v>376484</v>
      </c>
      <c r="F6" s="165">
        <v>0</v>
      </c>
      <c r="G6" s="165">
        <v>50287</v>
      </c>
      <c r="H6" s="165">
        <v>271322</v>
      </c>
      <c r="I6" s="165">
        <v>0</v>
      </c>
      <c r="J6" s="165">
        <v>0</v>
      </c>
      <c r="K6" s="165">
        <v>0</v>
      </c>
      <c r="L6" s="165">
        <v>68514</v>
      </c>
      <c r="M6" s="165">
        <v>68834</v>
      </c>
      <c r="N6" s="165">
        <v>71938</v>
      </c>
      <c r="O6" s="165">
        <v>24886</v>
      </c>
      <c r="P6" s="165">
        <v>0</v>
      </c>
      <c r="Q6" s="166">
        <v>-1096989</v>
      </c>
    </row>
    <row r="7" spans="2:17" ht="30.75" customHeight="1" x14ac:dyDescent="0.3">
      <c r="B7" s="6" t="s">
        <v>51</v>
      </c>
      <c r="C7" s="165">
        <v>385839</v>
      </c>
      <c r="D7" s="165">
        <v>59310</v>
      </c>
      <c r="E7" s="165">
        <v>59201</v>
      </c>
      <c r="F7" s="165">
        <v>0</v>
      </c>
      <c r="G7" s="165">
        <v>13970</v>
      </c>
      <c r="H7" s="165">
        <v>13751</v>
      </c>
      <c r="I7" s="165">
        <v>0</v>
      </c>
      <c r="J7" s="165">
        <v>0</v>
      </c>
      <c r="K7" s="165">
        <v>0</v>
      </c>
      <c r="L7" s="165">
        <v>20286</v>
      </c>
      <c r="M7" s="165">
        <v>30146</v>
      </c>
      <c r="N7" s="165">
        <v>2590</v>
      </c>
      <c r="O7" s="165">
        <v>1032</v>
      </c>
      <c r="P7" s="165">
        <v>0</v>
      </c>
      <c r="Q7" s="166">
        <v>382415</v>
      </c>
    </row>
    <row r="8" spans="2:17" ht="30.75" customHeight="1" x14ac:dyDescent="0.3">
      <c r="B8" s="6" t="s">
        <v>148</v>
      </c>
      <c r="C8" s="165">
        <v>30341047</v>
      </c>
      <c r="D8" s="165">
        <v>2554468</v>
      </c>
      <c r="E8" s="165">
        <v>2552660</v>
      </c>
      <c r="F8" s="165">
        <v>-7483</v>
      </c>
      <c r="G8" s="165">
        <v>1040193</v>
      </c>
      <c r="H8" s="165">
        <v>204979</v>
      </c>
      <c r="I8" s="165">
        <v>340069</v>
      </c>
      <c r="J8" s="165">
        <v>575848</v>
      </c>
      <c r="K8" s="165">
        <v>0</v>
      </c>
      <c r="L8" s="165">
        <v>260879</v>
      </c>
      <c r="M8" s="165">
        <v>418386</v>
      </c>
      <c r="N8" s="165">
        <v>516111</v>
      </c>
      <c r="O8" s="165">
        <v>18784</v>
      </c>
      <c r="P8" s="165">
        <v>1022064</v>
      </c>
      <c r="Q8" s="166">
        <v>30561327</v>
      </c>
    </row>
    <row r="9" spans="2:17" ht="30.75" customHeight="1" x14ac:dyDescent="0.3">
      <c r="B9" s="6" t="s">
        <v>52</v>
      </c>
      <c r="C9" s="165">
        <v>536741</v>
      </c>
      <c r="D9" s="165">
        <v>1420</v>
      </c>
      <c r="E9" s="165">
        <v>1420</v>
      </c>
      <c r="F9" s="165">
        <v>0</v>
      </c>
      <c r="G9" s="165">
        <v>62493</v>
      </c>
      <c r="H9" s="165">
        <v>1155</v>
      </c>
      <c r="I9" s="165">
        <v>0</v>
      </c>
      <c r="J9" s="165">
        <v>0</v>
      </c>
      <c r="K9" s="165">
        <v>0</v>
      </c>
      <c r="L9" s="165">
        <v>0</v>
      </c>
      <c r="M9" s="165">
        <v>42255</v>
      </c>
      <c r="N9" s="165">
        <v>8446</v>
      </c>
      <c r="O9" s="165">
        <v>0</v>
      </c>
      <c r="P9" s="165">
        <v>0</v>
      </c>
      <c r="Q9" s="166">
        <v>503198</v>
      </c>
    </row>
    <row r="10" spans="2:17" ht="30.75" customHeight="1" x14ac:dyDescent="0.3">
      <c r="B10" s="6" t="s">
        <v>53</v>
      </c>
      <c r="C10" s="165">
        <v>987156</v>
      </c>
      <c r="D10" s="165">
        <v>250399</v>
      </c>
      <c r="E10" s="165">
        <v>240901</v>
      </c>
      <c r="F10" s="165">
        <v>0</v>
      </c>
      <c r="G10" s="165">
        <v>132225</v>
      </c>
      <c r="H10" s="165">
        <v>236248</v>
      </c>
      <c r="I10" s="165">
        <v>0</v>
      </c>
      <c r="J10" s="165">
        <v>0</v>
      </c>
      <c r="K10" s="165">
        <v>0</v>
      </c>
      <c r="L10" s="165">
        <v>14316</v>
      </c>
      <c r="M10" s="165">
        <v>42499</v>
      </c>
      <c r="N10" s="165">
        <v>52540</v>
      </c>
      <c r="O10" s="165">
        <v>0</v>
      </c>
      <c r="P10" s="165">
        <v>0</v>
      </c>
      <c r="Q10" s="166">
        <v>987534</v>
      </c>
    </row>
    <row r="11" spans="2:17" ht="30.75" customHeight="1" x14ac:dyDescent="0.3">
      <c r="B11" s="6" t="s">
        <v>22</v>
      </c>
      <c r="C11" s="165">
        <v>375094</v>
      </c>
      <c r="D11" s="165">
        <v>51431</v>
      </c>
      <c r="E11" s="165">
        <v>51431</v>
      </c>
      <c r="F11" s="165">
        <v>0</v>
      </c>
      <c r="G11" s="165">
        <v>132348</v>
      </c>
      <c r="H11" s="165">
        <v>132348</v>
      </c>
      <c r="I11" s="165">
        <v>0</v>
      </c>
      <c r="J11" s="165">
        <v>0</v>
      </c>
      <c r="K11" s="165">
        <v>0</v>
      </c>
      <c r="L11" s="165">
        <v>6609</v>
      </c>
      <c r="M11" s="165">
        <v>13617</v>
      </c>
      <c r="N11" s="165">
        <v>4445</v>
      </c>
      <c r="O11" s="165">
        <v>0</v>
      </c>
      <c r="P11" s="165">
        <v>0</v>
      </c>
      <c r="Q11" s="166">
        <v>278395</v>
      </c>
    </row>
    <row r="12" spans="2:17" ht="30.75" customHeight="1" x14ac:dyDescent="0.3">
      <c r="B12" s="6" t="s">
        <v>55</v>
      </c>
      <c r="C12" s="165">
        <v>799381</v>
      </c>
      <c r="D12" s="165">
        <v>362803</v>
      </c>
      <c r="E12" s="165">
        <v>362803</v>
      </c>
      <c r="F12" s="165">
        <v>0</v>
      </c>
      <c r="G12" s="165">
        <v>18491</v>
      </c>
      <c r="H12" s="165">
        <v>18491</v>
      </c>
      <c r="I12" s="165">
        <v>0</v>
      </c>
      <c r="J12" s="165">
        <v>0</v>
      </c>
      <c r="K12" s="165">
        <v>0</v>
      </c>
      <c r="L12" s="165">
        <v>7256</v>
      </c>
      <c r="M12" s="165">
        <v>167</v>
      </c>
      <c r="N12" s="165">
        <v>49704</v>
      </c>
      <c r="O12" s="165">
        <v>0</v>
      </c>
      <c r="P12" s="165">
        <v>0</v>
      </c>
      <c r="Q12" s="166">
        <v>1185973</v>
      </c>
    </row>
    <row r="13" spans="2:17" ht="30.75" customHeight="1" x14ac:dyDescent="0.3">
      <c r="B13" s="6" t="s">
        <v>263</v>
      </c>
      <c r="C13" s="165">
        <v>625285</v>
      </c>
      <c r="D13" s="165">
        <v>10166</v>
      </c>
      <c r="E13" s="165">
        <v>10166</v>
      </c>
      <c r="F13" s="165">
        <v>0</v>
      </c>
      <c r="G13" s="165">
        <v>10653</v>
      </c>
      <c r="H13" s="165">
        <v>10653</v>
      </c>
      <c r="I13" s="165">
        <v>0</v>
      </c>
      <c r="J13" s="165">
        <v>0</v>
      </c>
      <c r="K13" s="165">
        <v>0</v>
      </c>
      <c r="L13" s="165">
        <v>1252</v>
      </c>
      <c r="M13" s="165">
        <v>12401</v>
      </c>
      <c r="N13" s="165">
        <v>8351</v>
      </c>
      <c r="O13" s="165">
        <v>0</v>
      </c>
      <c r="P13" s="165">
        <v>0</v>
      </c>
      <c r="Q13" s="166">
        <v>619496</v>
      </c>
    </row>
    <row r="14" spans="2:17" ht="30.75" customHeight="1" x14ac:dyDescent="0.3">
      <c r="B14" s="6" t="s">
        <v>56</v>
      </c>
      <c r="C14" s="165">
        <v>11615040</v>
      </c>
      <c r="D14" s="165">
        <v>854801</v>
      </c>
      <c r="E14" s="165">
        <v>840256</v>
      </c>
      <c r="F14" s="165">
        <v>0</v>
      </c>
      <c r="G14" s="165">
        <v>415014</v>
      </c>
      <c r="H14" s="165">
        <v>381297</v>
      </c>
      <c r="I14" s="165">
        <v>70875</v>
      </c>
      <c r="J14" s="165">
        <v>0</v>
      </c>
      <c r="K14" s="165">
        <v>0</v>
      </c>
      <c r="L14" s="165">
        <v>157373</v>
      </c>
      <c r="M14" s="165">
        <v>200724</v>
      </c>
      <c r="N14" s="165">
        <v>368442</v>
      </c>
      <c r="O14" s="165">
        <v>0</v>
      </c>
      <c r="P14" s="165">
        <v>32115</v>
      </c>
      <c r="Q14" s="166">
        <v>11981354</v>
      </c>
    </row>
    <row r="15" spans="2:17" ht="30.75" customHeight="1" x14ac:dyDescent="0.3">
      <c r="B15" s="6" t="s">
        <v>57</v>
      </c>
      <c r="C15" s="165">
        <v>10900615</v>
      </c>
      <c r="D15" s="165">
        <v>1001847</v>
      </c>
      <c r="E15" s="165">
        <v>1000990</v>
      </c>
      <c r="F15" s="165">
        <v>0</v>
      </c>
      <c r="G15" s="165">
        <v>657686</v>
      </c>
      <c r="H15" s="165">
        <v>447330</v>
      </c>
      <c r="I15" s="165">
        <v>203474</v>
      </c>
      <c r="J15" s="165">
        <v>0</v>
      </c>
      <c r="K15" s="165">
        <v>0</v>
      </c>
      <c r="L15" s="165">
        <v>171864</v>
      </c>
      <c r="M15" s="165">
        <v>109828</v>
      </c>
      <c r="N15" s="165">
        <v>173746</v>
      </c>
      <c r="O15" s="165">
        <v>3570</v>
      </c>
      <c r="P15" s="165">
        <v>2326</v>
      </c>
      <c r="Q15" s="166">
        <v>11136959</v>
      </c>
    </row>
    <row r="16" spans="2:17" ht="30.75" customHeight="1" x14ac:dyDescent="0.3">
      <c r="B16" s="6" t="s">
        <v>58</v>
      </c>
      <c r="C16" s="165">
        <v>12024419</v>
      </c>
      <c r="D16" s="165">
        <v>944075</v>
      </c>
      <c r="E16" s="165">
        <v>942741</v>
      </c>
      <c r="F16" s="165">
        <v>0</v>
      </c>
      <c r="G16" s="165">
        <v>261768</v>
      </c>
      <c r="H16" s="165">
        <v>278198</v>
      </c>
      <c r="I16" s="165">
        <v>0</v>
      </c>
      <c r="J16" s="165">
        <v>0</v>
      </c>
      <c r="K16" s="165">
        <v>0</v>
      </c>
      <c r="L16" s="165">
        <v>42462</v>
      </c>
      <c r="M16" s="165">
        <v>59135</v>
      </c>
      <c r="N16" s="165">
        <v>408766</v>
      </c>
      <c r="O16" s="165">
        <v>0</v>
      </c>
      <c r="P16" s="165">
        <v>0</v>
      </c>
      <c r="Q16" s="166">
        <v>12996131</v>
      </c>
    </row>
    <row r="17" spans="2:17" ht="30.75" customHeight="1" x14ac:dyDescent="0.3">
      <c r="B17" s="6" t="s">
        <v>131</v>
      </c>
      <c r="C17" s="165">
        <v>-18487</v>
      </c>
      <c r="D17" s="165">
        <v>10313</v>
      </c>
      <c r="E17" s="165">
        <v>10313</v>
      </c>
      <c r="F17" s="165">
        <v>0</v>
      </c>
      <c r="G17" s="165">
        <v>252</v>
      </c>
      <c r="H17" s="165">
        <v>252</v>
      </c>
      <c r="I17" s="165">
        <v>359</v>
      </c>
      <c r="J17" s="165">
        <v>0</v>
      </c>
      <c r="K17" s="165">
        <v>0</v>
      </c>
      <c r="L17" s="165">
        <v>1072</v>
      </c>
      <c r="M17" s="165">
        <v>6009</v>
      </c>
      <c r="N17" s="165">
        <v>1365</v>
      </c>
      <c r="O17" s="165">
        <v>0</v>
      </c>
      <c r="P17" s="165">
        <v>0</v>
      </c>
      <c r="Q17" s="166">
        <v>-14501</v>
      </c>
    </row>
    <row r="18" spans="2:17" ht="30.75" customHeight="1" x14ac:dyDescent="0.3">
      <c r="B18" s="6" t="s">
        <v>253</v>
      </c>
      <c r="C18" s="165">
        <v>0</v>
      </c>
      <c r="D18" s="165">
        <v>0</v>
      </c>
      <c r="E18" s="165">
        <v>0</v>
      </c>
      <c r="F18" s="165">
        <v>0</v>
      </c>
      <c r="G18" s="165">
        <v>0</v>
      </c>
      <c r="H18" s="165">
        <v>0</v>
      </c>
      <c r="I18" s="165">
        <v>0</v>
      </c>
      <c r="J18" s="165">
        <v>0</v>
      </c>
      <c r="K18" s="165">
        <v>0</v>
      </c>
      <c r="L18" s="165">
        <v>0</v>
      </c>
      <c r="M18" s="165">
        <v>0</v>
      </c>
      <c r="N18" s="165">
        <v>0</v>
      </c>
      <c r="O18" s="165">
        <v>0</v>
      </c>
      <c r="P18" s="165">
        <v>0</v>
      </c>
      <c r="Q18" s="166">
        <v>0</v>
      </c>
    </row>
    <row r="19" spans="2:17" ht="30.75" customHeight="1" x14ac:dyDescent="0.3">
      <c r="B19" s="6" t="s">
        <v>136</v>
      </c>
      <c r="C19" s="165">
        <v>9750410</v>
      </c>
      <c r="D19" s="165">
        <v>279157</v>
      </c>
      <c r="E19" s="165">
        <v>278847</v>
      </c>
      <c r="F19" s="165">
        <v>0</v>
      </c>
      <c r="G19" s="165">
        <v>189576</v>
      </c>
      <c r="H19" s="165">
        <v>205566</v>
      </c>
      <c r="I19" s="165">
        <v>0</v>
      </c>
      <c r="J19" s="165">
        <v>0</v>
      </c>
      <c r="K19" s="165">
        <v>0</v>
      </c>
      <c r="L19" s="165">
        <v>27612</v>
      </c>
      <c r="M19" s="165">
        <v>39540</v>
      </c>
      <c r="N19" s="165">
        <v>165118</v>
      </c>
      <c r="O19" s="165">
        <v>0</v>
      </c>
      <c r="P19" s="165">
        <v>0</v>
      </c>
      <c r="Q19" s="166">
        <v>9921658</v>
      </c>
    </row>
    <row r="20" spans="2:17" ht="30.75" customHeight="1" x14ac:dyDescent="0.3">
      <c r="B20" s="6" t="s">
        <v>35</v>
      </c>
      <c r="C20" s="165">
        <v>3983664</v>
      </c>
      <c r="D20" s="165">
        <v>452512</v>
      </c>
      <c r="E20" s="165">
        <v>452512</v>
      </c>
      <c r="F20" s="165">
        <v>0</v>
      </c>
      <c r="G20" s="165">
        <v>159851</v>
      </c>
      <c r="H20" s="165">
        <v>159851</v>
      </c>
      <c r="I20" s="165">
        <v>1108</v>
      </c>
      <c r="J20" s="165">
        <v>0</v>
      </c>
      <c r="K20" s="165">
        <v>0</v>
      </c>
      <c r="L20" s="165">
        <v>54676</v>
      </c>
      <c r="M20" s="165">
        <v>120944</v>
      </c>
      <c r="N20" s="165">
        <v>67239</v>
      </c>
      <c r="O20" s="165">
        <v>0</v>
      </c>
      <c r="P20" s="165">
        <v>0</v>
      </c>
      <c r="Q20" s="166">
        <v>4166836</v>
      </c>
    </row>
    <row r="21" spans="2:17" ht="30.75" customHeight="1" x14ac:dyDescent="0.3">
      <c r="B21" s="152" t="s">
        <v>191</v>
      </c>
      <c r="C21" s="165">
        <v>847299</v>
      </c>
      <c r="D21" s="165">
        <v>17152</v>
      </c>
      <c r="E21" s="165">
        <v>16928</v>
      </c>
      <c r="F21" s="165">
        <v>0</v>
      </c>
      <c r="G21" s="165">
        <v>10676</v>
      </c>
      <c r="H21" s="165">
        <v>10676</v>
      </c>
      <c r="I21" s="165">
        <v>18880</v>
      </c>
      <c r="J21" s="165">
        <v>0</v>
      </c>
      <c r="K21" s="165">
        <v>0</v>
      </c>
      <c r="L21" s="165">
        <v>-669</v>
      </c>
      <c r="M21" s="165">
        <v>19549</v>
      </c>
      <c r="N21" s="165">
        <v>6594</v>
      </c>
      <c r="O21" s="165">
        <v>0</v>
      </c>
      <c r="P21" s="165">
        <v>0</v>
      </c>
      <c r="Q21" s="166">
        <v>822384</v>
      </c>
    </row>
    <row r="22" spans="2:17" ht="30.75" customHeight="1" x14ac:dyDescent="0.3">
      <c r="B22" s="6" t="s">
        <v>59</v>
      </c>
      <c r="C22" s="165">
        <v>4908303</v>
      </c>
      <c r="D22" s="165">
        <v>250534</v>
      </c>
      <c r="E22" s="165">
        <v>231364</v>
      </c>
      <c r="F22" s="165">
        <v>89365</v>
      </c>
      <c r="G22" s="165">
        <v>192734</v>
      </c>
      <c r="H22" s="165">
        <v>135273</v>
      </c>
      <c r="I22" s="165">
        <v>69025</v>
      </c>
      <c r="J22" s="165">
        <v>0</v>
      </c>
      <c r="K22" s="165">
        <v>0</v>
      </c>
      <c r="L22" s="165">
        <v>55093</v>
      </c>
      <c r="M22" s="165">
        <v>135559</v>
      </c>
      <c r="N22" s="165">
        <v>128696</v>
      </c>
      <c r="O22" s="165">
        <v>5188</v>
      </c>
      <c r="P22" s="165">
        <v>-15158</v>
      </c>
      <c r="Q22" s="166">
        <v>4972747</v>
      </c>
    </row>
    <row r="23" spans="2:17" ht="30.75" customHeight="1" x14ac:dyDescent="0.3">
      <c r="B23" s="6" t="s">
        <v>60</v>
      </c>
      <c r="C23" s="165">
        <v>414837</v>
      </c>
      <c r="D23" s="165">
        <v>258880</v>
      </c>
      <c r="E23" s="165">
        <v>258142</v>
      </c>
      <c r="F23" s="165">
        <v>0</v>
      </c>
      <c r="G23" s="165">
        <v>59838</v>
      </c>
      <c r="H23" s="165">
        <v>62964</v>
      </c>
      <c r="I23" s="165">
        <v>19144</v>
      </c>
      <c r="J23" s="165">
        <v>7737</v>
      </c>
      <c r="K23" s="165">
        <v>0</v>
      </c>
      <c r="L23" s="165">
        <v>69767</v>
      </c>
      <c r="M23" s="165">
        <v>88554</v>
      </c>
      <c r="N23" s="165">
        <v>18009</v>
      </c>
      <c r="O23" s="165">
        <v>0</v>
      </c>
      <c r="P23" s="165">
        <v>0</v>
      </c>
      <c r="Q23" s="166">
        <v>442823</v>
      </c>
    </row>
    <row r="24" spans="2:17" ht="30.75" customHeight="1" x14ac:dyDescent="0.3">
      <c r="B24" s="6" t="s">
        <v>134</v>
      </c>
      <c r="C24" s="165">
        <v>401867</v>
      </c>
      <c r="D24" s="165">
        <v>85455</v>
      </c>
      <c r="E24" s="165">
        <v>84237</v>
      </c>
      <c r="F24" s="165">
        <v>877</v>
      </c>
      <c r="G24" s="165">
        <v>21468</v>
      </c>
      <c r="H24" s="165">
        <v>19292</v>
      </c>
      <c r="I24" s="165">
        <v>2410</v>
      </c>
      <c r="J24" s="165">
        <v>0</v>
      </c>
      <c r="K24" s="165">
        <v>0</v>
      </c>
      <c r="L24" s="165">
        <v>18482</v>
      </c>
      <c r="M24" s="165">
        <v>37332</v>
      </c>
      <c r="N24" s="165">
        <v>6004</v>
      </c>
      <c r="O24" s="165">
        <v>465</v>
      </c>
      <c r="P24" s="165">
        <v>0</v>
      </c>
      <c r="Q24" s="166">
        <v>415003</v>
      </c>
    </row>
    <row r="25" spans="2:17" ht="30.75" customHeight="1" x14ac:dyDescent="0.3">
      <c r="B25" s="6" t="s">
        <v>135</v>
      </c>
      <c r="C25" s="165">
        <v>-807975</v>
      </c>
      <c r="D25" s="165">
        <v>5498</v>
      </c>
      <c r="E25" s="165">
        <v>4673</v>
      </c>
      <c r="F25" s="165">
        <v>0</v>
      </c>
      <c r="G25" s="165">
        <v>7944</v>
      </c>
      <c r="H25" s="165">
        <v>8678</v>
      </c>
      <c r="I25" s="165">
        <v>0</v>
      </c>
      <c r="J25" s="165">
        <v>0</v>
      </c>
      <c r="K25" s="165">
        <v>0</v>
      </c>
      <c r="L25" s="165">
        <v>227</v>
      </c>
      <c r="M25" s="165">
        <v>4416</v>
      </c>
      <c r="N25" s="165">
        <v>11721</v>
      </c>
      <c r="O25" s="165">
        <v>0</v>
      </c>
      <c r="P25" s="165">
        <v>0</v>
      </c>
      <c r="Q25" s="166">
        <v>-804902</v>
      </c>
    </row>
    <row r="26" spans="2:17" ht="30.75" customHeight="1" x14ac:dyDescent="0.3">
      <c r="B26" s="6" t="s">
        <v>149</v>
      </c>
      <c r="C26" s="165">
        <v>4860794</v>
      </c>
      <c r="D26" s="165">
        <v>605985</v>
      </c>
      <c r="E26" s="165">
        <v>592419</v>
      </c>
      <c r="F26" s="165">
        <v>0</v>
      </c>
      <c r="G26" s="165">
        <v>114191</v>
      </c>
      <c r="H26" s="165">
        <v>114561</v>
      </c>
      <c r="I26" s="165">
        <v>0</v>
      </c>
      <c r="J26" s="165">
        <v>0</v>
      </c>
      <c r="K26" s="165">
        <v>0</v>
      </c>
      <c r="L26" s="165">
        <v>90560</v>
      </c>
      <c r="M26" s="165">
        <v>199228</v>
      </c>
      <c r="N26" s="165">
        <v>117914</v>
      </c>
      <c r="O26" s="165">
        <v>0</v>
      </c>
      <c r="P26" s="165">
        <v>0</v>
      </c>
      <c r="Q26" s="166">
        <v>5166778</v>
      </c>
    </row>
    <row r="27" spans="2:17" ht="30.75" customHeight="1" x14ac:dyDescent="0.3">
      <c r="B27" s="6" t="s">
        <v>61</v>
      </c>
      <c r="C27" s="165">
        <v>109825</v>
      </c>
      <c r="D27" s="165">
        <v>3764</v>
      </c>
      <c r="E27" s="165">
        <v>3764</v>
      </c>
      <c r="F27" s="165">
        <v>0</v>
      </c>
      <c r="G27" s="165">
        <v>1042</v>
      </c>
      <c r="H27" s="165">
        <v>1042</v>
      </c>
      <c r="I27" s="165">
        <v>0</v>
      </c>
      <c r="J27" s="165">
        <v>0</v>
      </c>
      <c r="K27" s="165">
        <v>0</v>
      </c>
      <c r="L27" s="165">
        <v>649</v>
      </c>
      <c r="M27" s="165">
        <v>95</v>
      </c>
      <c r="N27" s="165">
        <v>234</v>
      </c>
      <c r="O27" s="165">
        <v>0</v>
      </c>
      <c r="P27" s="165">
        <v>0</v>
      </c>
      <c r="Q27" s="166">
        <v>112037</v>
      </c>
    </row>
    <row r="28" spans="2:17" ht="30.75" customHeight="1" x14ac:dyDescent="0.3">
      <c r="B28" s="6" t="s">
        <v>62</v>
      </c>
      <c r="C28" s="165">
        <v>78408</v>
      </c>
      <c r="D28" s="165">
        <v>6442</v>
      </c>
      <c r="E28" s="165">
        <v>6372</v>
      </c>
      <c r="F28" s="165">
        <v>0</v>
      </c>
      <c r="G28" s="165">
        <v>0</v>
      </c>
      <c r="H28" s="165">
        <v>918</v>
      </c>
      <c r="I28" s="165">
        <v>0</v>
      </c>
      <c r="J28" s="165">
        <v>0</v>
      </c>
      <c r="K28" s="165">
        <v>0</v>
      </c>
      <c r="L28" s="165">
        <v>816</v>
      </c>
      <c r="M28" s="165">
        <v>2246</v>
      </c>
      <c r="N28" s="165">
        <v>674</v>
      </c>
      <c r="O28" s="165">
        <v>0</v>
      </c>
      <c r="P28" s="165">
        <v>0</v>
      </c>
      <c r="Q28" s="166">
        <v>81475</v>
      </c>
    </row>
    <row r="29" spans="2:17" ht="30.75" customHeight="1" x14ac:dyDescent="0.3">
      <c r="B29" s="6" t="s">
        <v>63</v>
      </c>
      <c r="C29" s="165">
        <v>1580055</v>
      </c>
      <c r="D29" s="165">
        <v>95873</v>
      </c>
      <c r="E29" s="165">
        <v>95873</v>
      </c>
      <c r="F29" s="165">
        <v>0</v>
      </c>
      <c r="G29" s="165">
        <v>68523</v>
      </c>
      <c r="H29" s="165">
        <v>19285</v>
      </c>
      <c r="I29" s="165">
        <v>55118</v>
      </c>
      <c r="J29" s="165">
        <v>0</v>
      </c>
      <c r="K29" s="165">
        <v>0</v>
      </c>
      <c r="L29" s="165">
        <v>2077</v>
      </c>
      <c r="M29" s="165">
        <v>98168</v>
      </c>
      <c r="N29" s="165">
        <v>87452</v>
      </c>
      <c r="O29" s="165">
        <v>0</v>
      </c>
      <c r="P29" s="165">
        <v>0</v>
      </c>
      <c r="Q29" s="166">
        <v>1588733</v>
      </c>
    </row>
    <row r="30" spans="2:17" ht="30.75" customHeight="1" x14ac:dyDescent="0.3">
      <c r="B30" s="58" t="s">
        <v>45</v>
      </c>
      <c r="C30" s="168">
        <f t="shared" ref="C30:Q30" si="0">SUM(C6:C29)</f>
        <v>93587761</v>
      </c>
      <c r="D30" s="168">
        <f t="shared" si="0"/>
        <v>8538769</v>
      </c>
      <c r="E30" s="168">
        <f t="shared" si="0"/>
        <v>8474497</v>
      </c>
      <c r="F30" s="168">
        <f t="shared" si="0"/>
        <v>82759</v>
      </c>
      <c r="G30" s="168">
        <f t="shared" si="0"/>
        <v>3621223</v>
      </c>
      <c r="H30" s="168">
        <f t="shared" si="0"/>
        <v>2734130</v>
      </c>
      <c r="I30" s="168">
        <f t="shared" si="0"/>
        <v>780462</v>
      </c>
      <c r="J30" s="168">
        <f t="shared" si="0"/>
        <v>583585</v>
      </c>
      <c r="K30" s="168">
        <f t="shared" si="0"/>
        <v>0</v>
      </c>
      <c r="L30" s="168">
        <f t="shared" si="0"/>
        <v>1071173</v>
      </c>
      <c r="M30" s="168">
        <f t="shared" si="0"/>
        <v>1749632</v>
      </c>
      <c r="N30" s="168">
        <f t="shared" si="0"/>
        <v>2276099</v>
      </c>
      <c r="O30" s="168">
        <f t="shared" si="0"/>
        <v>53925</v>
      </c>
      <c r="P30" s="168">
        <f t="shared" si="0"/>
        <v>1041347</v>
      </c>
      <c r="Q30" s="168">
        <f t="shared" si="0"/>
        <v>96406864</v>
      </c>
    </row>
    <row r="31" spans="2:17" ht="30.75" customHeight="1" x14ac:dyDescent="0.3">
      <c r="B31" s="260" t="s">
        <v>46</v>
      </c>
      <c r="C31" s="261"/>
      <c r="D31" s="261"/>
      <c r="E31" s="261"/>
      <c r="F31" s="261"/>
      <c r="G31" s="261"/>
      <c r="H31" s="261"/>
      <c r="I31" s="261"/>
      <c r="J31" s="261"/>
      <c r="K31" s="261"/>
      <c r="L31" s="261"/>
      <c r="M31" s="261"/>
      <c r="N31" s="261"/>
      <c r="O31" s="261"/>
      <c r="P31" s="261"/>
      <c r="Q31" s="262"/>
    </row>
    <row r="32" spans="2:17" ht="30.75" customHeight="1" x14ac:dyDescent="0.3">
      <c r="B32" s="6" t="s">
        <v>47</v>
      </c>
      <c r="C32" s="165">
        <v>0</v>
      </c>
      <c r="D32" s="165">
        <v>3692</v>
      </c>
      <c r="E32" s="165">
        <v>3559</v>
      </c>
      <c r="F32" s="165">
        <v>0</v>
      </c>
      <c r="G32" s="165">
        <v>0</v>
      </c>
      <c r="H32" s="165">
        <v>0</v>
      </c>
      <c r="I32" s="165">
        <v>0</v>
      </c>
      <c r="J32" s="165">
        <v>0</v>
      </c>
      <c r="K32" s="165">
        <v>0</v>
      </c>
      <c r="L32" s="165">
        <v>1254</v>
      </c>
      <c r="M32" s="165">
        <v>363</v>
      </c>
      <c r="N32" s="165">
        <v>1463</v>
      </c>
      <c r="O32" s="165">
        <v>0</v>
      </c>
      <c r="P32" s="165">
        <v>0</v>
      </c>
      <c r="Q32" s="166">
        <v>3405</v>
      </c>
    </row>
    <row r="33" spans="2:17" ht="30.75" customHeight="1" x14ac:dyDescent="0.3">
      <c r="B33" s="6" t="s">
        <v>78</v>
      </c>
      <c r="C33" s="165">
        <v>0</v>
      </c>
      <c r="D33" s="165">
        <v>18377</v>
      </c>
      <c r="E33" s="165">
        <v>18377</v>
      </c>
      <c r="F33" s="165">
        <v>-6876</v>
      </c>
      <c r="G33" s="165">
        <v>625</v>
      </c>
      <c r="H33" s="165">
        <v>0</v>
      </c>
      <c r="I33" s="165">
        <v>0</v>
      </c>
      <c r="J33" s="165">
        <v>0</v>
      </c>
      <c r="K33" s="165">
        <v>0</v>
      </c>
      <c r="L33" s="165">
        <v>2603</v>
      </c>
      <c r="M33" s="165">
        <v>53</v>
      </c>
      <c r="N33" s="165">
        <v>0</v>
      </c>
      <c r="O33" s="165">
        <v>0</v>
      </c>
      <c r="P33" s="165">
        <v>0</v>
      </c>
      <c r="Q33" s="166">
        <v>8845</v>
      </c>
    </row>
    <row r="34" spans="2:17" ht="30.75" customHeight="1" x14ac:dyDescent="0.3">
      <c r="B34" s="6" t="s">
        <v>48</v>
      </c>
      <c r="C34" s="165">
        <v>1498801</v>
      </c>
      <c r="D34" s="165">
        <v>24274</v>
      </c>
      <c r="E34" s="165">
        <v>24274</v>
      </c>
      <c r="F34" s="165">
        <v>0</v>
      </c>
      <c r="G34" s="165">
        <v>36468</v>
      </c>
      <c r="H34" s="165">
        <v>36468</v>
      </c>
      <c r="I34" s="165">
        <v>0</v>
      </c>
      <c r="J34" s="165">
        <v>0</v>
      </c>
      <c r="K34" s="165">
        <v>0</v>
      </c>
      <c r="L34" s="165">
        <v>5437</v>
      </c>
      <c r="M34" s="165">
        <v>1858</v>
      </c>
      <c r="N34" s="165">
        <v>23899</v>
      </c>
      <c r="O34" s="165">
        <v>0</v>
      </c>
      <c r="P34" s="165">
        <v>0</v>
      </c>
      <c r="Q34" s="166">
        <v>1503211</v>
      </c>
    </row>
    <row r="35" spans="2:17" ht="30.75" customHeight="1" x14ac:dyDescent="0.3">
      <c r="B35" s="58" t="s">
        <v>45</v>
      </c>
      <c r="C35" s="168">
        <f>SUM(C32:C34)</f>
        <v>1498801</v>
      </c>
      <c r="D35" s="168">
        <f t="shared" ref="D35:Q35" si="1">SUM(D32:D34)</f>
        <v>46343</v>
      </c>
      <c r="E35" s="168">
        <f t="shared" si="1"/>
        <v>46210</v>
      </c>
      <c r="F35" s="168">
        <f t="shared" si="1"/>
        <v>-6876</v>
      </c>
      <c r="G35" s="168">
        <f t="shared" si="1"/>
        <v>37093</v>
      </c>
      <c r="H35" s="168">
        <f t="shared" si="1"/>
        <v>36468</v>
      </c>
      <c r="I35" s="168">
        <f t="shared" si="1"/>
        <v>0</v>
      </c>
      <c r="J35" s="168">
        <f t="shared" si="1"/>
        <v>0</v>
      </c>
      <c r="K35" s="168">
        <f t="shared" si="1"/>
        <v>0</v>
      </c>
      <c r="L35" s="168">
        <f t="shared" si="1"/>
        <v>9294</v>
      </c>
      <c r="M35" s="168">
        <f t="shared" si="1"/>
        <v>2274</v>
      </c>
      <c r="N35" s="168">
        <f t="shared" si="1"/>
        <v>25362</v>
      </c>
      <c r="O35" s="168">
        <f t="shared" si="1"/>
        <v>0</v>
      </c>
      <c r="P35" s="168">
        <f t="shared" si="1"/>
        <v>0</v>
      </c>
      <c r="Q35" s="168">
        <f t="shared" si="1"/>
        <v>1515461</v>
      </c>
    </row>
    <row r="36" spans="2:17" ht="21.75" customHeight="1" x14ac:dyDescent="0.3">
      <c r="B36" s="259" t="s">
        <v>50</v>
      </c>
      <c r="C36" s="259"/>
      <c r="D36" s="259"/>
      <c r="E36" s="259"/>
      <c r="F36" s="259"/>
      <c r="G36" s="259"/>
      <c r="H36" s="259"/>
      <c r="I36" s="259"/>
      <c r="J36" s="259"/>
      <c r="K36" s="259"/>
      <c r="L36" s="259"/>
      <c r="M36" s="259"/>
      <c r="N36" s="259"/>
      <c r="O36" s="259"/>
      <c r="P36" s="259"/>
      <c r="Q36" s="259"/>
    </row>
    <row r="37" spans="2:17" ht="21.75" customHeight="1" x14ac:dyDescent="0.3">
      <c r="C37" s="16"/>
      <c r="D37" s="16"/>
      <c r="E37" s="16"/>
      <c r="F37" s="16"/>
      <c r="G37" s="16"/>
      <c r="H37" s="16"/>
      <c r="I37" s="16"/>
      <c r="J37" s="16"/>
      <c r="K37" s="16"/>
      <c r="L37" s="16"/>
      <c r="M37" s="16"/>
      <c r="N37" s="16"/>
      <c r="O37" s="16"/>
      <c r="P37" s="16"/>
      <c r="Q37" s="16"/>
    </row>
    <row r="38" spans="2:17" ht="21.75" customHeight="1" x14ac:dyDescent="0.35">
      <c r="D38" s="102"/>
      <c r="Q38" s="181"/>
    </row>
    <row r="39" spans="2:17" ht="21.75" customHeight="1" x14ac:dyDescent="0.3">
      <c r="Q39" s="18"/>
    </row>
  </sheetData>
  <sheetProtection algorithmName="SHA-512" hashValue="E3COOk5QQ9M4HPa1QPWtTX9N+RZDPjRiX/elB6ud/Pq9ac5bGbYyZolB8Vn3fAOBF/D/kWCD+pEqicslo6H+hA==" saltValue="SPGuFBqI9etQ/CexP7tfpQ==" spinCount="100000" sheet="1" objects="1" scenarios="1"/>
  <mergeCells count="4">
    <mergeCell ref="B31:Q31"/>
    <mergeCell ref="B3:Q3"/>
    <mergeCell ref="B36:Q36"/>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2"/>
  <sheetViews>
    <sheetView showGridLines="0" topLeftCell="A28" zoomScale="80" zoomScaleNormal="80" workbookViewId="0">
      <selection activeCell="D41" sqref="D41"/>
    </sheetView>
  </sheetViews>
  <sheetFormatPr defaultColWidth="14.453125" defaultRowHeight="21.75" customHeight="1" x14ac:dyDescent="0.3"/>
  <cols>
    <col min="1" max="1" width="16.453125" style="4" customWidth="1"/>
    <col min="2" max="2" width="46" style="4" customWidth="1"/>
    <col min="3" max="16" width="17.54296875" style="4" customWidth="1"/>
    <col min="17" max="17" width="17.54296875" style="8" customWidth="1"/>
    <col min="18" max="16384" width="14.453125" style="4"/>
  </cols>
  <sheetData>
    <row r="1" spans="2:17" ht="18.75" customHeight="1" x14ac:dyDescent="0.3"/>
    <row r="2" spans="2:17" ht="15.75" customHeight="1" x14ac:dyDescent="0.3"/>
    <row r="3" spans="2:17" ht="18.75" customHeight="1" x14ac:dyDescent="0.3">
      <c r="B3" s="263" t="s">
        <v>293</v>
      </c>
      <c r="C3" s="263"/>
      <c r="D3" s="263"/>
      <c r="E3" s="263"/>
      <c r="F3" s="263"/>
      <c r="G3" s="263"/>
      <c r="H3" s="263"/>
      <c r="I3" s="263"/>
      <c r="J3" s="263"/>
      <c r="K3" s="263"/>
      <c r="L3" s="263"/>
      <c r="M3" s="263"/>
      <c r="N3" s="263"/>
      <c r="O3" s="263"/>
      <c r="P3" s="263"/>
      <c r="Q3" s="263"/>
    </row>
    <row r="4" spans="2:17" s="15" customFormat="1" ht="36.75" customHeight="1" x14ac:dyDescent="0.3">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2:17" ht="31.5" customHeight="1" x14ac:dyDescent="0.3">
      <c r="B5" s="260" t="s">
        <v>16</v>
      </c>
      <c r="C5" s="261"/>
      <c r="D5" s="261"/>
      <c r="E5" s="261"/>
      <c r="F5" s="261"/>
      <c r="G5" s="261"/>
      <c r="H5" s="261"/>
      <c r="I5" s="261"/>
      <c r="J5" s="261"/>
      <c r="K5" s="261"/>
      <c r="L5" s="261"/>
      <c r="M5" s="261"/>
      <c r="N5" s="261"/>
      <c r="O5" s="261"/>
      <c r="P5" s="261"/>
      <c r="Q5" s="262"/>
    </row>
    <row r="6" spans="2:17" ht="31.5" customHeight="1" x14ac:dyDescent="0.3">
      <c r="B6" s="9" t="s">
        <v>256</v>
      </c>
      <c r="C6" s="165">
        <v>0</v>
      </c>
      <c r="D6" s="165">
        <v>0</v>
      </c>
      <c r="E6" s="165">
        <v>0</v>
      </c>
      <c r="F6" s="165">
        <v>0</v>
      </c>
      <c r="G6" s="165">
        <v>0</v>
      </c>
      <c r="H6" s="165">
        <v>0</v>
      </c>
      <c r="I6" s="165">
        <v>0</v>
      </c>
      <c r="J6" s="165">
        <v>0</v>
      </c>
      <c r="K6" s="165">
        <v>0</v>
      </c>
      <c r="L6" s="165">
        <v>0</v>
      </c>
      <c r="M6" s="165">
        <v>0</v>
      </c>
      <c r="N6" s="165">
        <v>0</v>
      </c>
      <c r="O6" s="165">
        <v>0</v>
      </c>
      <c r="P6" s="165">
        <v>0</v>
      </c>
      <c r="Q6" s="166">
        <v>0</v>
      </c>
    </row>
    <row r="7" spans="2:17" ht="31.5" customHeight="1" x14ac:dyDescent="0.3">
      <c r="B7" s="6" t="s">
        <v>51</v>
      </c>
      <c r="C7" s="165">
        <v>551363</v>
      </c>
      <c r="D7" s="165">
        <v>15000</v>
      </c>
      <c r="E7" s="165">
        <v>15000</v>
      </c>
      <c r="F7" s="165">
        <v>0</v>
      </c>
      <c r="G7" s="165">
        <v>18304</v>
      </c>
      <c r="H7" s="165">
        <v>0</v>
      </c>
      <c r="I7" s="165">
        <v>0</v>
      </c>
      <c r="J7" s="165">
        <v>0</v>
      </c>
      <c r="K7" s="165">
        <v>18304</v>
      </c>
      <c r="L7" s="165">
        <v>0</v>
      </c>
      <c r="M7" s="165">
        <v>1338</v>
      </c>
      <c r="N7" s="165">
        <v>6933</v>
      </c>
      <c r="O7" s="165">
        <v>621</v>
      </c>
      <c r="P7" s="165">
        <v>0</v>
      </c>
      <c r="Q7" s="166">
        <v>553033</v>
      </c>
    </row>
    <row r="8" spans="2:17" ht="31.5" customHeight="1" x14ac:dyDescent="0.3">
      <c r="B8" s="6" t="s">
        <v>148</v>
      </c>
      <c r="C8" s="165">
        <v>8111701</v>
      </c>
      <c r="D8" s="165">
        <v>146656</v>
      </c>
      <c r="E8" s="165">
        <v>146656</v>
      </c>
      <c r="F8" s="165">
        <v>0</v>
      </c>
      <c r="G8" s="165">
        <v>347574</v>
      </c>
      <c r="H8" s="165">
        <v>0</v>
      </c>
      <c r="I8" s="165">
        <v>0</v>
      </c>
      <c r="J8" s="165">
        <v>0</v>
      </c>
      <c r="K8" s="165">
        <v>303659</v>
      </c>
      <c r="L8" s="165">
        <v>2973</v>
      </c>
      <c r="M8" s="165">
        <v>3027</v>
      </c>
      <c r="N8" s="165">
        <v>244164</v>
      </c>
      <c r="O8" s="165">
        <v>3981</v>
      </c>
      <c r="P8" s="165">
        <v>75776</v>
      </c>
      <c r="Q8" s="166">
        <v>8113105</v>
      </c>
    </row>
    <row r="9" spans="2:17" ht="31.5" customHeight="1" x14ac:dyDescent="0.3">
      <c r="B9" s="6" t="s">
        <v>52</v>
      </c>
      <c r="C9" s="165">
        <v>0</v>
      </c>
      <c r="D9" s="165">
        <v>52698</v>
      </c>
      <c r="E9" s="165">
        <v>52698</v>
      </c>
      <c r="F9" s="165">
        <v>0</v>
      </c>
      <c r="G9" s="165">
        <v>0</v>
      </c>
      <c r="H9" s="165">
        <v>0</v>
      </c>
      <c r="I9" s="165">
        <v>0</v>
      </c>
      <c r="J9" s="165">
        <v>0</v>
      </c>
      <c r="K9" s="165">
        <v>27813</v>
      </c>
      <c r="L9" s="165">
        <v>0</v>
      </c>
      <c r="M9" s="165">
        <v>0</v>
      </c>
      <c r="N9" s="165">
        <v>0</v>
      </c>
      <c r="O9" s="165">
        <v>0</v>
      </c>
      <c r="P9" s="165">
        <v>0</v>
      </c>
      <c r="Q9" s="166">
        <v>24885</v>
      </c>
    </row>
    <row r="10" spans="2:17" ht="31.5" customHeight="1" x14ac:dyDescent="0.3">
      <c r="B10" s="6" t="s">
        <v>53</v>
      </c>
      <c r="C10" s="165">
        <v>-371430</v>
      </c>
      <c r="D10" s="165">
        <v>16656</v>
      </c>
      <c r="E10" s="165">
        <v>16656</v>
      </c>
      <c r="F10" s="165">
        <v>0</v>
      </c>
      <c r="G10" s="165">
        <v>60800</v>
      </c>
      <c r="H10" s="165">
        <v>65935</v>
      </c>
      <c r="I10" s="165">
        <v>0</v>
      </c>
      <c r="J10" s="165">
        <v>0</v>
      </c>
      <c r="K10" s="165">
        <v>0</v>
      </c>
      <c r="L10" s="165">
        <v>344</v>
      </c>
      <c r="M10" s="165">
        <v>3693</v>
      </c>
      <c r="N10" s="165">
        <v>50997</v>
      </c>
      <c r="O10" s="165">
        <v>0</v>
      </c>
      <c r="P10" s="165">
        <v>0</v>
      </c>
      <c r="Q10" s="166">
        <v>-373749</v>
      </c>
    </row>
    <row r="11" spans="2:17" ht="31.5" customHeight="1" x14ac:dyDescent="0.3">
      <c r="B11" s="6" t="s">
        <v>22</v>
      </c>
      <c r="C11" s="165">
        <v>0</v>
      </c>
      <c r="D11" s="165">
        <v>0</v>
      </c>
      <c r="E11" s="165">
        <v>0</v>
      </c>
      <c r="F11" s="165">
        <v>0</v>
      </c>
      <c r="G11" s="165">
        <v>0</v>
      </c>
      <c r="H11" s="165">
        <v>0</v>
      </c>
      <c r="I11" s="165">
        <v>0</v>
      </c>
      <c r="J11" s="165">
        <v>0</v>
      </c>
      <c r="K11" s="165">
        <v>0</v>
      </c>
      <c r="L11" s="165">
        <v>0</v>
      </c>
      <c r="M11" s="165">
        <v>0</v>
      </c>
      <c r="N11" s="165">
        <v>0</v>
      </c>
      <c r="O11" s="165">
        <v>0</v>
      </c>
      <c r="P11" s="165">
        <v>0</v>
      </c>
      <c r="Q11" s="166">
        <v>0</v>
      </c>
    </row>
    <row r="12" spans="2:17" ht="31.5" customHeight="1" x14ac:dyDescent="0.3">
      <c r="B12" s="6" t="s">
        <v>55</v>
      </c>
      <c r="C12" s="165">
        <v>0</v>
      </c>
      <c r="D12" s="165">
        <v>0</v>
      </c>
      <c r="E12" s="165">
        <v>0</v>
      </c>
      <c r="F12" s="165">
        <v>0</v>
      </c>
      <c r="G12" s="165">
        <v>0</v>
      </c>
      <c r="H12" s="165">
        <v>0</v>
      </c>
      <c r="I12" s="165">
        <v>0</v>
      </c>
      <c r="J12" s="165">
        <v>0</v>
      </c>
      <c r="K12" s="165">
        <v>0</v>
      </c>
      <c r="L12" s="165">
        <v>0</v>
      </c>
      <c r="M12" s="165">
        <v>0</v>
      </c>
      <c r="N12" s="165">
        <v>0</v>
      </c>
      <c r="O12" s="165">
        <v>0</v>
      </c>
      <c r="P12" s="165">
        <v>0</v>
      </c>
      <c r="Q12" s="166">
        <v>0</v>
      </c>
    </row>
    <row r="13" spans="2:17" ht="31.5" customHeight="1" x14ac:dyDescent="0.3">
      <c r="B13" s="6" t="s">
        <v>263</v>
      </c>
      <c r="C13" s="165">
        <v>0</v>
      </c>
      <c r="D13" s="165">
        <v>0</v>
      </c>
      <c r="E13" s="165">
        <v>0</v>
      </c>
      <c r="F13" s="165">
        <v>0</v>
      </c>
      <c r="G13" s="165">
        <v>0</v>
      </c>
      <c r="H13" s="165">
        <v>0</v>
      </c>
      <c r="I13" s="165">
        <v>0</v>
      </c>
      <c r="J13" s="165">
        <v>0</v>
      </c>
      <c r="K13" s="165">
        <v>0</v>
      </c>
      <c r="L13" s="165">
        <v>0</v>
      </c>
      <c r="M13" s="165">
        <v>0</v>
      </c>
      <c r="N13" s="165">
        <v>0</v>
      </c>
      <c r="O13" s="165">
        <v>0</v>
      </c>
      <c r="P13" s="165">
        <v>0</v>
      </c>
      <c r="Q13" s="166">
        <v>0</v>
      </c>
    </row>
    <row r="14" spans="2:17" ht="31.5" customHeight="1" x14ac:dyDescent="0.3">
      <c r="B14" s="6" t="s">
        <v>56</v>
      </c>
      <c r="C14" s="165">
        <v>12066020</v>
      </c>
      <c r="D14" s="165">
        <v>1204901</v>
      </c>
      <c r="E14" s="165">
        <v>1204901</v>
      </c>
      <c r="F14" s="165">
        <v>0</v>
      </c>
      <c r="G14" s="165">
        <v>353891</v>
      </c>
      <c r="H14" s="165">
        <v>0</v>
      </c>
      <c r="I14" s="165">
        <v>0</v>
      </c>
      <c r="J14" s="165">
        <v>0</v>
      </c>
      <c r="K14" s="165">
        <v>353891</v>
      </c>
      <c r="L14" s="165">
        <v>21002</v>
      </c>
      <c r="M14" s="165">
        <v>6840</v>
      </c>
      <c r="N14" s="165">
        <v>229038</v>
      </c>
      <c r="O14" s="165">
        <v>0</v>
      </c>
      <c r="P14" s="165">
        <v>61200</v>
      </c>
      <c r="Q14" s="166">
        <v>13057026</v>
      </c>
    </row>
    <row r="15" spans="2:17" ht="31.5" customHeight="1" x14ac:dyDescent="0.3">
      <c r="B15" s="6" t="s">
        <v>57</v>
      </c>
      <c r="C15" s="165">
        <v>10422847</v>
      </c>
      <c r="D15" s="165">
        <v>374269</v>
      </c>
      <c r="E15" s="165">
        <v>374269</v>
      </c>
      <c r="F15" s="165">
        <v>0</v>
      </c>
      <c r="G15" s="165">
        <v>304408</v>
      </c>
      <c r="H15" s="165">
        <v>304408</v>
      </c>
      <c r="I15" s="165">
        <v>0</v>
      </c>
      <c r="J15" s="165">
        <v>0</v>
      </c>
      <c r="K15" s="165">
        <v>0</v>
      </c>
      <c r="L15" s="165">
        <v>9558</v>
      </c>
      <c r="M15" s="165">
        <v>10576</v>
      </c>
      <c r="N15" s="165">
        <v>185823</v>
      </c>
      <c r="O15" s="165">
        <v>2508</v>
      </c>
      <c r="P15" s="165">
        <v>-65390</v>
      </c>
      <c r="Q15" s="166">
        <v>10721280</v>
      </c>
    </row>
    <row r="16" spans="2:17" ht="31.5" customHeight="1" x14ac:dyDescent="0.3">
      <c r="B16" s="6" t="s">
        <v>58</v>
      </c>
      <c r="C16" s="165">
        <v>2490361</v>
      </c>
      <c r="D16" s="165">
        <v>154515</v>
      </c>
      <c r="E16" s="165">
        <v>154515</v>
      </c>
      <c r="F16" s="165">
        <v>0</v>
      </c>
      <c r="G16" s="165">
        <v>63683</v>
      </c>
      <c r="H16" s="165">
        <v>63683</v>
      </c>
      <c r="I16" s="165">
        <v>0</v>
      </c>
      <c r="J16" s="165">
        <v>0</v>
      </c>
      <c r="K16" s="165">
        <v>0</v>
      </c>
      <c r="L16" s="165">
        <v>2163</v>
      </c>
      <c r="M16" s="165">
        <v>0</v>
      </c>
      <c r="N16" s="165">
        <v>81284</v>
      </c>
      <c r="O16" s="165">
        <v>0</v>
      </c>
      <c r="P16" s="165">
        <v>0</v>
      </c>
      <c r="Q16" s="166">
        <v>2660314</v>
      </c>
    </row>
    <row r="17" spans="2:17" ht="31.5" customHeight="1" x14ac:dyDescent="0.3">
      <c r="B17" s="6" t="s">
        <v>131</v>
      </c>
      <c r="C17" s="165">
        <v>551333</v>
      </c>
      <c r="D17" s="165">
        <v>36182</v>
      </c>
      <c r="E17" s="165">
        <v>36182</v>
      </c>
      <c r="F17" s="165">
        <v>0</v>
      </c>
      <c r="G17" s="165">
        <v>23167</v>
      </c>
      <c r="H17" s="165">
        <v>0</v>
      </c>
      <c r="I17" s="165">
        <v>0</v>
      </c>
      <c r="J17" s="165">
        <v>0</v>
      </c>
      <c r="K17" s="165">
        <v>23167</v>
      </c>
      <c r="L17" s="165">
        <v>1297</v>
      </c>
      <c r="M17" s="165">
        <v>2554</v>
      </c>
      <c r="N17" s="165">
        <v>4789</v>
      </c>
      <c r="O17" s="165">
        <v>0</v>
      </c>
      <c r="P17" s="165">
        <v>0</v>
      </c>
      <c r="Q17" s="166">
        <v>565287</v>
      </c>
    </row>
    <row r="18" spans="2:17" ht="31.5" customHeight="1" x14ac:dyDescent="0.3">
      <c r="B18" s="6" t="s">
        <v>253</v>
      </c>
      <c r="C18" s="165">
        <v>0</v>
      </c>
      <c r="D18" s="165">
        <v>0</v>
      </c>
      <c r="E18" s="165">
        <v>0</v>
      </c>
      <c r="F18" s="165">
        <v>0</v>
      </c>
      <c r="G18" s="165">
        <v>0</v>
      </c>
      <c r="H18" s="165">
        <v>0</v>
      </c>
      <c r="I18" s="165">
        <v>0</v>
      </c>
      <c r="J18" s="165">
        <v>0</v>
      </c>
      <c r="K18" s="165">
        <v>0</v>
      </c>
      <c r="L18" s="165">
        <v>0</v>
      </c>
      <c r="M18" s="165">
        <v>0</v>
      </c>
      <c r="N18" s="165">
        <v>0</v>
      </c>
      <c r="O18" s="165">
        <v>0</v>
      </c>
      <c r="P18" s="165">
        <v>0</v>
      </c>
      <c r="Q18" s="166">
        <v>0</v>
      </c>
    </row>
    <row r="19" spans="2:17" ht="31.5" customHeight="1" x14ac:dyDescent="0.3">
      <c r="B19" s="6" t="s">
        <v>136</v>
      </c>
      <c r="C19" s="165">
        <v>358089</v>
      </c>
      <c r="D19" s="165">
        <v>0</v>
      </c>
      <c r="E19" s="165">
        <v>0</v>
      </c>
      <c r="F19" s="165">
        <v>0</v>
      </c>
      <c r="G19" s="165">
        <v>6613</v>
      </c>
      <c r="H19" s="165">
        <v>6613</v>
      </c>
      <c r="I19" s="165">
        <v>0</v>
      </c>
      <c r="J19" s="165">
        <v>0</v>
      </c>
      <c r="K19" s="165">
        <v>0</v>
      </c>
      <c r="L19" s="165">
        <v>0</v>
      </c>
      <c r="M19" s="165">
        <v>274</v>
      </c>
      <c r="N19" s="165">
        <v>6879</v>
      </c>
      <c r="O19" s="165">
        <v>0</v>
      </c>
      <c r="P19" s="165">
        <v>0</v>
      </c>
      <c r="Q19" s="166">
        <v>358081</v>
      </c>
    </row>
    <row r="20" spans="2:17" ht="31.5" customHeight="1" x14ac:dyDescent="0.3">
      <c r="B20" s="6" t="s">
        <v>35</v>
      </c>
      <c r="C20" s="165">
        <v>7495824</v>
      </c>
      <c r="D20" s="165">
        <v>305114</v>
      </c>
      <c r="E20" s="165">
        <v>305114</v>
      </c>
      <c r="F20" s="165">
        <v>0</v>
      </c>
      <c r="G20" s="165">
        <v>232139</v>
      </c>
      <c r="H20" s="165">
        <v>232139</v>
      </c>
      <c r="I20" s="165">
        <v>0</v>
      </c>
      <c r="J20" s="165">
        <v>0</v>
      </c>
      <c r="K20" s="165">
        <v>232738</v>
      </c>
      <c r="L20" s="165">
        <v>5124</v>
      </c>
      <c r="M20" s="165">
        <v>14855</v>
      </c>
      <c r="N20" s="165">
        <v>127012</v>
      </c>
      <c r="O20" s="165">
        <v>0</v>
      </c>
      <c r="P20" s="165">
        <v>0</v>
      </c>
      <c r="Q20" s="166">
        <v>7443094</v>
      </c>
    </row>
    <row r="21" spans="2:17" ht="31.5" customHeight="1" x14ac:dyDescent="0.3">
      <c r="B21" s="152" t="s">
        <v>191</v>
      </c>
      <c r="C21" s="165">
        <v>-742</v>
      </c>
      <c r="D21" s="165">
        <v>0</v>
      </c>
      <c r="E21" s="165">
        <v>0</v>
      </c>
      <c r="F21" s="165">
        <v>0</v>
      </c>
      <c r="G21" s="165">
        <v>4</v>
      </c>
      <c r="H21" s="165">
        <v>4</v>
      </c>
      <c r="I21" s="165">
        <v>0</v>
      </c>
      <c r="J21" s="165">
        <v>0</v>
      </c>
      <c r="K21" s="165">
        <v>0</v>
      </c>
      <c r="L21" s="165">
        <v>0</v>
      </c>
      <c r="M21" s="165">
        <v>0</v>
      </c>
      <c r="N21" s="165">
        <v>0</v>
      </c>
      <c r="O21" s="165">
        <v>0</v>
      </c>
      <c r="P21" s="165">
        <v>0</v>
      </c>
      <c r="Q21" s="166">
        <v>-746</v>
      </c>
    </row>
    <row r="22" spans="2:17" ht="31.5" customHeight="1" x14ac:dyDescent="0.3">
      <c r="B22" s="6" t="s">
        <v>59</v>
      </c>
      <c r="C22" s="165">
        <v>-2899</v>
      </c>
      <c r="D22" s="165">
        <v>0</v>
      </c>
      <c r="E22" s="165">
        <v>0</v>
      </c>
      <c r="F22" s="165">
        <v>0</v>
      </c>
      <c r="G22" s="165">
        <v>208</v>
      </c>
      <c r="H22" s="165">
        <v>0</v>
      </c>
      <c r="I22" s="165">
        <v>0</v>
      </c>
      <c r="J22" s="165">
        <v>0</v>
      </c>
      <c r="K22" s="165">
        <v>208</v>
      </c>
      <c r="L22" s="165">
        <v>0</v>
      </c>
      <c r="M22" s="165">
        <v>0</v>
      </c>
      <c r="N22" s="165">
        <v>18</v>
      </c>
      <c r="O22" s="165">
        <v>1</v>
      </c>
      <c r="P22" s="165">
        <v>0</v>
      </c>
      <c r="Q22" s="166">
        <v>-3090</v>
      </c>
    </row>
    <row r="23" spans="2:17" ht="31.5" customHeight="1" x14ac:dyDescent="0.3">
      <c r="B23" s="6" t="s">
        <v>60</v>
      </c>
      <c r="C23" s="165">
        <v>231383</v>
      </c>
      <c r="D23" s="165">
        <v>5786</v>
      </c>
      <c r="E23" s="165">
        <v>5786</v>
      </c>
      <c r="F23" s="165">
        <v>0</v>
      </c>
      <c r="G23" s="165">
        <v>7809</v>
      </c>
      <c r="H23" s="165">
        <v>7809</v>
      </c>
      <c r="I23" s="165">
        <v>0</v>
      </c>
      <c r="J23" s="165">
        <v>0</v>
      </c>
      <c r="K23" s="165">
        <v>0</v>
      </c>
      <c r="L23" s="165">
        <v>796</v>
      </c>
      <c r="M23" s="165">
        <v>0</v>
      </c>
      <c r="N23" s="165">
        <v>0</v>
      </c>
      <c r="O23" s="165">
        <v>0</v>
      </c>
      <c r="P23" s="165">
        <v>0</v>
      </c>
      <c r="Q23" s="166">
        <v>228564</v>
      </c>
    </row>
    <row r="24" spans="2:17" ht="31.5" customHeight="1" x14ac:dyDescent="0.3">
      <c r="B24" s="6" t="s">
        <v>134</v>
      </c>
      <c r="C24" s="165">
        <v>0</v>
      </c>
      <c r="D24" s="165">
        <v>0</v>
      </c>
      <c r="E24" s="165">
        <v>0</v>
      </c>
      <c r="F24" s="165">
        <v>0</v>
      </c>
      <c r="G24" s="165">
        <v>0</v>
      </c>
      <c r="H24" s="165">
        <v>0</v>
      </c>
      <c r="I24" s="165">
        <v>0</v>
      </c>
      <c r="J24" s="165">
        <v>0</v>
      </c>
      <c r="K24" s="165">
        <v>0</v>
      </c>
      <c r="L24" s="165">
        <v>0</v>
      </c>
      <c r="M24" s="165">
        <v>0</v>
      </c>
      <c r="N24" s="165">
        <v>0</v>
      </c>
      <c r="O24" s="165">
        <v>0</v>
      </c>
      <c r="P24" s="165">
        <v>0</v>
      </c>
      <c r="Q24" s="166">
        <v>0</v>
      </c>
    </row>
    <row r="25" spans="2:17" ht="31.5" customHeight="1" x14ac:dyDescent="0.3">
      <c r="B25" s="6" t="s">
        <v>135</v>
      </c>
      <c r="C25" s="165">
        <v>0</v>
      </c>
      <c r="D25" s="165">
        <v>0</v>
      </c>
      <c r="E25" s="165">
        <v>0</v>
      </c>
      <c r="F25" s="165">
        <v>0</v>
      </c>
      <c r="G25" s="165">
        <v>29</v>
      </c>
      <c r="H25" s="165">
        <v>29</v>
      </c>
      <c r="I25" s="165">
        <v>0</v>
      </c>
      <c r="J25" s="165">
        <v>0</v>
      </c>
      <c r="K25" s="165">
        <v>0</v>
      </c>
      <c r="L25" s="165">
        <v>0</v>
      </c>
      <c r="M25" s="165">
        <v>0</v>
      </c>
      <c r="N25" s="165">
        <v>0</v>
      </c>
      <c r="O25" s="165">
        <v>0</v>
      </c>
      <c r="P25" s="165">
        <v>0</v>
      </c>
      <c r="Q25" s="166">
        <v>-29</v>
      </c>
    </row>
    <row r="26" spans="2:17" ht="31.5" customHeight="1" x14ac:dyDescent="0.3">
      <c r="B26" s="6" t="s">
        <v>149</v>
      </c>
      <c r="C26" s="165">
        <v>11677844</v>
      </c>
      <c r="D26" s="165">
        <v>835483</v>
      </c>
      <c r="E26" s="165">
        <v>835483</v>
      </c>
      <c r="F26" s="165">
        <v>0</v>
      </c>
      <c r="G26" s="165">
        <v>324423</v>
      </c>
      <c r="H26" s="165">
        <v>0</v>
      </c>
      <c r="I26" s="165">
        <v>0</v>
      </c>
      <c r="J26" s="165">
        <v>0</v>
      </c>
      <c r="K26" s="165">
        <v>324423</v>
      </c>
      <c r="L26" s="165">
        <v>18051</v>
      </c>
      <c r="M26" s="165">
        <v>3120</v>
      </c>
      <c r="N26" s="165">
        <v>251926</v>
      </c>
      <c r="O26" s="165">
        <v>0</v>
      </c>
      <c r="P26" s="165">
        <v>0</v>
      </c>
      <c r="Q26" s="166">
        <v>12419658</v>
      </c>
    </row>
    <row r="27" spans="2:17" ht="31.5" customHeight="1" x14ac:dyDescent="0.3">
      <c r="B27" s="6" t="s">
        <v>61</v>
      </c>
      <c r="C27" s="165">
        <v>1093347</v>
      </c>
      <c r="D27" s="165">
        <v>0</v>
      </c>
      <c r="E27" s="165">
        <v>0</v>
      </c>
      <c r="F27" s="165">
        <v>0</v>
      </c>
      <c r="G27" s="165">
        <v>29049</v>
      </c>
      <c r="H27" s="165">
        <v>0</v>
      </c>
      <c r="I27" s="165">
        <v>0</v>
      </c>
      <c r="J27" s="165">
        <v>0</v>
      </c>
      <c r="K27" s="165">
        <v>29049</v>
      </c>
      <c r="L27" s="165">
        <v>0</v>
      </c>
      <c r="M27" s="165">
        <v>0</v>
      </c>
      <c r="N27" s="165">
        <v>0</v>
      </c>
      <c r="O27" s="165">
        <v>0</v>
      </c>
      <c r="P27" s="165">
        <v>0</v>
      </c>
      <c r="Q27" s="166">
        <v>1064298</v>
      </c>
    </row>
    <row r="28" spans="2:17" ht="31.5" customHeight="1" x14ac:dyDescent="0.3">
      <c r="B28" s="6" t="s">
        <v>62</v>
      </c>
      <c r="C28" s="165">
        <v>0</v>
      </c>
      <c r="D28" s="165">
        <v>0</v>
      </c>
      <c r="E28" s="165">
        <v>0</v>
      </c>
      <c r="F28" s="165">
        <v>0</v>
      </c>
      <c r="G28" s="165">
        <v>0</v>
      </c>
      <c r="H28" s="165">
        <v>0</v>
      </c>
      <c r="I28" s="165">
        <v>0</v>
      </c>
      <c r="J28" s="165">
        <v>0</v>
      </c>
      <c r="K28" s="165">
        <v>0</v>
      </c>
      <c r="L28" s="165">
        <v>0</v>
      </c>
      <c r="M28" s="165">
        <v>0</v>
      </c>
      <c r="N28" s="165">
        <v>0</v>
      </c>
      <c r="O28" s="165">
        <v>0</v>
      </c>
      <c r="P28" s="165">
        <v>0</v>
      </c>
      <c r="Q28" s="166">
        <v>0</v>
      </c>
    </row>
    <row r="29" spans="2:17" ht="31.5" customHeight="1" x14ac:dyDescent="0.3">
      <c r="B29" s="6" t="s">
        <v>63</v>
      </c>
      <c r="C29" s="165">
        <v>1032275</v>
      </c>
      <c r="D29" s="165">
        <v>0</v>
      </c>
      <c r="E29" s="165">
        <v>0</v>
      </c>
      <c r="F29" s="165">
        <v>0</v>
      </c>
      <c r="G29" s="165">
        <v>35082</v>
      </c>
      <c r="H29" s="165">
        <v>0</v>
      </c>
      <c r="I29" s="165">
        <v>0</v>
      </c>
      <c r="J29" s="165">
        <v>0</v>
      </c>
      <c r="K29" s="165">
        <v>35452</v>
      </c>
      <c r="L29" s="165">
        <v>0</v>
      </c>
      <c r="M29" s="165">
        <v>0</v>
      </c>
      <c r="N29" s="165">
        <v>0</v>
      </c>
      <c r="O29" s="165">
        <v>0</v>
      </c>
      <c r="P29" s="165">
        <v>0</v>
      </c>
      <c r="Q29" s="166">
        <v>996823</v>
      </c>
    </row>
    <row r="30" spans="2:17" ht="31.5" customHeight="1" x14ac:dyDescent="0.3">
      <c r="B30" s="58" t="s">
        <v>45</v>
      </c>
      <c r="C30" s="168">
        <f t="shared" ref="C30:Q30" si="0">SUM(C6:C29)</f>
        <v>55707316</v>
      </c>
      <c r="D30" s="168">
        <f t="shared" si="0"/>
        <v>3147260</v>
      </c>
      <c r="E30" s="168">
        <f t="shared" si="0"/>
        <v>3147260</v>
      </c>
      <c r="F30" s="168">
        <f t="shared" si="0"/>
        <v>0</v>
      </c>
      <c r="G30" s="168">
        <f t="shared" si="0"/>
        <v>1807183</v>
      </c>
      <c r="H30" s="168">
        <f t="shared" si="0"/>
        <v>680620</v>
      </c>
      <c r="I30" s="168">
        <f t="shared" si="0"/>
        <v>0</v>
      </c>
      <c r="J30" s="168">
        <f t="shared" si="0"/>
        <v>0</v>
      </c>
      <c r="K30" s="168">
        <f t="shared" si="0"/>
        <v>1348704</v>
      </c>
      <c r="L30" s="168">
        <f t="shared" si="0"/>
        <v>61308</v>
      </c>
      <c r="M30" s="168">
        <f t="shared" si="0"/>
        <v>46277</v>
      </c>
      <c r="N30" s="168">
        <f t="shared" si="0"/>
        <v>1188863</v>
      </c>
      <c r="O30" s="168">
        <f t="shared" si="0"/>
        <v>7111</v>
      </c>
      <c r="P30" s="168">
        <f t="shared" si="0"/>
        <v>71586</v>
      </c>
      <c r="Q30" s="168">
        <f t="shared" si="0"/>
        <v>57827834</v>
      </c>
    </row>
    <row r="31" spans="2:17" ht="31.5" customHeight="1" x14ac:dyDescent="0.3">
      <c r="B31" s="260" t="s">
        <v>46</v>
      </c>
      <c r="C31" s="261"/>
      <c r="D31" s="261"/>
      <c r="E31" s="261"/>
      <c r="F31" s="261"/>
      <c r="G31" s="261"/>
      <c r="H31" s="261"/>
      <c r="I31" s="261"/>
      <c r="J31" s="261"/>
      <c r="K31" s="261"/>
      <c r="L31" s="261"/>
      <c r="M31" s="261"/>
      <c r="N31" s="261"/>
      <c r="O31" s="261"/>
      <c r="P31" s="261"/>
      <c r="Q31" s="262"/>
    </row>
    <row r="32" spans="2:17" ht="31.5" customHeight="1" x14ac:dyDescent="0.3">
      <c r="B32" s="6" t="s">
        <v>47</v>
      </c>
      <c r="C32" s="165">
        <v>0</v>
      </c>
      <c r="D32" s="165">
        <v>0</v>
      </c>
      <c r="E32" s="165">
        <v>0</v>
      </c>
      <c r="F32" s="165">
        <v>0</v>
      </c>
      <c r="G32" s="165">
        <v>0</v>
      </c>
      <c r="H32" s="165">
        <v>0</v>
      </c>
      <c r="I32" s="165">
        <v>0</v>
      </c>
      <c r="J32" s="165">
        <v>0</v>
      </c>
      <c r="K32" s="165">
        <v>0</v>
      </c>
      <c r="L32" s="165">
        <v>0</v>
      </c>
      <c r="M32" s="165">
        <v>0</v>
      </c>
      <c r="N32" s="165">
        <v>0</v>
      </c>
      <c r="O32" s="165">
        <v>0</v>
      </c>
      <c r="P32" s="165">
        <v>0</v>
      </c>
      <c r="Q32" s="166">
        <v>0</v>
      </c>
    </row>
    <row r="33" spans="2:18" ht="31.5" customHeight="1" x14ac:dyDescent="0.3">
      <c r="B33" s="6" t="s">
        <v>78</v>
      </c>
      <c r="C33" s="165">
        <v>0</v>
      </c>
      <c r="D33" s="165">
        <v>0</v>
      </c>
      <c r="E33" s="165">
        <v>0</v>
      </c>
      <c r="F33" s="165">
        <v>0</v>
      </c>
      <c r="G33" s="165">
        <v>0</v>
      </c>
      <c r="H33" s="165">
        <v>0</v>
      </c>
      <c r="I33" s="165">
        <v>0</v>
      </c>
      <c r="J33" s="165">
        <v>0</v>
      </c>
      <c r="K33" s="165">
        <v>0</v>
      </c>
      <c r="L33" s="165">
        <v>0</v>
      </c>
      <c r="M33" s="165">
        <v>0</v>
      </c>
      <c r="N33" s="165">
        <v>0</v>
      </c>
      <c r="O33" s="165">
        <v>0</v>
      </c>
      <c r="P33" s="165">
        <v>0</v>
      </c>
      <c r="Q33" s="166">
        <v>0</v>
      </c>
    </row>
    <row r="34" spans="2:18" ht="31.5" customHeight="1" x14ac:dyDescent="0.3">
      <c r="B34" s="6" t="s">
        <v>48</v>
      </c>
      <c r="C34" s="165">
        <v>0</v>
      </c>
      <c r="D34" s="165">
        <v>0</v>
      </c>
      <c r="E34" s="165">
        <v>0</v>
      </c>
      <c r="F34" s="165">
        <v>0</v>
      </c>
      <c r="G34" s="165">
        <v>0</v>
      </c>
      <c r="H34" s="165">
        <v>0</v>
      </c>
      <c r="I34" s="165">
        <v>0</v>
      </c>
      <c r="J34" s="165">
        <v>0</v>
      </c>
      <c r="K34" s="165">
        <v>0</v>
      </c>
      <c r="L34" s="165">
        <v>0</v>
      </c>
      <c r="M34" s="165">
        <v>0</v>
      </c>
      <c r="N34" s="165">
        <v>0</v>
      </c>
      <c r="O34" s="165">
        <v>0</v>
      </c>
      <c r="P34" s="165">
        <v>0</v>
      </c>
      <c r="Q34" s="166">
        <v>0</v>
      </c>
    </row>
    <row r="35" spans="2:18" ht="31.5" customHeight="1" x14ac:dyDescent="0.3">
      <c r="B35" s="58" t="s">
        <v>45</v>
      </c>
      <c r="C35" s="168">
        <f>SUM(C32:C34)</f>
        <v>0</v>
      </c>
      <c r="D35" s="168">
        <f t="shared" ref="D35:Q35" si="1">SUM(D32:D34)</f>
        <v>0</v>
      </c>
      <c r="E35" s="168">
        <f t="shared" si="1"/>
        <v>0</v>
      </c>
      <c r="F35" s="168">
        <f t="shared" si="1"/>
        <v>0</v>
      </c>
      <c r="G35" s="168">
        <f t="shared" si="1"/>
        <v>0</v>
      </c>
      <c r="H35" s="168">
        <f t="shared" si="1"/>
        <v>0</v>
      </c>
      <c r="I35" s="168">
        <f t="shared" si="1"/>
        <v>0</v>
      </c>
      <c r="J35" s="168">
        <f t="shared" si="1"/>
        <v>0</v>
      </c>
      <c r="K35" s="168">
        <f t="shared" si="1"/>
        <v>0</v>
      </c>
      <c r="L35" s="168">
        <f t="shared" si="1"/>
        <v>0</v>
      </c>
      <c r="M35" s="168">
        <f t="shared" si="1"/>
        <v>0</v>
      </c>
      <c r="N35" s="168">
        <f t="shared" si="1"/>
        <v>0</v>
      </c>
      <c r="O35" s="168">
        <f t="shared" si="1"/>
        <v>0</v>
      </c>
      <c r="P35" s="168">
        <f t="shared" si="1"/>
        <v>0</v>
      </c>
      <c r="Q35" s="168">
        <f t="shared" si="1"/>
        <v>0</v>
      </c>
    </row>
    <row r="36" spans="2:18" ht="21.75" customHeight="1" x14ac:dyDescent="0.3">
      <c r="B36" s="259" t="s">
        <v>50</v>
      </c>
      <c r="C36" s="259"/>
      <c r="D36" s="259"/>
      <c r="E36" s="259"/>
      <c r="F36" s="259"/>
      <c r="G36" s="259"/>
      <c r="H36" s="259"/>
      <c r="I36" s="259"/>
      <c r="J36" s="259"/>
      <c r="K36" s="259"/>
      <c r="L36" s="259"/>
      <c r="M36" s="259"/>
      <c r="N36" s="259"/>
      <c r="O36" s="259"/>
      <c r="P36" s="259"/>
      <c r="Q36" s="259"/>
    </row>
    <row r="37" spans="2:18" ht="21.75" customHeight="1" x14ac:dyDescent="0.3">
      <c r="C37" s="16"/>
      <c r="D37" s="16"/>
      <c r="E37" s="16"/>
      <c r="F37" s="16"/>
      <c r="G37" s="16"/>
      <c r="H37" s="16"/>
      <c r="I37" s="16"/>
      <c r="J37" s="16"/>
      <c r="K37" s="16"/>
      <c r="L37" s="16"/>
      <c r="M37" s="16"/>
      <c r="N37" s="16"/>
      <c r="O37" s="16"/>
      <c r="P37" s="16"/>
      <c r="R37" s="8"/>
    </row>
    <row r="38" spans="2:18" ht="21.75" customHeight="1" x14ac:dyDescent="0.3">
      <c r="R38" s="8"/>
    </row>
    <row r="39" spans="2:18" ht="21.75" customHeight="1" x14ac:dyDescent="0.3">
      <c r="R39" s="8"/>
    </row>
    <row r="40" spans="2:18" ht="21.75" customHeight="1" x14ac:dyDescent="0.3">
      <c r="R40" s="8"/>
    </row>
    <row r="41" spans="2:18" ht="21.75" customHeight="1" x14ac:dyDescent="0.3">
      <c r="R41" s="8"/>
    </row>
    <row r="42" spans="2:18" ht="21.75" customHeight="1" x14ac:dyDescent="0.3">
      <c r="R42" s="8"/>
    </row>
  </sheetData>
  <sheetProtection algorithmName="SHA-512" hashValue="ZV+//EKk97uBZPdkiElir1rFCezcfvRIh1eEQyp0QF54kEmM1i0VfzILubH3FPhua1rkRi+fAwo3e/A/ryuLlg==" saltValue="sA1GmFvGrKY9XA64L4llUQ==" spinCount="100000" sheet="1" objects="1" scenarios="1"/>
  <mergeCells count="4">
    <mergeCell ref="B3:Q3"/>
    <mergeCell ref="B5:Q5"/>
    <mergeCell ref="B31:Q31"/>
    <mergeCell ref="B36:Q36"/>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APPENDIX 11</vt:lpstr>
      <vt:lpstr>PP</vt:lpstr>
      <vt:lpstr>DA</vt:lpstr>
      <vt:lpstr>APPENDIX 12</vt:lpstr>
      <vt:lpstr>APPENDIX 13</vt:lpstr>
      <vt:lpstr>APPENDIX 14</vt:lpstr>
      <vt:lpstr>APPENDIX 15</vt:lpstr>
      <vt:lpstr>APPENDIX 16</vt:lpstr>
      <vt:lpstr>APPENDIX 17</vt:lpstr>
      <vt:lpstr>APPENDIX 18</vt:lpstr>
      <vt:lpstr>GDP</vt:lpstr>
      <vt:lpstr>INWARD</vt:lpstr>
      <vt:lpstr>NPI</vt:lpstr>
      <vt:lpstr>NEPI</vt:lpstr>
      <vt:lpstr>MGT</vt:lpstr>
      <vt:lpstr>COM</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Bernard N.Osano</cp:lastModifiedBy>
  <cp:lastPrinted>2017-06-13T09:27:29Z</cp:lastPrinted>
  <dcterms:created xsi:type="dcterms:W3CDTF">2014-08-15T11:20:55Z</dcterms:created>
  <dcterms:modified xsi:type="dcterms:W3CDTF">2021-06-11T14:45:59Z</dcterms:modified>
</cp:coreProperties>
</file>