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C:\Users\gkago\Documents\2019 Quarterly Insurance report\Q4 2019 Industry Performance Reports\"/>
    </mc:Choice>
  </mc:AlternateContent>
  <xr:revisionPtr revIDLastSave="0" documentId="8_{49DE27D4-C6E5-492D-876D-41E3FB97E15E}" xr6:coauthVersionLast="45" xr6:coauthVersionMax="45" xr10:uidLastSave="{00000000-0000-0000-0000-000000000000}"/>
  <workbookProtection workbookAlgorithmName="SHA-512" workbookHashValue="oxsbru5AQm3+572DX6NiOLSJn72O6mtQCV0wggJBM7Y4m6HTnPJiBmf8w3by3EALFLgnhBYNr4RAZs80dsUJ5A==" workbookSaltValue="0pkitq2mXxkxzxOzArqBRQ==" workbookSpinCount="100000" lockStructure="1"/>
  <bookViews>
    <workbookView xWindow="-110" yWindow="-110" windowWidth="19420" windowHeight="10420" tabRatio="848" firstSheet="31" activeTab="37"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APPENDIX 11" sheetId="7" r:id="rId16"/>
    <sheet name="PP" sheetId="67" state="hidden" r:id="rId17"/>
    <sheet name="DA" sheetId="68" state="hidden" r:id="rId18"/>
    <sheet name="APPENDIX 12" sheetId="8" r:id="rId19"/>
    <sheet name="APPENDIX 13" sheetId="47" r:id="rId20"/>
    <sheet name="APPENDIX 14" sheetId="48" r:id="rId21"/>
    <sheet name="APPENDIX 15" sheetId="49" r:id="rId22"/>
    <sheet name="APPENDIX 16" sheetId="50" r:id="rId23"/>
    <sheet name="APPENDIX 17" sheetId="51" r:id="rId24"/>
    <sheet name="APPENDIX 18" sheetId="52" r:id="rId25"/>
    <sheet name="GDP" sheetId="63" state="hidden" r:id="rId26"/>
    <sheet name="INWARD" sheetId="62" state="hidden" r:id="rId27"/>
    <sheet name="MGT" sheetId="53" state="hidden" r:id="rId28"/>
    <sheet name="NPI" sheetId="54" state="hidden" r:id="rId29"/>
    <sheet name="COM" sheetId="55" state="hidden" r:id="rId30"/>
    <sheet name="NEPI" sheetId="56" state="hidden" r:id="rId31"/>
    <sheet name="APPENDIX 19" sheetId="57" r:id="rId32"/>
    <sheet name="APPENDIX 20 i" sheetId="21" r:id="rId33"/>
    <sheet name="APPENDIX 20 ii" sheetId="19" r:id="rId34"/>
    <sheet name="APPENDIX 20 iii" sheetId="20" r:id="rId35"/>
    <sheet name="APPENDIX 21 i" sheetId="58" r:id="rId36"/>
    <sheet name="APPENDIX 21 ii" sheetId="59" r:id="rId37"/>
    <sheet name="APPENDIX 21 iii" sheetId="60" r:id="rId38"/>
    <sheet name="APPENDIX  21 iv" sheetId="61" r:id="rId39"/>
  </sheets>
  <externalReferences>
    <externalReference r:id="rId40"/>
  </externalReferences>
  <definedNames>
    <definedName name="_xlnm._FilterDatabase" localSheetId="3" hidden="1">'APPENDIX 1 '!$A$6:$A$52</definedName>
    <definedName name="_xlnm._FilterDatabase" localSheetId="20" hidden="1">'APPENDIX 14'!$B$6:$Q$6</definedName>
    <definedName name="_xlnm._FilterDatabase" localSheetId="6" hidden="1">'APPENDIX 4'!#REF!</definedName>
    <definedName name="_xlnm.Print_Area" localSheetId="38">'APPENDIX  21 iv'!$A$1:$Q$40</definedName>
    <definedName name="_xlnm.Print_Area" localSheetId="3">'APPENDIX 1 '!$A$1:$Q$52</definedName>
    <definedName name="_xlnm.Print_Area" localSheetId="34">'APPENDIX 20 iii'!$A$2:$Y$40</definedName>
    <definedName name="_xlnm.Print_Area" localSheetId="6">'APPENDIX 4'!$A$1:$J$37</definedName>
    <definedName name="_xlnm.Print_Area" localSheetId="0">Details!$A$1:$O$24</definedName>
    <definedName name="_xlnm.Print_Area" localSheetId="1">'Reliance &amp; Limitations'!$A$1:$P$10</definedName>
    <definedName name="_xlnm.Print_Area" localSheetId="2">'Table of Contents'!$A$1:$D$35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61" l="1"/>
  <c r="O8" i="61"/>
  <c r="O9" i="61"/>
  <c r="O10" i="61"/>
  <c r="O11" i="61"/>
  <c r="O12" i="61"/>
  <c r="O13" i="61"/>
  <c r="O14" i="61"/>
  <c r="O15" i="61"/>
  <c r="O16" i="61"/>
  <c r="O17" i="61"/>
  <c r="O18" i="61"/>
  <c r="O19" i="61"/>
  <c r="O20" i="61"/>
  <c r="O21" i="61"/>
  <c r="O22" i="61"/>
  <c r="O23" i="61"/>
  <c r="O24" i="61"/>
  <c r="O25" i="61"/>
  <c r="O26" i="61"/>
  <c r="O27" i="61"/>
  <c r="O28" i="61"/>
  <c r="O29" i="61"/>
  <c r="O30" i="61"/>
  <c r="O31" i="61"/>
  <c r="O32" i="61"/>
  <c r="O33" i="61"/>
  <c r="O34" i="61"/>
  <c r="O35" i="61"/>
  <c r="O36" i="61"/>
  <c r="O37" i="61"/>
  <c r="O38" i="61"/>
  <c r="O39" i="61"/>
  <c r="O6" i="61"/>
  <c r="P6" i="61" s="1"/>
  <c r="D50" i="57"/>
  <c r="D44" i="63" l="1"/>
  <c r="E44" i="63"/>
  <c r="F44" i="63"/>
  <c r="G44" i="63"/>
  <c r="H44" i="63"/>
  <c r="I44" i="63"/>
  <c r="J44" i="63"/>
  <c r="K44" i="63"/>
  <c r="L44" i="63"/>
  <c r="M44" i="63"/>
  <c r="N44" i="63"/>
  <c r="O44" i="63"/>
  <c r="P44" i="63"/>
  <c r="Q44" i="63"/>
  <c r="C44" i="63"/>
  <c r="C44" i="62" l="1"/>
  <c r="D44" i="62"/>
  <c r="E44" i="62"/>
  <c r="F44" i="62"/>
  <c r="G44" i="62"/>
  <c r="H44" i="62"/>
  <c r="I44" i="62"/>
  <c r="J44" i="62"/>
  <c r="K44" i="62"/>
  <c r="L44" i="62"/>
  <c r="M44" i="62"/>
  <c r="N44" i="62"/>
  <c r="O44" i="62"/>
  <c r="P44" i="62"/>
  <c r="Q44" i="62"/>
  <c r="H35" i="9" l="1"/>
  <c r="H36" i="9"/>
  <c r="H34" i="9"/>
  <c r="G35" i="9"/>
  <c r="G36" i="9"/>
  <c r="G34" i="9"/>
  <c r="F35" i="9"/>
  <c r="F36" i="9"/>
  <c r="F34" i="9"/>
  <c r="D35" i="9"/>
  <c r="D36" i="9"/>
  <c r="D34" i="9"/>
  <c r="C35" i="9"/>
  <c r="C36" i="9"/>
  <c r="C34" i="9"/>
  <c r="C8" i="9"/>
  <c r="D8" i="9"/>
  <c r="F8" i="9"/>
  <c r="G8" i="9"/>
  <c r="H8" i="9"/>
  <c r="C9" i="9"/>
  <c r="D9" i="9"/>
  <c r="F9" i="9"/>
  <c r="G9" i="9"/>
  <c r="H9" i="9"/>
  <c r="C10" i="9"/>
  <c r="D10" i="9"/>
  <c r="F10" i="9"/>
  <c r="G10" i="9"/>
  <c r="H10" i="9"/>
  <c r="C11" i="9"/>
  <c r="D11" i="9"/>
  <c r="F11" i="9"/>
  <c r="G11" i="9"/>
  <c r="H11" i="9"/>
  <c r="C12" i="9"/>
  <c r="D12" i="9"/>
  <c r="F12" i="9"/>
  <c r="G12" i="9"/>
  <c r="H12" i="9"/>
  <c r="C13" i="9"/>
  <c r="D13" i="9"/>
  <c r="F13" i="9"/>
  <c r="G13" i="9"/>
  <c r="H13" i="9"/>
  <c r="C14" i="9"/>
  <c r="D14" i="9"/>
  <c r="F14" i="9"/>
  <c r="G14" i="9"/>
  <c r="H14" i="9"/>
  <c r="C15" i="9"/>
  <c r="D15" i="9"/>
  <c r="F15" i="9"/>
  <c r="G15" i="9"/>
  <c r="H15" i="9"/>
  <c r="C16" i="9"/>
  <c r="D16" i="9"/>
  <c r="F16" i="9"/>
  <c r="G16" i="9"/>
  <c r="H16" i="9"/>
  <c r="C17" i="9"/>
  <c r="D17" i="9"/>
  <c r="F17" i="9"/>
  <c r="G17" i="9"/>
  <c r="H17" i="9"/>
  <c r="C18" i="9"/>
  <c r="D18" i="9"/>
  <c r="F18" i="9"/>
  <c r="G18" i="9"/>
  <c r="H18" i="9"/>
  <c r="C19" i="9"/>
  <c r="D19" i="9"/>
  <c r="F19" i="9"/>
  <c r="G19" i="9"/>
  <c r="H19" i="9"/>
  <c r="C20" i="9"/>
  <c r="D20" i="9"/>
  <c r="F20" i="9"/>
  <c r="G20" i="9"/>
  <c r="H20" i="9"/>
  <c r="C21" i="9"/>
  <c r="D21" i="9"/>
  <c r="F21" i="9"/>
  <c r="G21" i="9"/>
  <c r="H21" i="9"/>
  <c r="C22" i="9"/>
  <c r="D22" i="9"/>
  <c r="F22" i="9"/>
  <c r="G22" i="9"/>
  <c r="H22" i="9"/>
  <c r="C23" i="9"/>
  <c r="D23" i="9"/>
  <c r="F23" i="9"/>
  <c r="G23" i="9"/>
  <c r="H23" i="9"/>
  <c r="C24" i="9"/>
  <c r="D24" i="9"/>
  <c r="F24" i="9"/>
  <c r="G24" i="9"/>
  <c r="H24" i="9"/>
  <c r="C25" i="9"/>
  <c r="D25" i="9"/>
  <c r="F25" i="9"/>
  <c r="G25" i="9"/>
  <c r="H25" i="9"/>
  <c r="C26" i="9"/>
  <c r="D26" i="9"/>
  <c r="F26" i="9"/>
  <c r="G26" i="9"/>
  <c r="H26" i="9"/>
  <c r="C27" i="9"/>
  <c r="D27" i="9"/>
  <c r="F27" i="9"/>
  <c r="G27" i="9"/>
  <c r="H27" i="9"/>
  <c r="C28" i="9"/>
  <c r="D28" i="9"/>
  <c r="F28" i="9"/>
  <c r="G28" i="9"/>
  <c r="H28" i="9"/>
  <c r="C29" i="9"/>
  <c r="D29" i="9"/>
  <c r="F29" i="9"/>
  <c r="G29" i="9"/>
  <c r="H29" i="9"/>
  <c r="C30" i="9"/>
  <c r="D30" i="9"/>
  <c r="F30" i="9"/>
  <c r="G30" i="9"/>
  <c r="H30" i="9"/>
  <c r="C31" i="9"/>
  <c r="D31" i="9"/>
  <c r="F31" i="9"/>
  <c r="G31" i="9"/>
  <c r="H31" i="9"/>
  <c r="H7" i="9"/>
  <c r="G7" i="9"/>
  <c r="F7" i="9"/>
  <c r="D7" i="9"/>
  <c r="C7" i="9"/>
  <c r="Q35" i="45" l="1"/>
  <c r="P35" i="45"/>
  <c r="O35" i="45"/>
  <c r="N35" i="45"/>
  <c r="M35" i="45"/>
  <c r="L35" i="45"/>
  <c r="K35" i="45"/>
  <c r="J35" i="45"/>
  <c r="I35" i="45"/>
  <c r="H35" i="45"/>
  <c r="G35" i="45"/>
  <c r="F35" i="45"/>
  <c r="E35" i="45"/>
  <c r="D35" i="45"/>
  <c r="I36" i="9" s="1"/>
  <c r="C35" i="45"/>
  <c r="Q34" i="45"/>
  <c r="P34" i="45"/>
  <c r="O34" i="45"/>
  <c r="N34" i="45"/>
  <c r="M34" i="45"/>
  <c r="L34" i="45"/>
  <c r="K34" i="45"/>
  <c r="J34" i="45"/>
  <c r="I34" i="45"/>
  <c r="H34" i="45"/>
  <c r="G34" i="45"/>
  <c r="F34" i="45"/>
  <c r="E34" i="45"/>
  <c r="D34" i="45"/>
  <c r="I35" i="9" s="1"/>
  <c r="C34" i="45"/>
  <c r="Q33" i="45"/>
  <c r="P33" i="45"/>
  <c r="O33" i="45"/>
  <c r="N33" i="45"/>
  <c r="M33" i="45"/>
  <c r="L33" i="45"/>
  <c r="K33" i="45"/>
  <c r="J33" i="45"/>
  <c r="I33" i="45"/>
  <c r="H33" i="45"/>
  <c r="G33" i="45"/>
  <c r="F33" i="45"/>
  <c r="E33" i="45"/>
  <c r="D33" i="45"/>
  <c r="I34" i="9" s="1"/>
  <c r="C33" i="45"/>
  <c r="Q35" i="7"/>
  <c r="P35" i="7"/>
  <c r="O35" i="7"/>
  <c r="N35" i="7"/>
  <c r="M35" i="7"/>
  <c r="L35" i="7"/>
  <c r="K35" i="7"/>
  <c r="J35" i="7"/>
  <c r="I35" i="7"/>
  <c r="H35" i="7"/>
  <c r="G35" i="7"/>
  <c r="F35" i="7"/>
  <c r="E35" i="7"/>
  <c r="D35" i="7"/>
  <c r="E36" i="9" s="1"/>
  <c r="C35" i="7"/>
  <c r="Q34" i="7"/>
  <c r="P34" i="7"/>
  <c r="O34" i="7"/>
  <c r="N34" i="7"/>
  <c r="M34" i="7"/>
  <c r="L34" i="7"/>
  <c r="K34" i="7"/>
  <c r="J34" i="7"/>
  <c r="I34" i="7"/>
  <c r="H34" i="7"/>
  <c r="G34" i="7"/>
  <c r="F34" i="7"/>
  <c r="E34" i="7"/>
  <c r="D34" i="7"/>
  <c r="E35" i="9" s="1"/>
  <c r="C34" i="7"/>
  <c r="Q33" i="7"/>
  <c r="P33" i="7"/>
  <c r="O33" i="7"/>
  <c r="N33" i="7"/>
  <c r="M33" i="7"/>
  <c r="L33" i="7"/>
  <c r="K33" i="7"/>
  <c r="J33" i="7"/>
  <c r="I33" i="7"/>
  <c r="H33" i="7"/>
  <c r="G33" i="7"/>
  <c r="F33" i="7"/>
  <c r="E33" i="7"/>
  <c r="D33" i="7"/>
  <c r="E34" i="9" s="1"/>
  <c r="C33" i="7"/>
  <c r="C7" i="7"/>
  <c r="D7" i="7"/>
  <c r="E8" i="9" s="1"/>
  <c r="E7" i="7"/>
  <c r="F7" i="7"/>
  <c r="G7" i="7"/>
  <c r="H7" i="7"/>
  <c r="I7" i="7"/>
  <c r="J7" i="7"/>
  <c r="K7" i="7"/>
  <c r="L7" i="7"/>
  <c r="M7" i="7"/>
  <c r="N7" i="7"/>
  <c r="O7" i="7"/>
  <c r="P7" i="7"/>
  <c r="Q7" i="7"/>
  <c r="C8" i="7"/>
  <c r="D8" i="7"/>
  <c r="E9" i="9" s="1"/>
  <c r="E8" i="7"/>
  <c r="F8" i="7"/>
  <c r="G8" i="7"/>
  <c r="H8" i="7"/>
  <c r="I8" i="7"/>
  <c r="J8" i="7"/>
  <c r="K8" i="7"/>
  <c r="L8" i="7"/>
  <c r="M8" i="7"/>
  <c r="N8" i="7"/>
  <c r="O8" i="7"/>
  <c r="P8" i="7"/>
  <c r="Q8" i="7"/>
  <c r="C9" i="7"/>
  <c r="D9" i="7"/>
  <c r="E10" i="9" s="1"/>
  <c r="E9" i="7"/>
  <c r="F9" i="7"/>
  <c r="G9" i="7"/>
  <c r="H9" i="7"/>
  <c r="I9" i="7"/>
  <c r="J9" i="7"/>
  <c r="K9" i="7"/>
  <c r="L9" i="7"/>
  <c r="M9" i="7"/>
  <c r="N9" i="7"/>
  <c r="O9" i="7"/>
  <c r="P9" i="7"/>
  <c r="Q9" i="7"/>
  <c r="C10" i="7"/>
  <c r="D10" i="7"/>
  <c r="E11" i="9" s="1"/>
  <c r="E10" i="7"/>
  <c r="F10" i="7"/>
  <c r="G10" i="7"/>
  <c r="H10" i="7"/>
  <c r="I10" i="7"/>
  <c r="J10" i="7"/>
  <c r="K10" i="7"/>
  <c r="L10" i="7"/>
  <c r="M10" i="7"/>
  <c r="N10" i="7"/>
  <c r="O10" i="7"/>
  <c r="P10" i="7"/>
  <c r="Q10" i="7"/>
  <c r="C11" i="7"/>
  <c r="D11" i="7"/>
  <c r="E12" i="9" s="1"/>
  <c r="E11" i="7"/>
  <c r="F11" i="7"/>
  <c r="G11" i="7"/>
  <c r="H11" i="7"/>
  <c r="I11" i="7"/>
  <c r="J11" i="7"/>
  <c r="K11" i="7"/>
  <c r="L11" i="7"/>
  <c r="M11" i="7"/>
  <c r="N11" i="7"/>
  <c r="O11" i="7"/>
  <c r="P11" i="7"/>
  <c r="Q11" i="7"/>
  <c r="C12" i="7"/>
  <c r="D12" i="7"/>
  <c r="E13" i="9" s="1"/>
  <c r="J13" i="9" s="1"/>
  <c r="E12" i="7"/>
  <c r="F12" i="7"/>
  <c r="G12" i="7"/>
  <c r="H12" i="7"/>
  <c r="I12" i="7"/>
  <c r="J12" i="7"/>
  <c r="K12" i="7"/>
  <c r="L12" i="7"/>
  <c r="M12" i="7"/>
  <c r="N12" i="7"/>
  <c r="O12" i="7"/>
  <c r="P12" i="7"/>
  <c r="Q12" i="7"/>
  <c r="C13" i="7"/>
  <c r="D13" i="7"/>
  <c r="E14" i="9" s="1"/>
  <c r="E13" i="7"/>
  <c r="F13" i="7"/>
  <c r="G13" i="7"/>
  <c r="H13" i="7"/>
  <c r="I13" i="7"/>
  <c r="J13" i="7"/>
  <c r="K13" i="7"/>
  <c r="L13" i="7"/>
  <c r="M13" i="7"/>
  <c r="N13" i="7"/>
  <c r="O13" i="7"/>
  <c r="P13" i="7"/>
  <c r="Q13" i="7"/>
  <c r="C14" i="7"/>
  <c r="D14" i="7"/>
  <c r="E15" i="9" s="1"/>
  <c r="E14" i="7"/>
  <c r="F14" i="7"/>
  <c r="G14" i="7"/>
  <c r="H14" i="7"/>
  <c r="I14" i="7"/>
  <c r="J14" i="7"/>
  <c r="K14" i="7"/>
  <c r="L14" i="7"/>
  <c r="M14" i="7"/>
  <c r="N14" i="7"/>
  <c r="O14" i="7"/>
  <c r="P14" i="7"/>
  <c r="Q14" i="7"/>
  <c r="C15" i="7"/>
  <c r="D15" i="7"/>
  <c r="E16" i="9" s="1"/>
  <c r="E15" i="7"/>
  <c r="F15" i="7"/>
  <c r="G15" i="7"/>
  <c r="H15" i="7"/>
  <c r="I15" i="7"/>
  <c r="J15" i="7"/>
  <c r="K15" i="7"/>
  <c r="L15" i="7"/>
  <c r="M15" i="7"/>
  <c r="N15" i="7"/>
  <c r="O15" i="7"/>
  <c r="P15" i="7"/>
  <c r="Q15" i="7"/>
  <c r="C16" i="7"/>
  <c r="D16" i="7"/>
  <c r="E17" i="9" s="1"/>
  <c r="E16" i="7"/>
  <c r="F16" i="7"/>
  <c r="G16" i="7"/>
  <c r="H16" i="7"/>
  <c r="I16" i="7"/>
  <c r="J16" i="7"/>
  <c r="K16" i="7"/>
  <c r="L16" i="7"/>
  <c r="M16" i="7"/>
  <c r="N16" i="7"/>
  <c r="O16" i="7"/>
  <c r="P16" i="7"/>
  <c r="Q16" i="7"/>
  <c r="C17" i="7"/>
  <c r="D17" i="7"/>
  <c r="E18" i="9" s="1"/>
  <c r="E17" i="7"/>
  <c r="F17" i="7"/>
  <c r="G17" i="7"/>
  <c r="H17" i="7"/>
  <c r="I17" i="7"/>
  <c r="J17" i="7"/>
  <c r="K17" i="7"/>
  <c r="L17" i="7"/>
  <c r="M17" i="7"/>
  <c r="N17" i="7"/>
  <c r="O17" i="7"/>
  <c r="P17" i="7"/>
  <c r="Q17" i="7"/>
  <c r="C18" i="7"/>
  <c r="D18" i="7"/>
  <c r="E19" i="9" s="1"/>
  <c r="E18" i="7"/>
  <c r="F18" i="7"/>
  <c r="G18" i="7"/>
  <c r="H18" i="7"/>
  <c r="I18" i="7"/>
  <c r="J18" i="7"/>
  <c r="K18" i="7"/>
  <c r="L18" i="7"/>
  <c r="M18" i="7"/>
  <c r="N18" i="7"/>
  <c r="O18" i="7"/>
  <c r="P18" i="7"/>
  <c r="Q18" i="7"/>
  <c r="C19" i="7"/>
  <c r="D19" i="7"/>
  <c r="E20" i="9" s="1"/>
  <c r="E19" i="7"/>
  <c r="F19" i="7"/>
  <c r="G19" i="7"/>
  <c r="H19" i="7"/>
  <c r="I19" i="7"/>
  <c r="J19" i="7"/>
  <c r="K19" i="7"/>
  <c r="L19" i="7"/>
  <c r="M19" i="7"/>
  <c r="N19" i="7"/>
  <c r="O19" i="7"/>
  <c r="P19" i="7"/>
  <c r="Q19" i="7"/>
  <c r="C20" i="7"/>
  <c r="D20" i="7"/>
  <c r="E21" i="9" s="1"/>
  <c r="J21" i="9" s="1"/>
  <c r="E20" i="7"/>
  <c r="F20" i="7"/>
  <c r="G20" i="7"/>
  <c r="H20" i="7"/>
  <c r="I20" i="7"/>
  <c r="J20" i="7"/>
  <c r="K20" i="7"/>
  <c r="L20" i="7"/>
  <c r="M20" i="7"/>
  <c r="N20" i="7"/>
  <c r="O20" i="7"/>
  <c r="P20" i="7"/>
  <c r="Q20" i="7"/>
  <c r="C21" i="7"/>
  <c r="D21" i="7"/>
  <c r="E22" i="9" s="1"/>
  <c r="E21" i="7"/>
  <c r="F21" i="7"/>
  <c r="G21" i="7"/>
  <c r="H21" i="7"/>
  <c r="I21" i="7"/>
  <c r="J21" i="7"/>
  <c r="K21" i="7"/>
  <c r="L21" i="7"/>
  <c r="M21" i="7"/>
  <c r="N21" i="7"/>
  <c r="O21" i="7"/>
  <c r="P21" i="7"/>
  <c r="Q21" i="7"/>
  <c r="C22" i="7"/>
  <c r="D22" i="7"/>
  <c r="E23" i="9" s="1"/>
  <c r="E22" i="7"/>
  <c r="F22" i="7"/>
  <c r="G22" i="7"/>
  <c r="H22" i="7"/>
  <c r="I22" i="7"/>
  <c r="J22" i="7"/>
  <c r="K22" i="7"/>
  <c r="L22" i="7"/>
  <c r="M22" i="7"/>
  <c r="N22" i="7"/>
  <c r="O22" i="7"/>
  <c r="P22" i="7"/>
  <c r="Q22" i="7"/>
  <c r="C23" i="7"/>
  <c r="D23" i="7"/>
  <c r="E24" i="9" s="1"/>
  <c r="E23" i="7"/>
  <c r="F23" i="7"/>
  <c r="G23" i="7"/>
  <c r="H23" i="7"/>
  <c r="I23" i="7"/>
  <c r="J23" i="7"/>
  <c r="K23" i="7"/>
  <c r="L23" i="7"/>
  <c r="M23" i="7"/>
  <c r="N23" i="7"/>
  <c r="O23" i="7"/>
  <c r="P23" i="7"/>
  <c r="Q23" i="7"/>
  <c r="C24" i="7"/>
  <c r="D24" i="7"/>
  <c r="E25" i="9" s="1"/>
  <c r="E24" i="7"/>
  <c r="F24" i="7"/>
  <c r="G24" i="7"/>
  <c r="H24" i="7"/>
  <c r="I24" i="7"/>
  <c r="J24" i="7"/>
  <c r="K24" i="7"/>
  <c r="L24" i="7"/>
  <c r="M24" i="7"/>
  <c r="N24" i="7"/>
  <c r="O24" i="7"/>
  <c r="P24" i="7"/>
  <c r="Q24" i="7"/>
  <c r="C25" i="7"/>
  <c r="D25" i="7"/>
  <c r="E26" i="9" s="1"/>
  <c r="E25" i="7"/>
  <c r="F25" i="7"/>
  <c r="G25" i="7"/>
  <c r="H25" i="7"/>
  <c r="I25" i="7"/>
  <c r="J25" i="7"/>
  <c r="K25" i="7"/>
  <c r="L25" i="7"/>
  <c r="M25" i="7"/>
  <c r="N25" i="7"/>
  <c r="O25" i="7"/>
  <c r="P25" i="7"/>
  <c r="Q25" i="7"/>
  <c r="C26" i="7"/>
  <c r="D26" i="7"/>
  <c r="E27" i="9" s="1"/>
  <c r="E26" i="7"/>
  <c r="F26" i="7"/>
  <c r="G26" i="7"/>
  <c r="H26" i="7"/>
  <c r="I26" i="7"/>
  <c r="J26" i="7"/>
  <c r="K26" i="7"/>
  <c r="L26" i="7"/>
  <c r="M26" i="7"/>
  <c r="N26" i="7"/>
  <c r="O26" i="7"/>
  <c r="P26" i="7"/>
  <c r="Q26" i="7"/>
  <c r="C27" i="7"/>
  <c r="D27" i="7"/>
  <c r="E28" i="9" s="1"/>
  <c r="E27" i="7"/>
  <c r="F27" i="7"/>
  <c r="G27" i="7"/>
  <c r="H27" i="7"/>
  <c r="I27" i="7"/>
  <c r="J27" i="7"/>
  <c r="K27" i="7"/>
  <c r="L27" i="7"/>
  <c r="M27" i="7"/>
  <c r="N27" i="7"/>
  <c r="O27" i="7"/>
  <c r="P27" i="7"/>
  <c r="Q27" i="7"/>
  <c r="C28" i="7"/>
  <c r="D28" i="7"/>
  <c r="E29" i="9" s="1"/>
  <c r="J29" i="9" s="1"/>
  <c r="E28" i="7"/>
  <c r="F28" i="7"/>
  <c r="G28" i="7"/>
  <c r="H28" i="7"/>
  <c r="I28" i="7"/>
  <c r="J28" i="7"/>
  <c r="K28" i="7"/>
  <c r="L28" i="7"/>
  <c r="M28" i="7"/>
  <c r="N28" i="7"/>
  <c r="O28" i="7"/>
  <c r="P28" i="7"/>
  <c r="Q28" i="7"/>
  <c r="C29" i="7"/>
  <c r="D29" i="7"/>
  <c r="E30" i="9" s="1"/>
  <c r="E29" i="7"/>
  <c r="F29" i="7"/>
  <c r="G29" i="7"/>
  <c r="H29" i="7"/>
  <c r="I29" i="7"/>
  <c r="J29" i="7"/>
  <c r="K29" i="7"/>
  <c r="L29" i="7"/>
  <c r="M29" i="7"/>
  <c r="N29" i="7"/>
  <c r="O29" i="7"/>
  <c r="P29" i="7"/>
  <c r="Q29" i="7"/>
  <c r="C30" i="7"/>
  <c r="D30" i="7"/>
  <c r="E31" i="9" s="1"/>
  <c r="E30" i="7"/>
  <c r="F30" i="7"/>
  <c r="G30" i="7"/>
  <c r="H30" i="7"/>
  <c r="I30" i="7"/>
  <c r="J30" i="7"/>
  <c r="K30" i="7"/>
  <c r="L30" i="7"/>
  <c r="M30" i="7"/>
  <c r="N30" i="7"/>
  <c r="O30" i="7"/>
  <c r="P30" i="7"/>
  <c r="Q30" i="7"/>
  <c r="D6" i="7"/>
  <c r="E7" i="9" s="1"/>
  <c r="E6" i="7"/>
  <c r="F6" i="7"/>
  <c r="G6" i="7"/>
  <c r="H6" i="7"/>
  <c r="I6" i="7"/>
  <c r="J6" i="7"/>
  <c r="K6" i="7"/>
  <c r="L6" i="7"/>
  <c r="M6" i="7"/>
  <c r="N6" i="7"/>
  <c r="O6" i="7"/>
  <c r="P6" i="7"/>
  <c r="Q6" i="7"/>
  <c r="C6" i="7"/>
  <c r="C7" i="45"/>
  <c r="D7" i="45"/>
  <c r="I8" i="9" s="1"/>
  <c r="E7" i="45"/>
  <c r="F7" i="45"/>
  <c r="G7" i="45"/>
  <c r="H7" i="45"/>
  <c r="I7" i="45"/>
  <c r="J7" i="45"/>
  <c r="K7" i="45"/>
  <c r="L7" i="45"/>
  <c r="M7" i="45"/>
  <c r="N7" i="45"/>
  <c r="O7" i="45"/>
  <c r="P7" i="45"/>
  <c r="Q7" i="45"/>
  <c r="C8" i="45"/>
  <c r="D8" i="45"/>
  <c r="I9" i="9" s="1"/>
  <c r="E8" i="45"/>
  <c r="F8" i="45"/>
  <c r="G8" i="45"/>
  <c r="H8" i="45"/>
  <c r="I8" i="45"/>
  <c r="J8" i="45"/>
  <c r="K8" i="45"/>
  <c r="L8" i="45"/>
  <c r="M8" i="45"/>
  <c r="N8" i="45"/>
  <c r="O8" i="45"/>
  <c r="P8" i="45"/>
  <c r="Q8" i="45"/>
  <c r="C9" i="45"/>
  <c r="D9" i="45"/>
  <c r="I10" i="9" s="1"/>
  <c r="E9" i="45"/>
  <c r="F9" i="45"/>
  <c r="G9" i="45"/>
  <c r="H9" i="45"/>
  <c r="I9" i="45"/>
  <c r="J9" i="45"/>
  <c r="K9" i="45"/>
  <c r="L9" i="45"/>
  <c r="M9" i="45"/>
  <c r="N9" i="45"/>
  <c r="O9" i="45"/>
  <c r="P9" i="45"/>
  <c r="Q9" i="45"/>
  <c r="C10" i="45"/>
  <c r="D10" i="45"/>
  <c r="I11" i="9" s="1"/>
  <c r="E10" i="45"/>
  <c r="F10" i="45"/>
  <c r="G10" i="45"/>
  <c r="H10" i="45"/>
  <c r="I10" i="45"/>
  <c r="J10" i="45"/>
  <c r="K10" i="45"/>
  <c r="L10" i="45"/>
  <c r="M10" i="45"/>
  <c r="N10" i="45"/>
  <c r="O10" i="45"/>
  <c r="P10" i="45"/>
  <c r="Q10" i="45"/>
  <c r="C11" i="45"/>
  <c r="D11" i="45"/>
  <c r="I12" i="9" s="1"/>
  <c r="E11" i="45"/>
  <c r="F11" i="45"/>
  <c r="G11" i="45"/>
  <c r="H11" i="45"/>
  <c r="I11" i="45"/>
  <c r="J11" i="45"/>
  <c r="K11" i="45"/>
  <c r="L11" i="45"/>
  <c r="M11" i="45"/>
  <c r="N11" i="45"/>
  <c r="O11" i="45"/>
  <c r="P11" i="45"/>
  <c r="Q11" i="45"/>
  <c r="C12" i="45"/>
  <c r="D12" i="45"/>
  <c r="I13" i="9" s="1"/>
  <c r="E12" i="45"/>
  <c r="F12" i="45"/>
  <c r="G12" i="45"/>
  <c r="H12" i="45"/>
  <c r="I12" i="45"/>
  <c r="J12" i="45"/>
  <c r="K12" i="45"/>
  <c r="L12" i="45"/>
  <c r="M12" i="45"/>
  <c r="N12" i="45"/>
  <c r="O12" i="45"/>
  <c r="P12" i="45"/>
  <c r="Q12" i="45"/>
  <c r="C13" i="45"/>
  <c r="D13" i="45"/>
  <c r="I14" i="9" s="1"/>
  <c r="E13" i="45"/>
  <c r="F13" i="45"/>
  <c r="G13" i="45"/>
  <c r="H13" i="45"/>
  <c r="I13" i="45"/>
  <c r="J13" i="45"/>
  <c r="K13" i="45"/>
  <c r="L13" i="45"/>
  <c r="M13" i="45"/>
  <c r="N13" i="45"/>
  <c r="O13" i="45"/>
  <c r="P13" i="45"/>
  <c r="Q13" i="45"/>
  <c r="C14" i="45"/>
  <c r="D14" i="45"/>
  <c r="I15" i="9" s="1"/>
  <c r="E14" i="45"/>
  <c r="F14" i="45"/>
  <c r="G14" i="45"/>
  <c r="H14" i="45"/>
  <c r="I14" i="45"/>
  <c r="J14" i="45"/>
  <c r="K14" i="45"/>
  <c r="L14" i="45"/>
  <c r="M14" i="45"/>
  <c r="N14" i="45"/>
  <c r="O14" i="45"/>
  <c r="P14" i="45"/>
  <c r="Q14" i="45"/>
  <c r="C15" i="45"/>
  <c r="D15" i="45"/>
  <c r="I16" i="9" s="1"/>
  <c r="E15" i="45"/>
  <c r="F15" i="45"/>
  <c r="G15" i="45"/>
  <c r="H15" i="45"/>
  <c r="I15" i="45"/>
  <c r="J15" i="45"/>
  <c r="K15" i="45"/>
  <c r="L15" i="45"/>
  <c r="M15" i="45"/>
  <c r="N15" i="45"/>
  <c r="O15" i="45"/>
  <c r="P15" i="45"/>
  <c r="Q15" i="45"/>
  <c r="C16" i="45"/>
  <c r="D16" i="45"/>
  <c r="I17" i="9" s="1"/>
  <c r="E16" i="45"/>
  <c r="F16" i="45"/>
  <c r="G16" i="45"/>
  <c r="H16" i="45"/>
  <c r="I16" i="45"/>
  <c r="J16" i="45"/>
  <c r="K16" i="45"/>
  <c r="L16" i="45"/>
  <c r="M16" i="45"/>
  <c r="N16" i="45"/>
  <c r="O16" i="45"/>
  <c r="P16" i="45"/>
  <c r="Q16" i="45"/>
  <c r="C17" i="45"/>
  <c r="D17" i="45"/>
  <c r="I18" i="9" s="1"/>
  <c r="E17" i="45"/>
  <c r="F17" i="45"/>
  <c r="G17" i="45"/>
  <c r="H17" i="45"/>
  <c r="I17" i="45"/>
  <c r="J17" i="45"/>
  <c r="K17" i="45"/>
  <c r="L17" i="45"/>
  <c r="M17" i="45"/>
  <c r="N17" i="45"/>
  <c r="O17" i="45"/>
  <c r="P17" i="45"/>
  <c r="Q17" i="45"/>
  <c r="C18" i="45"/>
  <c r="D18" i="45"/>
  <c r="I19" i="9" s="1"/>
  <c r="E18" i="45"/>
  <c r="F18" i="45"/>
  <c r="G18" i="45"/>
  <c r="H18" i="45"/>
  <c r="I18" i="45"/>
  <c r="J18" i="45"/>
  <c r="K18" i="45"/>
  <c r="L18" i="45"/>
  <c r="M18" i="45"/>
  <c r="N18" i="45"/>
  <c r="O18" i="45"/>
  <c r="P18" i="45"/>
  <c r="Q18" i="45"/>
  <c r="C19" i="45"/>
  <c r="D19" i="45"/>
  <c r="I20" i="9" s="1"/>
  <c r="E19" i="45"/>
  <c r="F19" i="45"/>
  <c r="G19" i="45"/>
  <c r="H19" i="45"/>
  <c r="I19" i="45"/>
  <c r="J19" i="45"/>
  <c r="K19" i="45"/>
  <c r="L19" i="45"/>
  <c r="M19" i="45"/>
  <c r="N19" i="45"/>
  <c r="O19" i="45"/>
  <c r="P19" i="45"/>
  <c r="Q19" i="45"/>
  <c r="C20" i="45"/>
  <c r="D20" i="45"/>
  <c r="I21" i="9" s="1"/>
  <c r="E20" i="45"/>
  <c r="F20" i="45"/>
  <c r="G20" i="45"/>
  <c r="H20" i="45"/>
  <c r="I20" i="45"/>
  <c r="J20" i="45"/>
  <c r="K20" i="45"/>
  <c r="L20" i="45"/>
  <c r="M20" i="45"/>
  <c r="N20" i="45"/>
  <c r="O20" i="45"/>
  <c r="P20" i="45"/>
  <c r="Q20" i="45"/>
  <c r="C21" i="45"/>
  <c r="D21" i="45"/>
  <c r="I22" i="9" s="1"/>
  <c r="E21" i="45"/>
  <c r="F21" i="45"/>
  <c r="G21" i="45"/>
  <c r="H21" i="45"/>
  <c r="I21" i="45"/>
  <c r="J21" i="45"/>
  <c r="K21" i="45"/>
  <c r="L21" i="45"/>
  <c r="M21" i="45"/>
  <c r="N21" i="45"/>
  <c r="O21" i="45"/>
  <c r="P21" i="45"/>
  <c r="Q21" i="45"/>
  <c r="C22" i="45"/>
  <c r="D22" i="45"/>
  <c r="I23" i="9" s="1"/>
  <c r="E22" i="45"/>
  <c r="F22" i="45"/>
  <c r="G22" i="45"/>
  <c r="H22" i="45"/>
  <c r="I22" i="45"/>
  <c r="J22" i="45"/>
  <c r="K22" i="45"/>
  <c r="L22" i="45"/>
  <c r="M22" i="45"/>
  <c r="N22" i="45"/>
  <c r="O22" i="45"/>
  <c r="P22" i="45"/>
  <c r="Q22" i="45"/>
  <c r="C23" i="45"/>
  <c r="D23" i="45"/>
  <c r="I24" i="9" s="1"/>
  <c r="E23" i="45"/>
  <c r="F23" i="45"/>
  <c r="G23" i="45"/>
  <c r="H23" i="45"/>
  <c r="I23" i="45"/>
  <c r="J23" i="45"/>
  <c r="K23" i="45"/>
  <c r="L23" i="45"/>
  <c r="M23" i="45"/>
  <c r="N23" i="45"/>
  <c r="O23" i="45"/>
  <c r="P23" i="45"/>
  <c r="Q23" i="45"/>
  <c r="C24" i="45"/>
  <c r="D24" i="45"/>
  <c r="I25" i="9" s="1"/>
  <c r="E24" i="45"/>
  <c r="F24" i="45"/>
  <c r="G24" i="45"/>
  <c r="H24" i="45"/>
  <c r="I24" i="45"/>
  <c r="J24" i="45"/>
  <c r="K24" i="45"/>
  <c r="L24" i="45"/>
  <c r="M24" i="45"/>
  <c r="N24" i="45"/>
  <c r="O24" i="45"/>
  <c r="P24" i="45"/>
  <c r="Q24" i="45"/>
  <c r="C25" i="45"/>
  <c r="D25" i="45"/>
  <c r="I26" i="9" s="1"/>
  <c r="E25" i="45"/>
  <c r="F25" i="45"/>
  <c r="G25" i="45"/>
  <c r="H25" i="45"/>
  <c r="I25" i="45"/>
  <c r="J25" i="45"/>
  <c r="K25" i="45"/>
  <c r="L25" i="45"/>
  <c r="M25" i="45"/>
  <c r="N25" i="45"/>
  <c r="O25" i="45"/>
  <c r="P25" i="45"/>
  <c r="Q25" i="45"/>
  <c r="C26" i="45"/>
  <c r="D26" i="45"/>
  <c r="I27" i="9" s="1"/>
  <c r="E26" i="45"/>
  <c r="F26" i="45"/>
  <c r="G26" i="45"/>
  <c r="H26" i="45"/>
  <c r="I26" i="45"/>
  <c r="J26" i="45"/>
  <c r="K26" i="45"/>
  <c r="L26" i="45"/>
  <c r="M26" i="45"/>
  <c r="N26" i="45"/>
  <c r="O26" i="45"/>
  <c r="P26" i="45"/>
  <c r="Q26" i="45"/>
  <c r="C27" i="45"/>
  <c r="D27" i="45"/>
  <c r="I28" i="9" s="1"/>
  <c r="E27" i="45"/>
  <c r="F27" i="45"/>
  <c r="G27" i="45"/>
  <c r="H27" i="45"/>
  <c r="I27" i="45"/>
  <c r="J27" i="45"/>
  <c r="K27" i="45"/>
  <c r="L27" i="45"/>
  <c r="M27" i="45"/>
  <c r="N27" i="45"/>
  <c r="O27" i="45"/>
  <c r="P27" i="45"/>
  <c r="Q27" i="45"/>
  <c r="C28" i="45"/>
  <c r="D28" i="45"/>
  <c r="I29" i="9" s="1"/>
  <c r="E28" i="45"/>
  <c r="F28" i="45"/>
  <c r="G28" i="45"/>
  <c r="H28" i="45"/>
  <c r="I28" i="45"/>
  <c r="J28" i="45"/>
  <c r="K28" i="45"/>
  <c r="L28" i="45"/>
  <c r="M28" i="45"/>
  <c r="N28" i="45"/>
  <c r="O28" i="45"/>
  <c r="P28" i="45"/>
  <c r="Q28" i="45"/>
  <c r="C29" i="45"/>
  <c r="D29" i="45"/>
  <c r="I30" i="9" s="1"/>
  <c r="E29" i="45"/>
  <c r="F29" i="45"/>
  <c r="G29" i="45"/>
  <c r="H29" i="45"/>
  <c r="I29" i="45"/>
  <c r="J29" i="45"/>
  <c r="K29" i="45"/>
  <c r="L29" i="45"/>
  <c r="M29" i="45"/>
  <c r="N29" i="45"/>
  <c r="O29" i="45"/>
  <c r="P29" i="45"/>
  <c r="Q29" i="45"/>
  <c r="C30" i="45"/>
  <c r="D30" i="45"/>
  <c r="I31" i="9" s="1"/>
  <c r="E30" i="45"/>
  <c r="F30" i="45"/>
  <c r="G30" i="45"/>
  <c r="H30" i="45"/>
  <c r="I30" i="45"/>
  <c r="J30" i="45"/>
  <c r="K30" i="45"/>
  <c r="L30" i="45"/>
  <c r="M30" i="45"/>
  <c r="N30" i="45"/>
  <c r="O30" i="45"/>
  <c r="P30" i="45"/>
  <c r="Q30" i="45"/>
  <c r="Q6" i="45"/>
  <c r="D6" i="45"/>
  <c r="I7" i="9" s="1"/>
  <c r="E6" i="45"/>
  <c r="F6" i="45"/>
  <c r="G6" i="45"/>
  <c r="H6" i="45"/>
  <c r="I6" i="45"/>
  <c r="J6" i="45"/>
  <c r="K6" i="45"/>
  <c r="L6" i="45"/>
  <c r="M6" i="45"/>
  <c r="N6" i="45"/>
  <c r="O6" i="45"/>
  <c r="P6" i="45"/>
  <c r="C6" i="45"/>
  <c r="J28" i="9" l="1"/>
  <c r="J20" i="9"/>
  <c r="J12" i="9"/>
  <c r="J30" i="9"/>
  <c r="J22" i="9"/>
  <c r="J14" i="9"/>
  <c r="J31" i="9"/>
  <c r="J23" i="9"/>
  <c r="J15" i="9"/>
  <c r="J24" i="9"/>
  <c r="J16" i="9"/>
  <c r="J8" i="9"/>
  <c r="J7" i="9"/>
  <c r="J25" i="9"/>
  <c r="J17" i="9"/>
  <c r="J9" i="9"/>
  <c r="J26" i="9"/>
  <c r="J18" i="9"/>
  <c r="J10" i="9"/>
  <c r="J27" i="9"/>
  <c r="J19" i="9"/>
  <c r="J11" i="9"/>
  <c r="Q44" i="56" l="1"/>
  <c r="C44" i="54"/>
  <c r="Q51" i="53"/>
  <c r="D44" i="53"/>
  <c r="E44" i="53"/>
  <c r="F44" i="53"/>
  <c r="G44" i="53"/>
  <c r="H44" i="53"/>
  <c r="I44" i="53"/>
  <c r="J44" i="53"/>
  <c r="K44" i="53"/>
  <c r="L44" i="53"/>
  <c r="M44" i="53"/>
  <c r="N44" i="53"/>
  <c r="O44" i="53"/>
  <c r="P44" i="53"/>
  <c r="Q44" i="53"/>
  <c r="C44" i="53"/>
  <c r="Q36" i="68" l="1"/>
  <c r="P36" i="68"/>
  <c r="O36" i="68"/>
  <c r="N36" i="68"/>
  <c r="M36" i="68"/>
  <c r="L36" i="68"/>
  <c r="K36" i="68"/>
  <c r="J36" i="68"/>
  <c r="I36" i="68"/>
  <c r="H36" i="68"/>
  <c r="G36" i="68"/>
  <c r="F36" i="68"/>
  <c r="E36" i="68"/>
  <c r="D36" i="68"/>
  <c r="C36" i="68"/>
  <c r="Q31" i="68"/>
  <c r="P31" i="68"/>
  <c r="O31" i="68"/>
  <c r="N31" i="68"/>
  <c r="M31" i="68"/>
  <c r="L31" i="68"/>
  <c r="K31" i="68"/>
  <c r="J31" i="68"/>
  <c r="I31" i="68"/>
  <c r="H31" i="68"/>
  <c r="G31" i="68"/>
  <c r="F31" i="68"/>
  <c r="E31" i="68"/>
  <c r="D31" i="68"/>
  <c r="D38" i="68" s="1"/>
  <c r="C31" i="68"/>
  <c r="Q36" i="67"/>
  <c r="P36" i="67"/>
  <c r="O36" i="67"/>
  <c r="N36" i="67"/>
  <c r="M36" i="67"/>
  <c r="L36" i="67"/>
  <c r="K36" i="67"/>
  <c r="J36" i="67"/>
  <c r="I36" i="67"/>
  <c r="H36" i="67"/>
  <c r="G36" i="67"/>
  <c r="F36" i="67"/>
  <c r="E36" i="67"/>
  <c r="D36" i="67"/>
  <c r="C36" i="67"/>
  <c r="Q31" i="67"/>
  <c r="P31" i="67"/>
  <c r="O31" i="67"/>
  <c r="N31" i="67"/>
  <c r="M31" i="67"/>
  <c r="L31" i="67"/>
  <c r="K31" i="67"/>
  <c r="J31" i="67"/>
  <c r="I31" i="67"/>
  <c r="H31" i="67"/>
  <c r="G31" i="67"/>
  <c r="F31" i="67"/>
  <c r="E31" i="67"/>
  <c r="D31" i="67"/>
  <c r="C31" i="67"/>
  <c r="Q36" i="65"/>
  <c r="P36" i="65"/>
  <c r="O36" i="65"/>
  <c r="N36" i="65"/>
  <c r="M36" i="65"/>
  <c r="L36" i="65"/>
  <c r="K36" i="65"/>
  <c r="J36" i="65"/>
  <c r="I36" i="65"/>
  <c r="H36" i="65"/>
  <c r="G36" i="65"/>
  <c r="F36" i="65"/>
  <c r="E36" i="65"/>
  <c r="D36" i="65"/>
  <c r="C36" i="65"/>
  <c r="Q31" i="65"/>
  <c r="P31" i="65"/>
  <c r="O31" i="65"/>
  <c r="N31" i="65"/>
  <c r="M31" i="65"/>
  <c r="L31" i="65"/>
  <c r="K31" i="65"/>
  <c r="J31" i="65"/>
  <c r="I31" i="65"/>
  <c r="H31" i="65"/>
  <c r="G31" i="65"/>
  <c r="F31" i="65"/>
  <c r="E31" i="65"/>
  <c r="D31" i="65"/>
  <c r="C31" i="65"/>
  <c r="Q36" i="64"/>
  <c r="P36" i="64"/>
  <c r="O36" i="64"/>
  <c r="N36" i="64"/>
  <c r="M36" i="64"/>
  <c r="L36" i="64"/>
  <c r="K36" i="64"/>
  <c r="J36" i="64"/>
  <c r="I36" i="64"/>
  <c r="H36" i="64"/>
  <c r="G36" i="64"/>
  <c r="F36" i="64"/>
  <c r="E36" i="64"/>
  <c r="D36" i="64"/>
  <c r="C36" i="64"/>
  <c r="Q31" i="64"/>
  <c r="P31" i="64"/>
  <c r="O31" i="64"/>
  <c r="N31" i="64"/>
  <c r="M31" i="64"/>
  <c r="L31" i="64"/>
  <c r="K31" i="64"/>
  <c r="J31" i="64"/>
  <c r="I31" i="64"/>
  <c r="H31" i="64"/>
  <c r="G31" i="64"/>
  <c r="F31" i="64"/>
  <c r="E31" i="64"/>
  <c r="D31" i="64"/>
  <c r="C31" i="64"/>
  <c r="M6" i="20" l="1"/>
  <c r="O6" i="20"/>
  <c r="W6" i="20"/>
  <c r="X6" i="20" s="1"/>
  <c r="M7" i="20"/>
  <c r="O7" i="20"/>
  <c r="W7" i="20"/>
  <c r="M8" i="20"/>
  <c r="O8" i="20"/>
  <c r="W8" i="20"/>
  <c r="M9" i="20"/>
  <c r="O9" i="20"/>
  <c r="W9" i="20"/>
  <c r="M10" i="20"/>
  <c r="O10" i="20"/>
  <c r="W10" i="20"/>
  <c r="M11" i="20"/>
  <c r="O11" i="20"/>
  <c r="W11" i="20"/>
  <c r="M12" i="20"/>
  <c r="O12" i="20"/>
  <c r="W12" i="20"/>
  <c r="M13" i="20"/>
  <c r="O13" i="20"/>
  <c r="W13" i="20"/>
  <c r="M14" i="20"/>
  <c r="O14" i="20"/>
  <c r="W14" i="20"/>
  <c r="N10" i="20" l="1"/>
  <c r="N8" i="20"/>
  <c r="N6" i="20"/>
  <c r="X12" i="20"/>
  <c r="N11" i="20"/>
  <c r="X10" i="20"/>
  <c r="X7" i="20"/>
  <c r="N12" i="20"/>
  <c r="N9" i="20"/>
  <c r="N7" i="20"/>
  <c r="N14" i="20"/>
  <c r="N13" i="20"/>
  <c r="X13" i="20"/>
  <c r="X9" i="20"/>
  <c r="X14" i="20"/>
  <c r="X11" i="20"/>
  <c r="X8" i="20"/>
  <c r="M15" i="20"/>
  <c r="M16" i="20"/>
  <c r="C31" i="41" l="1"/>
  <c r="D31" i="41"/>
  <c r="E31" i="41"/>
  <c r="F31" i="41"/>
  <c r="G31" i="41"/>
  <c r="H31" i="41"/>
  <c r="I31" i="41"/>
  <c r="J31" i="41"/>
  <c r="K31" i="41"/>
  <c r="L31" i="41"/>
  <c r="M31" i="41"/>
  <c r="N31" i="41"/>
  <c r="O31" i="41"/>
  <c r="P31" i="41"/>
  <c r="Q31" i="41"/>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H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4" i="47"/>
  <c r="D24" i="47"/>
  <c r="E24" i="47"/>
  <c r="F24" i="47"/>
  <c r="G24" i="47"/>
  <c r="H24" i="47"/>
  <c r="I24" i="47"/>
  <c r="J24" i="47"/>
  <c r="K24" i="47"/>
  <c r="L24" i="47"/>
  <c r="M24" i="47"/>
  <c r="N24" i="47"/>
  <c r="O24" i="47"/>
  <c r="P24"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4" i="47"/>
  <c r="D34" i="47"/>
  <c r="E34" i="47"/>
  <c r="F34" i="47"/>
  <c r="G34" i="47"/>
  <c r="H34" i="47"/>
  <c r="I34" i="47"/>
  <c r="J34" i="47"/>
  <c r="K34" i="47"/>
  <c r="L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Q34" i="47" l="1"/>
  <c r="Q18" i="47"/>
  <c r="Q38" i="47"/>
  <c r="Q33" i="47"/>
  <c r="Q26" i="47"/>
  <c r="Q14" i="47"/>
  <c r="Q30" i="47"/>
  <c r="Q10" i="47"/>
  <c r="Q42" i="47"/>
  <c r="Q40" i="47"/>
  <c r="Q22" i="47"/>
  <c r="Q19" i="47"/>
  <c r="Q39" i="47"/>
  <c r="Q37" i="47"/>
  <c r="Q28" i="47"/>
  <c r="Q23" i="47"/>
  <c r="Q21" i="47"/>
  <c r="Q12" i="47"/>
  <c r="Q7" i="47"/>
  <c r="Q8" i="47"/>
  <c r="Q36" i="47"/>
  <c r="Q31" i="47"/>
  <c r="Q29" i="47"/>
  <c r="Q20" i="47"/>
  <c r="Q15" i="47"/>
  <c r="Q13" i="47"/>
  <c r="Q35" i="47"/>
  <c r="Q24" i="47"/>
  <c r="Q17" i="47"/>
  <c r="Q43" i="47"/>
  <c r="Q41" i="47"/>
  <c r="Q32" i="47"/>
  <c r="Q27" i="47"/>
  <c r="Q25" i="47"/>
  <c r="Q16" i="47"/>
  <c r="Q11" i="47"/>
  <c r="Q9" i="47"/>
  <c r="Q18" i="8" l="1"/>
  <c r="C18" i="8" l="1"/>
  <c r="P18" i="8"/>
  <c r="O18" i="8"/>
  <c r="N18" i="8"/>
  <c r="M18" i="8"/>
  <c r="L18" i="8"/>
  <c r="K18" i="8"/>
  <c r="J18" i="8"/>
  <c r="I18" i="8"/>
  <c r="H18" i="8"/>
  <c r="G18" i="8"/>
  <c r="F18" i="8"/>
  <c r="E18" i="8"/>
  <c r="D18" i="8"/>
  <c r="Q7" i="20" l="1"/>
  <c r="Q8" i="20"/>
  <c r="Q9" i="20"/>
  <c r="Q10" i="20"/>
  <c r="Q11" i="20"/>
  <c r="Q12" i="20"/>
  <c r="Q13" i="20"/>
  <c r="Q14" i="20"/>
  <c r="Q6" i="20"/>
  <c r="S6" i="20" s="1"/>
  <c r="S14" i="20" l="1"/>
  <c r="S10" i="20"/>
  <c r="S13" i="20"/>
  <c r="S9" i="20"/>
  <c r="S12" i="20"/>
  <c r="S8" i="20"/>
  <c r="S11" i="20"/>
  <c r="S7" i="20"/>
  <c r="D50" i="3"/>
  <c r="E50" i="3"/>
  <c r="F50" i="3"/>
  <c r="G50" i="3"/>
  <c r="H50" i="3"/>
  <c r="I50" i="3"/>
  <c r="J50" i="3"/>
  <c r="K50" i="3"/>
  <c r="L50" i="3"/>
  <c r="M50" i="3"/>
  <c r="N50" i="3"/>
  <c r="O50" i="3"/>
  <c r="P50" i="3"/>
  <c r="Q50" i="3"/>
  <c r="C50" i="3"/>
  <c r="P6" i="20" l="1"/>
  <c r="E50" i="57"/>
  <c r="F50" i="57"/>
  <c r="G50" i="57"/>
  <c r="H50" i="57"/>
  <c r="I50" i="57"/>
  <c r="J50" i="57"/>
  <c r="K50" i="57"/>
  <c r="L50" i="57"/>
  <c r="M50" i="57"/>
  <c r="N50" i="57"/>
  <c r="O50" i="57"/>
  <c r="P50" i="57"/>
  <c r="Q50" i="57"/>
  <c r="C50" i="57"/>
  <c r="D51" i="52"/>
  <c r="E51" i="52"/>
  <c r="F51" i="52"/>
  <c r="G51" i="52"/>
  <c r="H51" i="52"/>
  <c r="I51" i="52"/>
  <c r="J51" i="52"/>
  <c r="K51" i="52"/>
  <c r="L51" i="52"/>
  <c r="M51" i="52"/>
  <c r="N51" i="52"/>
  <c r="O51" i="52"/>
  <c r="P51" i="52"/>
  <c r="Q51" i="52"/>
  <c r="C51" i="52"/>
  <c r="C50" i="51"/>
  <c r="D50" i="51"/>
  <c r="E50" i="51"/>
  <c r="F50" i="51"/>
  <c r="G50" i="51"/>
  <c r="H50" i="51"/>
  <c r="I50" i="51"/>
  <c r="J50" i="51"/>
  <c r="K50" i="51"/>
  <c r="L50" i="51"/>
  <c r="M50" i="51"/>
  <c r="N50" i="51"/>
  <c r="O50" i="51"/>
  <c r="P50" i="51"/>
  <c r="Q50" i="51"/>
  <c r="C43" i="51"/>
  <c r="C7" i="51"/>
  <c r="J51" i="50"/>
  <c r="D51" i="50"/>
  <c r="E51" i="50"/>
  <c r="F51" i="50"/>
  <c r="G51" i="50"/>
  <c r="H51" i="50"/>
  <c r="I51" i="50"/>
  <c r="K51" i="50"/>
  <c r="L51" i="50"/>
  <c r="M51" i="50"/>
  <c r="N51" i="50"/>
  <c r="O51" i="50"/>
  <c r="P51" i="50"/>
  <c r="Q51" i="50"/>
  <c r="C51" i="50"/>
  <c r="C50" i="49"/>
  <c r="D50" i="49"/>
  <c r="E50" i="49"/>
  <c r="F50" i="49"/>
  <c r="G50" i="49"/>
  <c r="H50" i="49"/>
  <c r="I50" i="49"/>
  <c r="J50" i="49"/>
  <c r="K50" i="49"/>
  <c r="L50" i="49"/>
  <c r="M50" i="49"/>
  <c r="N50" i="49"/>
  <c r="O50" i="49"/>
  <c r="P50" i="49"/>
  <c r="Q50" i="49"/>
  <c r="C50" i="47"/>
  <c r="D50" i="47"/>
  <c r="E50" i="47"/>
  <c r="F50" i="47"/>
  <c r="G50" i="47"/>
  <c r="H50" i="47"/>
  <c r="I50" i="47"/>
  <c r="J50" i="47"/>
  <c r="K50" i="47"/>
  <c r="L50" i="47"/>
  <c r="M50" i="47"/>
  <c r="N50" i="47"/>
  <c r="O50" i="47"/>
  <c r="P50" i="47"/>
  <c r="D51" i="56"/>
  <c r="E51" i="56"/>
  <c r="F51" i="56"/>
  <c r="G51" i="56"/>
  <c r="H51" i="56"/>
  <c r="I51" i="56"/>
  <c r="J51" i="56"/>
  <c r="K51" i="56"/>
  <c r="L51" i="56"/>
  <c r="M51" i="56"/>
  <c r="N51" i="56"/>
  <c r="O51" i="56"/>
  <c r="P51" i="56"/>
  <c r="Q51" i="56"/>
  <c r="C51" i="56"/>
  <c r="D51" i="55"/>
  <c r="E51" i="55"/>
  <c r="F51" i="55"/>
  <c r="G51" i="55"/>
  <c r="H51" i="55"/>
  <c r="I51" i="55"/>
  <c r="J51" i="55"/>
  <c r="K51" i="55"/>
  <c r="L51" i="55"/>
  <c r="M51" i="55"/>
  <c r="N51" i="55"/>
  <c r="O51" i="55"/>
  <c r="P51" i="55"/>
  <c r="Q51" i="55"/>
  <c r="C51" i="55"/>
  <c r="D51" i="54"/>
  <c r="E51" i="54"/>
  <c r="F51" i="54"/>
  <c r="G51" i="54"/>
  <c r="H51" i="54"/>
  <c r="I51" i="54"/>
  <c r="J51" i="54"/>
  <c r="K51" i="54"/>
  <c r="L51" i="54"/>
  <c r="M51" i="54"/>
  <c r="N51" i="54"/>
  <c r="O51" i="54"/>
  <c r="P51" i="54"/>
  <c r="Q51" i="54"/>
  <c r="C51" i="54"/>
  <c r="D51" i="53"/>
  <c r="E51" i="53"/>
  <c r="F51" i="53"/>
  <c r="G51" i="53"/>
  <c r="H51" i="53"/>
  <c r="I51" i="53"/>
  <c r="J51" i="53"/>
  <c r="K51" i="53"/>
  <c r="L51" i="53"/>
  <c r="M51" i="53"/>
  <c r="N51" i="53"/>
  <c r="O51" i="53"/>
  <c r="P51" i="53"/>
  <c r="C51" i="53"/>
  <c r="D51" i="62"/>
  <c r="E51" i="62"/>
  <c r="F51" i="62"/>
  <c r="G51" i="62"/>
  <c r="H51" i="62"/>
  <c r="I51" i="62"/>
  <c r="J51" i="62"/>
  <c r="K51" i="62"/>
  <c r="L51" i="62"/>
  <c r="M51" i="62"/>
  <c r="N51" i="62"/>
  <c r="O51" i="62"/>
  <c r="P51" i="62"/>
  <c r="Q51" i="62"/>
  <c r="C51" i="62"/>
  <c r="D51" i="63"/>
  <c r="E51" i="63"/>
  <c r="F51" i="63"/>
  <c r="G51" i="63"/>
  <c r="H51" i="63"/>
  <c r="I51" i="63"/>
  <c r="J51" i="63"/>
  <c r="K51" i="63"/>
  <c r="L51" i="63"/>
  <c r="M51" i="63"/>
  <c r="N51" i="63"/>
  <c r="O51" i="63"/>
  <c r="P51" i="63"/>
  <c r="Q51" i="63"/>
  <c r="C51" i="63"/>
  <c r="R6" i="20" l="1"/>
  <c r="T6" i="20"/>
  <c r="C51" i="51"/>
  <c r="Q50" i="47"/>
  <c r="C48" i="47" l="1"/>
  <c r="D48" i="47"/>
  <c r="E48" i="47"/>
  <c r="F48" i="47"/>
  <c r="G48" i="47"/>
  <c r="H48" i="47"/>
  <c r="I48" i="47"/>
  <c r="J48" i="47"/>
  <c r="K48" i="47"/>
  <c r="L48" i="47"/>
  <c r="M48" i="47"/>
  <c r="N48" i="47"/>
  <c r="O48" i="47"/>
  <c r="P48" i="47"/>
  <c r="D48" i="51"/>
  <c r="E48" i="51"/>
  <c r="F48" i="51"/>
  <c r="G48" i="51"/>
  <c r="H48" i="51"/>
  <c r="I48" i="51"/>
  <c r="J48" i="51"/>
  <c r="K48" i="51"/>
  <c r="L48" i="51"/>
  <c r="M48" i="51"/>
  <c r="N48" i="51"/>
  <c r="O48" i="51"/>
  <c r="P48" i="51"/>
  <c r="Q48" i="51"/>
  <c r="C48" i="51"/>
  <c r="Q48" i="47" l="1"/>
  <c r="C44" i="55"/>
  <c r="D44" i="55"/>
  <c r="E44" i="55"/>
  <c r="F44" i="55"/>
  <c r="G44" i="55"/>
  <c r="H44" i="55"/>
  <c r="I44" i="55"/>
  <c r="J44" i="55"/>
  <c r="K44" i="55"/>
  <c r="L44" i="55"/>
  <c r="M44" i="55"/>
  <c r="N44" i="55"/>
  <c r="O44" i="55"/>
  <c r="P44" i="55"/>
  <c r="Q44" i="55"/>
  <c r="Q36" i="4" l="1"/>
  <c r="Q43" i="3"/>
  <c r="P49" i="47" l="1"/>
  <c r="O49" i="47"/>
  <c r="N49" i="47"/>
  <c r="M49" i="47"/>
  <c r="L49" i="47"/>
  <c r="K49" i="47"/>
  <c r="J49" i="47"/>
  <c r="I49" i="47"/>
  <c r="H49" i="47"/>
  <c r="G49" i="47"/>
  <c r="F49" i="47"/>
  <c r="E49" i="47"/>
  <c r="D49" i="47"/>
  <c r="C49" i="47"/>
  <c r="P47" i="47"/>
  <c r="O47" i="47"/>
  <c r="N47" i="47"/>
  <c r="M47" i="47"/>
  <c r="L47" i="47"/>
  <c r="K47" i="47"/>
  <c r="J47" i="47"/>
  <c r="I47" i="47"/>
  <c r="H47" i="47"/>
  <c r="G47" i="47"/>
  <c r="F47" i="47"/>
  <c r="E47" i="47"/>
  <c r="D47" i="47"/>
  <c r="C47" i="47"/>
  <c r="P46" i="47"/>
  <c r="O46" i="47"/>
  <c r="N46" i="47"/>
  <c r="M46" i="47"/>
  <c r="M51" i="47" s="1"/>
  <c r="M50" i="48" s="1"/>
  <c r="L46" i="47"/>
  <c r="K46" i="47"/>
  <c r="J46" i="47"/>
  <c r="I46" i="47"/>
  <c r="H46" i="47"/>
  <c r="G46" i="47"/>
  <c r="F46" i="47"/>
  <c r="E46" i="47"/>
  <c r="E51" i="47" s="1"/>
  <c r="E50" i="48" s="1"/>
  <c r="D46" i="47"/>
  <c r="C46" i="47"/>
  <c r="F51" i="47" l="1"/>
  <c r="F50" i="48" s="1"/>
  <c r="N51" i="47"/>
  <c r="N50" i="48" s="1"/>
  <c r="G51" i="47"/>
  <c r="G50" i="48" s="1"/>
  <c r="O51" i="47"/>
  <c r="O50" i="48" s="1"/>
  <c r="H51" i="47"/>
  <c r="H50" i="48" s="1"/>
  <c r="P51" i="47"/>
  <c r="P50" i="48" s="1"/>
  <c r="I51" i="47"/>
  <c r="I50" i="48" s="1"/>
  <c r="J51" i="47"/>
  <c r="J50" i="48" s="1"/>
  <c r="C51" i="47"/>
  <c r="C50" i="48" s="1"/>
  <c r="K51" i="47"/>
  <c r="K50" i="48" s="1"/>
  <c r="D51" i="47"/>
  <c r="D50" i="48" s="1"/>
  <c r="L51" i="47"/>
  <c r="L50" i="48" s="1"/>
  <c r="Q47" i="47"/>
  <c r="Q46" i="47"/>
  <c r="Q49" i="47"/>
  <c r="P49" i="48" l="1"/>
  <c r="O49" i="48"/>
  <c r="Q51" i="47"/>
  <c r="Q44" i="47"/>
  <c r="Q7" i="48" s="1"/>
  <c r="R50" i="47" l="1"/>
  <c r="Q50" i="48"/>
  <c r="R48" i="47"/>
  <c r="Q49" i="48"/>
  <c r="C43" i="3" l="1"/>
  <c r="C51" i="3" s="1"/>
  <c r="D43" i="3"/>
  <c r="E43" i="3"/>
  <c r="F43" i="3"/>
  <c r="G43" i="3"/>
  <c r="H43" i="3"/>
  <c r="I43" i="3"/>
  <c r="J43" i="3"/>
  <c r="K43" i="3"/>
  <c r="L43" i="3"/>
  <c r="M43" i="3"/>
  <c r="N43" i="3"/>
  <c r="O43" i="3"/>
  <c r="P43" i="3"/>
  <c r="Q51" i="3" l="1"/>
  <c r="M51" i="3"/>
  <c r="I51" i="3"/>
  <c r="E51" i="3"/>
  <c r="P51" i="3"/>
  <c r="L51" i="3"/>
  <c r="H51" i="3"/>
  <c r="D51" i="3"/>
  <c r="N51" i="3"/>
  <c r="J51" i="3"/>
  <c r="F51" i="3"/>
  <c r="O51" i="3"/>
  <c r="K51" i="3"/>
  <c r="G51" i="3"/>
  <c r="Q39" i="20"/>
  <c r="Q38" i="20"/>
  <c r="P38" i="61"/>
  <c r="P38" i="20" s="1"/>
  <c r="Q37" i="20"/>
  <c r="Q36" i="20"/>
  <c r="Q35" i="20"/>
  <c r="Q34" i="20"/>
  <c r="P34" i="61"/>
  <c r="P34" i="20" s="1"/>
  <c r="Q33" i="20"/>
  <c r="Q32" i="20"/>
  <c r="P32" i="61"/>
  <c r="P32" i="20" s="1"/>
  <c r="Q31" i="20"/>
  <c r="Q30" i="20"/>
  <c r="P30" i="61"/>
  <c r="P30" i="20" s="1"/>
  <c r="Q29" i="20"/>
  <c r="Q28" i="20"/>
  <c r="P28" i="61"/>
  <c r="P28" i="20" s="1"/>
  <c r="Q27" i="20"/>
  <c r="Q26" i="20"/>
  <c r="P26" i="61"/>
  <c r="P26" i="20" s="1"/>
  <c r="Q25" i="20"/>
  <c r="Q24" i="20"/>
  <c r="P24" i="61"/>
  <c r="P24" i="20" s="1"/>
  <c r="Q23" i="20"/>
  <c r="Q22" i="20"/>
  <c r="P22" i="61"/>
  <c r="P22" i="20" s="1"/>
  <c r="Q21" i="20"/>
  <c r="Q20" i="20"/>
  <c r="P20" i="61"/>
  <c r="P20" i="20" s="1"/>
  <c r="Q19" i="20"/>
  <c r="Q18" i="20"/>
  <c r="P18" i="61"/>
  <c r="P18" i="20" s="1"/>
  <c r="Q17" i="20"/>
  <c r="Q16" i="20"/>
  <c r="Q15" i="20"/>
  <c r="Q43" i="20"/>
  <c r="Q43" i="57"/>
  <c r="P43" i="57"/>
  <c r="O43" i="57"/>
  <c r="N43" i="57"/>
  <c r="M43" i="57"/>
  <c r="L43" i="57"/>
  <c r="K43" i="57"/>
  <c r="J43" i="57"/>
  <c r="I43" i="57"/>
  <c r="H43" i="57"/>
  <c r="G43" i="57"/>
  <c r="F43" i="57"/>
  <c r="E43" i="57"/>
  <c r="D43" i="57"/>
  <c r="C43" i="57"/>
  <c r="P44" i="56"/>
  <c r="O44" i="56"/>
  <c r="N44" i="56"/>
  <c r="M44" i="56"/>
  <c r="L44" i="56"/>
  <c r="K44" i="56"/>
  <c r="J44" i="56"/>
  <c r="I44" i="56"/>
  <c r="H44" i="56"/>
  <c r="G44" i="56"/>
  <c r="F44" i="56"/>
  <c r="E44" i="56"/>
  <c r="D44" i="56"/>
  <c r="C44" i="56"/>
  <c r="Q44" i="54"/>
  <c r="P44" i="54"/>
  <c r="O44" i="54"/>
  <c r="N44" i="54"/>
  <c r="M44" i="54"/>
  <c r="L44" i="54"/>
  <c r="K44" i="54"/>
  <c r="J44" i="54"/>
  <c r="I44" i="54"/>
  <c r="H44" i="54"/>
  <c r="G44" i="54"/>
  <c r="F44" i="54"/>
  <c r="E44" i="54"/>
  <c r="D44" i="54"/>
  <c r="Q44" i="52"/>
  <c r="P44" i="52"/>
  <c r="O44" i="52"/>
  <c r="N44" i="52"/>
  <c r="M44" i="52"/>
  <c r="L44" i="52"/>
  <c r="K44" i="52"/>
  <c r="J44" i="52"/>
  <c r="I44" i="52"/>
  <c r="H44" i="52"/>
  <c r="G44" i="52"/>
  <c r="F44" i="52"/>
  <c r="E44" i="52"/>
  <c r="D44" i="52"/>
  <c r="C44" i="52"/>
  <c r="Q49" i="51"/>
  <c r="P49" i="51"/>
  <c r="O49" i="51"/>
  <c r="N49" i="51"/>
  <c r="M49" i="51"/>
  <c r="L49" i="51"/>
  <c r="K49" i="51"/>
  <c r="J49" i="51"/>
  <c r="I49" i="51"/>
  <c r="H49" i="51"/>
  <c r="G49" i="51"/>
  <c r="F49" i="51"/>
  <c r="E49" i="51"/>
  <c r="D49" i="51"/>
  <c r="C49" i="51"/>
  <c r="Q47" i="51"/>
  <c r="P47" i="51"/>
  <c r="O47" i="51"/>
  <c r="N47" i="51"/>
  <c r="M47" i="51"/>
  <c r="L47" i="51"/>
  <c r="K47" i="51"/>
  <c r="J47" i="51"/>
  <c r="I47" i="51"/>
  <c r="H47" i="51"/>
  <c r="G47" i="51"/>
  <c r="F47" i="51"/>
  <c r="E47" i="51"/>
  <c r="D47" i="51"/>
  <c r="C47" i="51"/>
  <c r="Q46" i="51"/>
  <c r="P46" i="51"/>
  <c r="O46" i="51"/>
  <c r="N46" i="51"/>
  <c r="M46" i="51"/>
  <c r="L46" i="51"/>
  <c r="K46" i="51"/>
  <c r="J46" i="51"/>
  <c r="I46" i="51"/>
  <c r="H46" i="51"/>
  <c r="G46" i="51"/>
  <c r="F46" i="51"/>
  <c r="E46" i="51"/>
  <c r="D46" i="51"/>
  <c r="C46" i="51"/>
  <c r="Q43" i="51"/>
  <c r="P43" i="51"/>
  <c r="O43" i="51"/>
  <c r="N43" i="51"/>
  <c r="M43" i="51"/>
  <c r="L43" i="51"/>
  <c r="K43" i="51"/>
  <c r="J43" i="51"/>
  <c r="I43" i="51"/>
  <c r="H43" i="51"/>
  <c r="G43" i="51"/>
  <c r="F43" i="51"/>
  <c r="E43" i="51"/>
  <c r="D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1" i="51"/>
  <c r="K51" i="51"/>
  <c r="H51" i="51"/>
  <c r="P44" i="50"/>
  <c r="O44" i="50"/>
  <c r="N44" i="50"/>
  <c r="M44" i="50"/>
  <c r="L44" i="50"/>
  <c r="K44" i="50"/>
  <c r="J44" i="50"/>
  <c r="I44" i="50"/>
  <c r="H44" i="50"/>
  <c r="G44" i="50"/>
  <c r="F44" i="50"/>
  <c r="E44" i="50"/>
  <c r="D44" i="50"/>
  <c r="C44" i="50"/>
  <c r="Q43" i="49"/>
  <c r="P43" i="49"/>
  <c r="O43" i="49"/>
  <c r="N43" i="49"/>
  <c r="M43" i="49"/>
  <c r="L43" i="49"/>
  <c r="K43" i="49"/>
  <c r="J43" i="49"/>
  <c r="I43" i="49"/>
  <c r="H43" i="49"/>
  <c r="G43" i="49"/>
  <c r="F43" i="49"/>
  <c r="E43" i="49"/>
  <c r="D43" i="49"/>
  <c r="C43" i="49"/>
  <c r="R49" i="47"/>
  <c r="O47" i="48"/>
  <c r="N49" i="48"/>
  <c r="M49" i="48"/>
  <c r="L49" i="48"/>
  <c r="K49" i="48"/>
  <c r="J49" i="48"/>
  <c r="I49" i="48"/>
  <c r="H49" i="48"/>
  <c r="F49" i="48"/>
  <c r="D49" i="48"/>
  <c r="R29" i="47"/>
  <c r="P44" i="47"/>
  <c r="P7" i="48" s="1"/>
  <c r="O44" i="47"/>
  <c r="O7" i="48" s="1"/>
  <c r="N44" i="47"/>
  <c r="N7" i="48" s="1"/>
  <c r="M44" i="47"/>
  <c r="L44" i="47"/>
  <c r="L7" i="48" s="1"/>
  <c r="K44" i="47"/>
  <c r="K7" i="48" s="1"/>
  <c r="J44" i="47"/>
  <c r="J7" i="48" s="1"/>
  <c r="I44" i="47"/>
  <c r="H44" i="47"/>
  <c r="H7" i="48" s="1"/>
  <c r="G44" i="47"/>
  <c r="G7" i="48" s="1"/>
  <c r="F44" i="47"/>
  <c r="F7" i="48" s="1"/>
  <c r="E44" i="47"/>
  <c r="E7" i="48" s="1"/>
  <c r="D44" i="47"/>
  <c r="D7" i="48" s="1"/>
  <c r="C44" i="47"/>
  <c r="C7" i="48" s="1"/>
  <c r="R36" i="47"/>
  <c r="R34" i="47"/>
  <c r="R24" i="47"/>
  <c r="R18" i="47"/>
  <c r="R8" i="47"/>
  <c r="Q44" i="20" l="1"/>
  <c r="G44" i="51"/>
  <c r="O44" i="51"/>
  <c r="H44" i="51"/>
  <c r="P44" i="51"/>
  <c r="I12" i="48"/>
  <c r="I7" i="48"/>
  <c r="Q45" i="20"/>
  <c r="M13" i="48"/>
  <c r="M7" i="48"/>
  <c r="C44" i="51"/>
  <c r="K44" i="51"/>
  <c r="E44" i="51"/>
  <c r="M44" i="51"/>
  <c r="L51" i="51"/>
  <c r="D51" i="51"/>
  <c r="G51" i="51"/>
  <c r="O51" i="51"/>
  <c r="C49" i="48"/>
  <c r="C47" i="48"/>
  <c r="E47" i="48"/>
  <c r="E49" i="48"/>
  <c r="G47" i="48"/>
  <c r="G49" i="48"/>
  <c r="L44" i="51"/>
  <c r="I44" i="51"/>
  <c r="R46" i="47"/>
  <c r="R47" i="47"/>
  <c r="I30" i="48"/>
  <c r="R13" i="47"/>
  <c r="R25" i="47"/>
  <c r="R40" i="47"/>
  <c r="M11" i="48"/>
  <c r="R14" i="47"/>
  <c r="F51" i="51"/>
  <c r="J51" i="51"/>
  <c r="N51" i="51"/>
  <c r="C38" i="48"/>
  <c r="K9" i="48"/>
  <c r="C19" i="48"/>
  <c r="I32" i="48"/>
  <c r="Q26" i="48"/>
  <c r="R9" i="47"/>
  <c r="R20" i="47"/>
  <c r="R30" i="47"/>
  <c r="R41" i="47"/>
  <c r="F34" i="48"/>
  <c r="J41" i="48"/>
  <c r="E37" i="48"/>
  <c r="E25" i="48"/>
  <c r="Q14" i="48"/>
  <c r="I40" i="48"/>
  <c r="G36" i="48"/>
  <c r="O19" i="48"/>
  <c r="C11" i="48"/>
  <c r="H35" i="48"/>
  <c r="P40" i="48"/>
  <c r="O24" i="48"/>
  <c r="M16" i="48"/>
  <c r="O20" i="48"/>
  <c r="K42" i="48"/>
  <c r="K14" i="48"/>
  <c r="G18" i="48"/>
  <c r="P8" i="61"/>
  <c r="P8" i="20" s="1"/>
  <c r="P10" i="61"/>
  <c r="P10" i="20" s="1"/>
  <c r="P12" i="61"/>
  <c r="P14" i="61"/>
  <c r="P14" i="20" s="1"/>
  <c r="P16" i="61"/>
  <c r="P16" i="20" s="1"/>
  <c r="P7" i="61"/>
  <c r="P7" i="20" s="1"/>
  <c r="P9" i="61"/>
  <c r="P9" i="20" s="1"/>
  <c r="P11" i="61"/>
  <c r="P11" i="20" s="1"/>
  <c r="P13" i="61"/>
  <c r="P13" i="20" s="1"/>
  <c r="P15" i="61"/>
  <c r="P15" i="20" s="1"/>
  <c r="P17" i="61"/>
  <c r="P19" i="61"/>
  <c r="P19" i="20" s="1"/>
  <c r="P21" i="61"/>
  <c r="P21" i="20" s="1"/>
  <c r="P23" i="61"/>
  <c r="P23" i="20" s="1"/>
  <c r="F20" i="48"/>
  <c r="J8" i="48"/>
  <c r="N12" i="48"/>
  <c r="J15" i="48"/>
  <c r="N35" i="48"/>
  <c r="J38" i="48"/>
  <c r="N27" i="48"/>
  <c r="F31" i="48"/>
  <c r="J30" i="48"/>
  <c r="J20" i="48"/>
  <c r="F11" i="48"/>
  <c r="N8" i="48"/>
  <c r="N25" i="48"/>
  <c r="C12" i="48"/>
  <c r="N17" i="48"/>
  <c r="K15" i="48"/>
  <c r="O38" i="48"/>
  <c r="G39" i="48"/>
  <c r="F28" i="48"/>
  <c r="K20" i="48"/>
  <c r="G19" i="48"/>
  <c r="O15" i="48"/>
  <c r="N28" i="48"/>
  <c r="F44" i="51"/>
  <c r="J44" i="51"/>
  <c r="N44" i="51"/>
  <c r="F10" i="48"/>
  <c r="J25" i="48"/>
  <c r="J26" i="48"/>
  <c r="N19" i="48"/>
  <c r="J17" i="48"/>
  <c r="F23" i="48"/>
  <c r="N29" i="48"/>
  <c r="N34" i="48"/>
  <c r="N13" i="48"/>
  <c r="J10" i="48"/>
  <c r="N11" i="48"/>
  <c r="O42" i="48"/>
  <c r="K26" i="48"/>
  <c r="F19" i="48"/>
  <c r="C17" i="48"/>
  <c r="G43" i="48"/>
  <c r="F33" i="48"/>
  <c r="N18" i="48"/>
  <c r="J23" i="48"/>
  <c r="G22" i="48"/>
  <c r="J31" i="48"/>
  <c r="F13" i="48"/>
  <c r="C30" i="48"/>
  <c r="N30" i="48"/>
  <c r="G37" i="48"/>
  <c r="N10" i="48"/>
  <c r="G11" i="48"/>
  <c r="C8" i="48"/>
  <c r="O8" i="48"/>
  <c r="F26" i="48"/>
  <c r="N26" i="48"/>
  <c r="F17" i="48"/>
  <c r="O17" i="48"/>
  <c r="F35" i="48"/>
  <c r="J43" i="48"/>
  <c r="J33" i="48"/>
  <c r="J21" i="48"/>
  <c r="F29" i="48"/>
  <c r="N39" i="48"/>
  <c r="O22" i="48"/>
  <c r="J13" i="48"/>
  <c r="F30" i="48"/>
  <c r="O30" i="48"/>
  <c r="N20" i="48"/>
  <c r="K37" i="48"/>
  <c r="Q10" i="48"/>
  <c r="J11" i="48"/>
  <c r="F8" i="48"/>
  <c r="I42" i="48"/>
  <c r="F25" i="48"/>
  <c r="G26" i="48"/>
  <c r="J19" i="48"/>
  <c r="J12" i="48"/>
  <c r="I17" i="48"/>
  <c r="F15" i="48"/>
  <c r="G14" i="48"/>
  <c r="M35" i="48"/>
  <c r="N43" i="48"/>
  <c r="F18" i="48"/>
  <c r="O21" i="48"/>
  <c r="O40" i="48"/>
  <c r="G29" i="48"/>
  <c r="J27" i="48"/>
  <c r="E51" i="51"/>
  <c r="M51" i="51"/>
  <c r="P25" i="61"/>
  <c r="P25" i="20" s="1"/>
  <c r="P27" i="61"/>
  <c r="P27" i="20" s="1"/>
  <c r="P29" i="61"/>
  <c r="P29" i="20" s="1"/>
  <c r="P31" i="61"/>
  <c r="P31" i="20" s="1"/>
  <c r="P33" i="61"/>
  <c r="P33" i="20" s="1"/>
  <c r="P35" i="61"/>
  <c r="P35" i="20" s="1"/>
  <c r="P37" i="61"/>
  <c r="P37" i="20" s="1"/>
  <c r="P39" i="61"/>
  <c r="P39" i="20" s="1"/>
  <c r="P36" i="61"/>
  <c r="P36" i="20" s="1"/>
  <c r="D9" i="48"/>
  <c r="D36" i="48"/>
  <c r="D32" i="48"/>
  <c r="D22" i="48"/>
  <c r="D29" i="48"/>
  <c r="D21" i="48"/>
  <c r="D28" i="48"/>
  <c r="D23" i="48"/>
  <c r="D18" i="48"/>
  <c r="D43" i="48"/>
  <c r="D17" i="48"/>
  <c r="D31" i="48"/>
  <c r="D33" i="48"/>
  <c r="D14" i="48"/>
  <c r="D26" i="48"/>
  <c r="D11" i="48"/>
  <c r="D30" i="48"/>
  <c r="D27" i="48"/>
  <c r="D40" i="48"/>
  <c r="D38" i="48"/>
  <c r="D35" i="48"/>
  <c r="L9" i="48"/>
  <c r="L36" i="48"/>
  <c r="L16" i="48"/>
  <c r="L32" i="48"/>
  <c r="L22" i="48"/>
  <c r="L29" i="48"/>
  <c r="L21" i="48"/>
  <c r="L28" i="48"/>
  <c r="L38" i="48"/>
  <c r="L18" i="48"/>
  <c r="L43" i="48"/>
  <c r="L17" i="48"/>
  <c r="L41" i="48"/>
  <c r="L23" i="48"/>
  <c r="L40" i="48"/>
  <c r="L12" i="48"/>
  <c r="L26" i="48"/>
  <c r="L11" i="48"/>
  <c r="L30" i="48"/>
  <c r="L31" i="48"/>
  <c r="L24" i="48"/>
  <c r="L15" i="48"/>
  <c r="J47" i="48"/>
  <c r="J48" i="48"/>
  <c r="D20" i="48"/>
  <c r="P37" i="48"/>
  <c r="L10" i="48"/>
  <c r="L19" i="48"/>
  <c r="H23" i="48"/>
  <c r="D16" i="48"/>
  <c r="E31" i="48"/>
  <c r="E28" i="48"/>
  <c r="E27" i="48"/>
  <c r="E41" i="48"/>
  <c r="E34" i="48"/>
  <c r="E39" i="48"/>
  <c r="E38" i="48"/>
  <c r="E32" i="48"/>
  <c r="E29" i="48"/>
  <c r="E15" i="48"/>
  <c r="E36" i="48"/>
  <c r="E23" i="48"/>
  <c r="E40" i="48"/>
  <c r="E18" i="48"/>
  <c r="E35" i="48"/>
  <c r="E19" i="48"/>
  <c r="E8" i="48"/>
  <c r="E20" i="48"/>
  <c r="E9" i="48"/>
  <c r="E21" i="48"/>
  <c r="E43" i="48"/>
  <c r="Q31" i="48"/>
  <c r="Q28" i="48"/>
  <c r="Q27" i="48"/>
  <c r="Q41" i="48"/>
  <c r="Q34" i="48"/>
  <c r="Q39" i="48"/>
  <c r="Q38" i="48"/>
  <c r="Q22" i="48"/>
  <c r="Q21" i="48"/>
  <c r="Q15" i="48"/>
  <c r="Q32" i="48"/>
  <c r="Q43" i="48"/>
  <c r="Q12" i="48"/>
  <c r="Q19" i="48"/>
  <c r="Q8" i="48"/>
  <c r="Q20" i="48"/>
  <c r="R43" i="47"/>
  <c r="R39" i="47"/>
  <c r="R35" i="47"/>
  <c r="R31" i="47"/>
  <c r="R27" i="47"/>
  <c r="R23" i="47"/>
  <c r="R19" i="47"/>
  <c r="R15" i="47"/>
  <c r="R11" i="47"/>
  <c r="R7" i="47"/>
  <c r="Q9" i="48"/>
  <c r="Q29" i="48"/>
  <c r="Q23" i="48"/>
  <c r="Q40" i="48"/>
  <c r="Q24" i="48"/>
  <c r="Q17" i="48"/>
  <c r="P20" i="48"/>
  <c r="L37" i="48"/>
  <c r="H10" i="48"/>
  <c r="M10" i="48"/>
  <c r="M26" i="48"/>
  <c r="D12" i="48"/>
  <c r="D15" i="48"/>
  <c r="I43" i="48"/>
  <c r="P24" i="48"/>
  <c r="L33" i="48"/>
  <c r="L27" i="48"/>
  <c r="R10" i="47"/>
  <c r="R16" i="47"/>
  <c r="R21" i="47"/>
  <c r="R26" i="47"/>
  <c r="R32" i="47"/>
  <c r="R37" i="47"/>
  <c r="R42" i="47"/>
  <c r="D47" i="48"/>
  <c r="D46" i="48"/>
  <c r="D48" i="48"/>
  <c r="H47" i="48"/>
  <c r="H46" i="48"/>
  <c r="L47" i="48"/>
  <c r="L46" i="48"/>
  <c r="L48" i="48"/>
  <c r="P47" i="48"/>
  <c r="P48" i="48"/>
  <c r="P46" i="48"/>
  <c r="E13" i="48"/>
  <c r="P13" i="48"/>
  <c r="K30" i="48"/>
  <c r="Q30" i="48"/>
  <c r="G20" i="48"/>
  <c r="L20" i="48"/>
  <c r="C37" i="48"/>
  <c r="H37" i="48"/>
  <c r="M37" i="48"/>
  <c r="D10" i="48"/>
  <c r="I10" i="48"/>
  <c r="E11" i="48"/>
  <c r="O11" i="48"/>
  <c r="K8" i="48"/>
  <c r="P8" i="48"/>
  <c r="G42" i="48"/>
  <c r="L42" i="48"/>
  <c r="Q42" i="48"/>
  <c r="H25" i="48"/>
  <c r="M25" i="48"/>
  <c r="C26" i="48"/>
  <c r="I26" i="48"/>
  <c r="D19" i="48"/>
  <c r="E12" i="48"/>
  <c r="M12" i="48"/>
  <c r="E17" i="48"/>
  <c r="K17" i="48"/>
  <c r="P15" i="48"/>
  <c r="L14" i="48"/>
  <c r="Q35" i="48"/>
  <c r="I24" i="48"/>
  <c r="E33" i="48"/>
  <c r="P33" i="48"/>
  <c r="K18" i="48"/>
  <c r="C21" i="48"/>
  <c r="P38" i="48"/>
  <c r="M23" i="48"/>
  <c r="M29" i="48"/>
  <c r="L39" i="48"/>
  <c r="D34" i="48"/>
  <c r="H9" i="48"/>
  <c r="H36" i="48"/>
  <c r="H16" i="48"/>
  <c r="H32" i="48"/>
  <c r="H22" i="48"/>
  <c r="H29" i="48"/>
  <c r="H21" i="48"/>
  <c r="H31" i="48"/>
  <c r="H27" i="48"/>
  <c r="H40" i="48"/>
  <c r="H18" i="48"/>
  <c r="H43" i="48"/>
  <c r="H17" i="48"/>
  <c r="H41" i="48"/>
  <c r="H34" i="48"/>
  <c r="H24" i="48"/>
  <c r="H15" i="48"/>
  <c r="H26" i="48"/>
  <c r="H11" i="48"/>
  <c r="H30" i="48"/>
  <c r="H28" i="48"/>
  <c r="H39" i="48"/>
  <c r="H33" i="48"/>
  <c r="H14" i="48"/>
  <c r="P9" i="48"/>
  <c r="P36" i="48"/>
  <c r="P16" i="48"/>
  <c r="P32" i="48"/>
  <c r="P22" i="48"/>
  <c r="P29" i="48"/>
  <c r="P21" i="48"/>
  <c r="P31" i="48"/>
  <c r="P27" i="48"/>
  <c r="P39" i="48"/>
  <c r="P18" i="48"/>
  <c r="P43" i="48"/>
  <c r="P17" i="48"/>
  <c r="P28" i="48"/>
  <c r="P35" i="48"/>
  <c r="P26" i="48"/>
  <c r="P11" i="48"/>
  <c r="P30" i="48"/>
  <c r="P34" i="48"/>
  <c r="F47" i="48"/>
  <c r="F48" i="48"/>
  <c r="F46" i="48"/>
  <c r="N47" i="48"/>
  <c r="N46" i="48"/>
  <c r="N48" i="48"/>
  <c r="H13" i="48"/>
  <c r="H8" i="48"/>
  <c r="D42" i="48"/>
  <c r="P25" i="48"/>
  <c r="P12" i="48"/>
  <c r="D24" i="48"/>
  <c r="D39" i="48"/>
  <c r="L34" i="48"/>
  <c r="I31" i="48"/>
  <c r="I28" i="48"/>
  <c r="I27" i="48"/>
  <c r="I41" i="48"/>
  <c r="I34" i="48"/>
  <c r="I39" i="48"/>
  <c r="I38" i="48"/>
  <c r="I22" i="48"/>
  <c r="I23" i="48"/>
  <c r="I15" i="48"/>
  <c r="I36" i="48"/>
  <c r="I9" i="48"/>
  <c r="I33" i="48"/>
  <c r="I14" i="48"/>
  <c r="I19" i="48"/>
  <c r="I8" i="48"/>
  <c r="I20" i="48"/>
  <c r="I16" i="48"/>
  <c r="I29" i="48"/>
  <c r="I18" i="48"/>
  <c r="I35" i="48"/>
  <c r="M31" i="48"/>
  <c r="M28" i="48"/>
  <c r="M27" i="48"/>
  <c r="M41" i="48"/>
  <c r="M34" i="48"/>
  <c r="M39" i="48"/>
  <c r="M38" i="48"/>
  <c r="M32" i="48"/>
  <c r="M40" i="48"/>
  <c r="M15" i="48"/>
  <c r="M9" i="48"/>
  <c r="M22" i="48"/>
  <c r="M24" i="48"/>
  <c r="M17" i="48"/>
  <c r="M19" i="48"/>
  <c r="M8" i="48"/>
  <c r="M20" i="48"/>
  <c r="M36" i="48"/>
  <c r="M21" i="48"/>
  <c r="M33" i="48"/>
  <c r="M14" i="48"/>
  <c r="D13" i="48"/>
  <c r="I13" i="48"/>
  <c r="E30" i="48"/>
  <c r="Q37" i="48"/>
  <c r="I11" i="48"/>
  <c r="D8" i="48"/>
  <c r="E42" i="48"/>
  <c r="P42" i="48"/>
  <c r="L25" i="48"/>
  <c r="Q25" i="48"/>
  <c r="H19" i="48"/>
  <c r="E24" i="48"/>
  <c r="Q18" i="48"/>
  <c r="E16" i="48"/>
  <c r="P41" i="48"/>
  <c r="D44" i="51"/>
  <c r="Q44" i="50"/>
  <c r="R12" i="47"/>
  <c r="R17" i="47"/>
  <c r="R22" i="47"/>
  <c r="R28" i="47"/>
  <c r="R33" i="47"/>
  <c r="R38" i="47"/>
  <c r="C41" i="48"/>
  <c r="C34" i="48"/>
  <c r="C31" i="48"/>
  <c r="C28" i="48"/>
  <c r="C27" i="48"/>
  <c r="C23" i="48"/>
  <c r="C36" i="48"/>
  <c r="C40" i="48"/>
  <c r="C33" i="48"/>
  <c r="C35" i="48"/>
  <c r="C9" i="48"/>
  <c r="C22" i="48"/>
  <c r="C16" i="48"/>
  <c r="C39" i="48"/>
  <c r="C29" i="48"/>
  <c r="C24" i="48"/>
  <c r="C15" i="48"/>
  <c r="C25" i="48"/>
  <c r="C10" i="48"/>
  <c r="C13" i="48"/>
  <c r="C32" i="48"/>
  <c r="C18" i="48"/>
  <c r="C14" i="48"/>
  <c r="G41" i="48"/>
  <c r="G34" i="48"/>
  <c r="G31" i="48"/>
  <c r="G28" i="48"/>
  <c r="G27" i="48"/>
  <c r="G23" i="48"/>
  <c r="G9" i="48"/>
  <c r="G16" i="48"/>
  <c r="G38" i="48"/>
  <c r="G33" i="48"/>
  <c r="G35" i="48"/>
  <c r="G12" i="48"/>
  <c r="G32" i="48"/>
  <c r="G21" i="48"/>
  <c r="G17" i="48"/>
  <c r="G25" i="48"/>
  <c r="G10" i="48"/>
  <c r="G13" i="48"/>
  <c r="G24" i="48"/>
  <c r="G15" i="48"/>
  <c r="K41" i="48"/>
  <c r="K34" i="48"/>
  <c r="K31" i="48"/>
  <c r="K28" i="48"/>
  <c r="K27" i="48"/>
  <c r="K23" i="48"/>
  <c r="K36" i="48"/>
  <c r="K39" i="48"/>
  <c r="K21" i="48"/>
  <c r="K33" i="48"/>
  <c r="K35" i="48"/>
  <c r="K12" i="48"/>
  <c r="K32" i="48"/>
  <c r="K16" i="48"/>
  <c r="K29" i="48"/>
  <c r="K43" i="48"/>
  <c r="K25" i="48"/>
  <c r="K10" i="48"/>
  <c r="K13" i="48"/>
  <c r="K22" i="48"/>
  <c r="K40" i="48"/>
  <c r="K38" i="48"/>
  <c r="O41" i="48"/>
  <c r="O34" i="48"/>
  <c r="O31" i="48"/>
  <c r="O28" i="48"/>
  <c r="O27" i="48"/>
  <c r="O23" i="48"/>
  <c r="O9" i="48"/>
  <c r="O16" i="48"/>
  <c r="O29" i="48"/>
  <c r="O33" i="48"/>
  <c r="O35" i="48"/>
  <c r="O12" i="48"/>
  <c r="O36" i="48"/>
  <c r="O18" i="48"/>
  <c r="O14" i="48"/>
  <c r="O25" i="48"/>
  <c r="O10" i="48"/>
  <c r="O13" i="48"/>
  <c r="O32" i="48"/>
  <c r="O39" i="48"/>
  <c r="O43" i="48"/>
  <c r="E46" i="48"/>
  <c r="E48" i="48"/>
  <c r="I46" i="48"/>
  <c r="I48" i="48"/>
  <c r="I47" i="48"/>
  <c r="M46" i="48"/>
  <c r="M48" i="48"/>
  <c r="M47" i="48"/>
  <c r="Q46" i="48"/>
  <c r="Q48" i="48"/>
  <c r="Q47" i="48"/>
  <c r="L13" i="48"/>
  <c r="Q13" i="48"/>
  <c r="G30" i="48"/>
  <c r="M30" i="48"/>
  <c r="C20" i="48"/>
  <c r="H20" i="48"/>
  <c r="D37" i="48"/>
  <c r="I37" i="48"/>
  <c r="O37" i="48"/>
  <c r="E10" i="48"/>
  <c r="P10" i="48"/>
  <c r="K11" i="48"/>
  <c r="Q11" i="48"/>
  <c r="G8" i="48"/>
  <c r="L8" i="48"/>
  <c r="C42" i="48"/>
  <c r="H42" i="48"/>
  <c r="M42" i="48"/>
  <c r="D25" i="48"/>
  <c r="I25" i="48"/>
  <c r="E26" i="48"/>
  <c r="O26" i="48"/>
  <c r="K19" i="48"/>
  <c r="P19" i="48"/>
  <c r="H12" i="48"/>
  <c r="E14" i="48"/>
  <c r="P14" i="48"/>
  <c r="L35" i="48"/>
  <c r="C43" i="48"/>
  <c r="M43" i="48"/>
  <c r="K24" i="48"/>
  <c r="Q33" i="48"/>
  <c r="M18" i="48"/>
  <c r="I21" i="48"/>
  <c r="H38" i="48"/>
  <c r="G40" i="48"/>
  <c r="P23" i="48"/>
  <c r="Q16" i="48"/>
  <c r="E22" i="48"/>
  <c r="Q36" i="48"/>
  <c r="D41" i="48"/>
  <c r="H48" i="48"/>
  <c r="J46" i="48"/>
  <c r="F32" i="48"/>
  <c r="F22" i="48"/>
  <c r="F9" i="48"/>
  <c r="F36" i="48"/>
  <c r="F16" i="48"/>
  <c r="F40" i="48"/>
  <c r="F41" i="48"/>
  <c r="F39" i="48"/>
  <c r="F21" i="48"/>
  <c r="F24" i="48"/>
  <c r="F14" i="48"/>
  <c r="J32" i="48"/>
  <c r="J22" i="48"/>
  <c r="J9" i="48"/>
  <c r="J36" i="48"/>
  <c r="J16" i="48"/>
  <c r="J40" i="48"/>
  <c r="J34" i="48"/>
  <c r="J29" i="48"/>
  <c r="J24" i="48"/>
  <c r="J14" i="48"/>
  <c r="N32" i="48"/>
  <c r="N22" i="48"/>
  <c r="N9" i="48"/>
  <c r="N36" i="48"/>
  <c r="N16" i="48"/>
  <c r="N40" i="48"/>
  <c r="N41" i="48"/>
  <c r="N23" i="48"/>
  <c r="N24" i="48"/>
  <c r="N14" i="48"/>
  <c r="C48" i="48"/>
  <c r="C46" i="48"/>
  <c r="G48" i="48"/>
  <c r="G46" i="48"/>
  <c r="K48" i="48"/>
  <c r="K46" i="48"/>
  <c r="K47" i="48"/>
  <c r="O48" i="48"/>
  <c r="O46" i="48"/>
  <c r="F37" i="48"/>
  <c r="J37" i="48"/>
  <c r="N37" i="48"/>
  <c r="F42" i="48"/>
  <c r="J42" i="48"/>
  <c r="N42" i="48"/>
  <c r="F12" i="48"/>
  <c r="N15" i="48"/>
  <c r="J35" i="48"/>
  <c r="F43" i="48"/>
  <c r="N33" i="48"/>
  <c r="J18" i="48"/>
  <c r="N21" i="48"/>
  <c r="F38" i="48"/>
  <c r="N38" i="48"/>
  <c r="J39" i="48"/>
  <c r="F27" i="48"/>
  <c r="J28" i="48"/>
  <c r="N31" i="48"/>
  <c r="I51" i="51"/>
  <c r="Q51" i="51"/>
  <c r="R14" i="20" l="1"/>
  <c r="R7" i="20"/>
  <c r="T7" i="20" s="1"/>
  <c r="R10" i="20"/>
  <c r="T10" i="20" s="1"/>
  <c r="R11" i="20"/>
  <c r="T11" i="20" s="1"/>
  <c r="P17" i="20"/>
  <c r="R9" i="20"/>
  <c r="T9" i="20" s="1"/>
  <c r="P44" i="20"/>
  <c r="R13" i="20"/>
  <c r="R8" i="20"/>
  <c r="T8" i="20" s="1"/>
  <c r="Q44" i="51"/>
  <c r="P12" i="20"/>
  <c r="P45" i="20"/>
  <c r="H51" i="48"/>
  <c r="O51" i="48"/>
  <c r="C51" i="48"/>
  <c r="G51" i="48"/>
  <c r="N51" i="48"/>
  <c r="F51" i="48"/>
  <c r="P51" i="48"/>
  <c r="R51" i="47"/>
  <c r="I51" i="48"/>
  <c r="K51" i="48"/>
  <c r="Q51" i="48"/>
  <c r="E51" i="48"/>
  <c r="D51" i="48"/>
  <c r="M51" i="48"/>
  <c r="L51" i="48"/>
  <c r="J51" i="48"/>
  <c r="M44" i="48"/>
  <c r="N44" i="48"/>
  <c r="J44" i="48"/>
  <c r="F44" i="48"/>
  <c r="K44" i="48"/>
  <c r="I44" i="48"/>
  <c r="Q44" i="48"/>
  <c r="G44" i="48"/>
  <c r="D44" i="48"/>
  <c r="H44" i="48"/>
  <c r="E44" i="48"/>
  <c r="L44" i="48"/>
  <c r="O44" i="48"/>
  <c r="R44" i="47"/>
  <c r="C44" i="48"/>
  <c r="P44" i="48"/>
  <c r="T14" i="20" l="1"/>
  <c r="T13" i="20"/>
  <c r="R12" i="20"/>
  <c r="P43" i="20"/>
  <c r="C32" i="9"/>
  <c r="T12" i="20" l="1"/>
  <c r="C12" i="36"/>
  <c r="H32" i="9" l="1"/>
  <c r="G32" i="9"/>
  <c r="G12" i="36" l="1"/>
  <c r="H12" i="36"/>
  <c r="C31" i="5"/>
  <c r="Q31" i="5"/>
  <c r="W15" i="20" l="1"/>
  <c r="X15" i="20" s="1"/>
  <c r="W16" i="20"/>
  <c r="X16" i="20" s="1"/>
  <c r="W17" i="20"/>
  <c r="X17" i="20" s="1"/>
  <c r="W18" i="20"/>
  <c r="X18" i="20" s="1"/>
  <c r="W19" i="20"/>
  <c r="X19" i="20" s="1"/>
  <c r="W20" i="20"/>
  <c r="X20" i="20" s="1"/>
  <c r="W21" i="20"/>
  <c r="X21" i="20" s="1"/>
  <c r="W22" i="20"/>
  <c r="X22" i="20" s="1"/>
  <c r="W23" i="20"/>
  <c r="X23" i="20" s="1"/>
  <c r="W24" i="20"/>
  <c r="X24" i="20" s="1"/>
  <c r="W25" i="20"/>
  <c r="X25" i="20" s="1"/>
  <c r="W26" i="20"/>
  <c r="X26" i="20" s="1"/>
  <c r="W27" i="20"/>
  <c r="X27" i="20" s="1"/>
  <c r="W28" i="20"/>
  <c r="X28" i="20" s="1"/>
  <c r="W29" i="20"/>
  <c r="X29" i="20" s="1"/>
  <c r="W30" i="20"/>
  <c r="X30" i="20" s="1"/>
  <c r="W31" i="20"/>
  <c r="X31" i="20" s="1"/>
  <c r="W32" i="20"/>
  <c r="X32" i="20" s="1"/>
  <c r="W33" i="20"/>
  <c r="X33" i="20" s="1"/>
  <c r="W34" i="20"/>
  <c r="X34" i="20" s="1"/>
  <c r="W35" i="20"/>
  <c r="X35" i="20" s="1"/>
  <c r="W36" i="20"/>
  <c r="X36" i="20" s="1"/>
  <c r="W37" i="20"/>
  <c r="X37" i="20" s="1"/>
  <c r="W38" i="20"/>
  <c r="X38" i="20" s="1"/>
  <c r="W39" i="20"/>
  <c r="X39" i="20" s="1"/>
  <c r="C17" i="36" l="1"/>
  <c r="C28" i="36"/>
  <c r="C21" i="36"/>
  <c r="C30" i="36"/>
  <c r="C13" i="36"/>
  <c r="C29" i="36"/>
  <c r="C24" i="36"/>
  <c r="C11" i="36"/>
  <c r="C18" i="36"/>
  <c r="C27" i="36"/>
  <c r="C14" i="36"/>
  <c r="C22" i="36"/>
  <c r="C23" i="36"/>
  <c r="C10" i="36"/>
  <c r="C7" i="36"/>
  <c r="C8" i="36"/>
  <c r="C20" i="36"/>
  <c r="C15" i="36"/>
  <c r="C26" i="36"/>
  <c r="C9" i="36"/>
  <c r="C25" i="36"/>
  <c r="C6" i="36"/>
  <c r="C16" i="36"/>
  <c r="C19" i="36"/>
  <c r="O43"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4" i="20" s="1"/>
  <c r="C31" i="36" l="1"/>
  <c r="O45" i="20"/>
  <c r="S39" i="20"/>
  <c r="S35" i="20"/>
  <c r="S31" i="20"/>
  <c r="S27" i="20"/>
  <c r="S23" i="20"/>
  <c r="S19" i="20"/>
  <c r="S15" i="20"/>
  <c r="S34" i="20"/>
  <c r="S22" i="20"/>
  <c r="S38" i="20"/>
  <c r="S30" i="20"/>
  <c r="S26" i="20"/>
  <c r="S18" i="20"/>
  <c r="S33" i="20"/>
  <c r="S25" i="20"/>
  <c r="S17" i="20"/>
  <c r="S36" i="20"/>
  <c r="S28" i="20"/>
  <c r="S20" i="20"/>
  <c r="S43" i="20"/>
  <c r="S37" i="20"/>
  <c r="S29" i="20"/>
  <c r="S21" i="20"/>
  <c r="S32" i="20"/>
  <c r="S24" i="20"/>
  <c r="S16" i="20"/>
  <c r="S44" i="20" l="1"/>
  <c r="S45" i="20"/>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N43" i="20" l="1"/>
  <c r="N15" i="20"/>
  <c r="N16" i="20"/>
  <c r="N17" i="20"/>
  <c r="N18" i="20"/>
  <c r="N19" i="20"/>
  <c r="N20" i="20"/>
  <c r="N21" i="20"/>
  <c r="N22" i="20"/>
  <c r="N23" i="20"/>
  <c r="N24" i="20"/>
  <c r="N25" i="20"/>
  <c r="N26" i="20"/>
  <c r="N27" i="20"/>
  <c r="N28" i="20"/>
  <c r="N29" i="20"/>
  <c r="N30" i="20"/>
  <c r="N31" i="20"/>
  <c r="N32" i="20"/>
  <c r="N33" i="20"/>
  <c r="N34" i="20"/>
  <c r="N35" i="20"/>
  <c r="N36" i="20"/>
  <c r="N37" i="20"/>
  <c r="N38" i="20"/>
  <c r="N39" i="20"/>
  <c r="N44" i="20" l="1"/>
  <c r="N45" i="20"/>
  <c r="R39" i="20"/>
  <c r="R35" i="20"/>
  <c r="R31" i="20"/>
  <c r="R27" i="20"/>
  <c r="R23" i="20"/>
  <c r="R19" i="20"/>
  <c r="R15" i="20"/>
  <c r="R36" i="20"/>
  <c r="R32" i="20"/>
  <c r="R28" i="20"/>
  <c r="R24" i="20"/>
  <c r="R20" i="20"/>
  <c r="R16" i="20"/>
  <c r="R38" i="20"/>
  <c r="R34" i="20"/>
  <c r="R30" i="20"/>
  <c r="R26" i="20"/>
  <c r="R22" i="20"/>
  <c r="R18" i="20"/>
  <c r="R37" i="20"/>
  <c r="R33" i="20"/>
  <c r="R29" i="20"/>
  <c r="R25" i="20"/>
  <c r="R21" i="20"/>
  <c r="R17" i="20"/>
  <c r="T17" i="20" s="1"/>
  <c r="T29" i="20" l="1"/>
  <c r="T32" i="20"/>
  <c r="T38" i="20"/>
  <c r="T26" i="20"/>
  <c r="T21" i="20"/>
  <c r="T30" i="20"/>
  <c r="T22" i="20"/>
  <c r="T28" i="20"/>
  <c r="T35" i="20"/>
  <c r="T33" i="20"/>
  <c r="T16" i="20"/>
  <c r="T23" i="20"/>
  <c r="T37" i="20"/>
  <c r="T20" i="20"/>
  <c r="T36" i="20"/>
  <c r="T27" i="20"/>
  <c r="T25" i="20"/>
  <c r="T18" i="20"/>
  <c r="T34" i="20"/>
  <c r="T24" i="20"/>
  <c r="T15" i="20"/>
  <c r="T31" i="20"/>
  <c r="T19" i="20"/>
  <c r="R45" i="20"/>
  <c r="T39" i="20"/>
  <c r="R44" i="20"/>
  <c r="T43" i="20"/>
  <c r="R43" i="20"/>
  <c r="G35" i="8"/>
  <c r="G34" i="8"/>
  <c r="G33" i="8"/>
  <c r="T45" i="20" l="1"/>
  <c r="T44" i="20"/>
  <c r="G36" i="45"/>
  <c r="Q36" i="46"/>
  <c r="P36" i="46"/>
  <c r="O36" i="46"/>
  <c r="N36" i="46"/>
  <c r="M36" i="46"/>
  <c r="L36" i="46"/>
  <c r="K36" i="46"/>
  <c r="J36" i="46"/>
  <c r="I36" i="46"/>
  <c r="H36" i="46"/>
  <c r="G36" i="46"/>
  <c r="F36" i="46"/>
  <c r="E36" i="46"/>
  <c r="D36" i="46"/>
  <c r="C36" i="46"/>
  <c r="Q31" i="46"/>
  <c r="P31" i="46"/>
  <c r="O31" i="46"/>
  <c r="N31" i="46"/>
  <c r="M31" i="46"/>
  <c r="L31" i="46"/>
  <c r="K31" i="46"/>
  <c r="J31" i="46"/>
  <c r="I31" i="46"/>
  <c r="H31" i="46"/>
  <c r="G31" i="46"/>
  <c r="F31" i="46"/>
  <c r="E31" i="46"/>
  <c r="D31" i="46"/>
  <c r="C31" i="46"/>
  <c r="Q36" i="45"/>
  <c r="P36" i="45"/>
  <c r="O36" i="45"/>
  <c r="N36" i="45"/>
  <c r="M36" i="45"/>
  <c r="L36" i="45"/>
  <c r="K36" i="45"/>
  <c r="J36" i="45"/>
  <c r="I36" i="45"/>
  <c r="H36" i="45"/>
  <c r="F36" i="45"/>
  <c r="E36" i="45"/>
  <c r="D36" i="45"/>
  <c r="C36" i="45"/>
  <c r="Q36" i="43"/>
  <c r="P36" i="43"/>
  <c r="O36" i="43"/>
  <c r="N36" i="43"/>
  <c r="M36" i="43"/>
  <c r="L36" i="43"/>
  <c r="K36" i="43"/>
  <c r="J36" i="43"/>
  <c r="I36" i="43"/>
  <c r="H36" i="43"/>
  <c r="G36" i="43"/>
  <c r="F36" i="43"/>
  <c r="E36" i="43"/>
  <c r="D36" i="43"/>
  <c r="C36" i="43"/>
  <c r="Q31" i="43"/>
  <c r="P31" i="43"/>
  <c r="O31" i="43"/>
  <c r="N31" i="43"/>
  <c r="M31" i="43"/>
  <c r="L31" i="43"/>
  <c r="K31" i="43"/>
  <c r="J31" i="43"/>
  <c r="I31" i="43"/>
  <c r="H31" i="43"/>
  <c r="G31" i="43"/>
  <c r="F31" i="43"/>
  <c r="E31" i="43"/>
  <c r="D31" i="43"/>
  <c r="C31" i="43"/>
  <c r="Q36" i="41"/>
  <c r="P36" i="41"/>
  <c r="O36" i="41"/>
  <c r="N36" i="41"/>
  <c r="M36" i="41"/>
  <c r="L36" i="41"/>
  <c r="K36" i="41"/>
  <c r="J36" i="41"/>
  <c r="I36" i="41"/>
  <c r="H36" i="41"/>
  <c r="G36" i="41"/>
  <c r="F36" i="41"/>
  <c r="E36" i="41"/>
  <c r="D36" i="41"/>
  <c r="C36" i="41"/>
  <c r="H17" i="36" l="1"/>
  <c r="H13" i="36"/>
  <c r="H18" i="36"/>
  <c r="H23" i="36"/>
  <c r="H20" i="36"/>
  <c r="H9" i="36"/>
  <c r="H6" i="36"/>
  <c r="H19" i="36"/>
  <c r="H28" i="36"/>
  <c r="H30" i="36"/>
  <c r="H29" i="36"/>
  <c r="H11" i="36"/>
  <c r="H27" i="36"/>
  <c r="H22" i="36"/>
  <c r="H10" i="36"/>
  <c r="H8" i="36"/>
  <c r="H15" i="36"/>
  <c r="H26" i="36"/>
  <c r="H25" i="36"/>
  <c r="H21" i="36"/>
  <c r="H24" i="36"/>
  <c r="H14" i="36"/>
  <c r="H7" i="36"/>
  <c r="H16" i="36"/>
  <c r="G17" i="36"/>
  <c r="G28" i="36"/>
  <c r="G21" i="36"/>
  <c r="G30" i="36"/>
  <c r="G13" i="36"/>
  <c r="G29" i="36"/>
  <c r="G24" i="36"/>
  <c r="G11" i="36"/>
  <c r="G18" i="36"/>
  <c r="G27" i="36"/>
  <c r="G14" i="36"/>
  <c r="G22" i="36"/>
  <c r="G23" i="36"/>
  <c r="G10" i="36"/>
  <c r="G7" i="36"/>
  <c r="G8" i="36"/>
  <c r="G20" i="36"/>
  <c r="G15" i="36"/>
  <c r="G26" i="36"/>
  <c r="G9" i="36"/>
  <c r="G25" i="36"/>
  <c r="G6" i="36"/>
  <c r="G16" i="36"/>
  <c r="G19" i="36"/>
  <c r="H31" i="36" l="1"/>
  <c r="G31" i="36"/>
  <c r="F36" i="5"/>
  <c r="J36" i="5"/>
  <c r="N36" i="5"/>
  <c r="E36" i="6"/>
  <c r="I36" i="6"/>
  <c r="M36" i="6"/>
  <c r="Q36" i="6"/>
  <c r="D36" i="7"/>
  <c r="H36" i="7"/>
  <c r="L36" i="7"/>
  <c r="P36" i="7"/>
  <c r="F31" i="5"/>
  <c r="O31" i="5"/>
  <c r="L31" i="5"/>
  <c r="G36" i="5"/>
  <c r="O36" i="5"/>
  <c r="J36" i="6"/>
  <c r="I36" i="7"/>
  <c r="M36" i="7"/>
  <c r="I31" i="5"/>
  <c r="M31" i="5"/>
  <c r="K31" i="5"/>
  <c r="H31" i="5"/>
  <c r="P31" i="5"/>
  <c r="C36" i="5"/>
  <c r="K36" i="5"/>
  <c r="F36" i="6"/>
  <c r="N36" i="6"/>
  <c r="E36" i="7"/>
  <c r="Q36" i="7"/>
  <c r="E31" i="5"/>
  <c r="J31" i="5"/>
  <c r="N31" i="5"/>
  <c r="D36" i="5"/>
  <c r="H36" i="5"/>
  <c r="L36" i="5"/>
  <c r="P36" i="5"/>
  <c r="C36" i="6"/>
  <c r="G36" i="6"/>
  <c r="K36" i="6"/>
  <c r="O36" i="6"/>
  <c r="F36" i="7"/>
  <c r="J36" i="7"/>
  <c r="N36" i="7"/>
  <c r="E36" i="5"/>
  <c r="I36" i="5"/>
  <c r="M36" i="5"/>
  <c r="Q36" i="5"/>
  <c r="D36" i="6"/>
  <c r="H36" i="6"/>
  <c r="L36" i="6"/>
  <c r="P36" i="6"/>
  <c r="C36" i="7"/>
  <c r="G36" i="7"/>
  <c r="K36" i="7"/>
  <c r="O36" i="7"/>
  <c r="D31" i="5"/>
  <c r="G31" i="5" l="1"/>
  <c r="L36" i="8" l="1"/>
  <c r="N36" i="8"/>
  <c r="P36" i="8"/>
  <c r="Q36" i="8"/>
  <c r="E36" i="8"/>
  <c r="I36" i="8"/>
  <c r="D36" i="8"/>
  <c r="K36" i="8"/>
  <c r="F36" i="8"/>
  <c r="M36" i="8"/>
  <c r="H36" i="8"/>
  <c r="O36" i="8"/>
  <c r="J36" i="8"/>
  <c r="G36" i="8" l="1"/>
  <c r="C36" i="8" l="1"/>
  <c r="D36" i="4" l="1"/>
  <c r="E36" i="4"/>
  <c r="F36" i="4"/>
  <c r="G36" i="4"/>
  <c r="H36" i="4"/>
  <c r="I36" i="4"/>
  <c r="J36" i="4"/>
  <c r="K36" i="4"/>
  <c r="L36" i="4"/>
  <c r="M36" i="4"/>
  <c r="N36" i="4"/>
  <c r="O36" i="4"/>
  <c r="P36" i="4"/>
  <c r="C36" i="4"/>
  <c r="C31" i="4"/>
  <c r="D31" i="4"/>
  <c r="E31" i="4"/>
  <c r="F31" i="4"/>
  <c r="G31" i="4"/>
  <c r="H31" i="4"/>
  <c r="I31" i="4"/>
  <c r="J31" i="4"/>
  <c r="K31" i="4"/>
  <c r="L31" i="4"/>
  <c r="M31" i="4"/>
  <c r="N31" i="4"/>
  <c r="O31" i="4"/>
  <c r="P31" i="4"/>
  <c r="Q31" i="4"/>
  <c r="Q37" i="4" s="1"/>
  <c r="J37" i="9"/>
  <c r="K36" i="9" s="1"/>
  <c r="I37" i="9"/>
  <c r="H37" i="9"/>
  <c r="G37" i="9"/>
  <c r="F37" i="9"/>
  <c r="E37" i="9"/>
  <c r="D37" i="9"/>
  <c r="C37" i="9"/>
  <c r="K34" i="9" l="1"/>
  <c r="K35" i="9"/>
  <c r="C37" i="4"/>
  <c r="G33" i="36"/>
  <c r="G34" i="36"/>
  <c r="G35" i="36"/>
  <c r="D34" i="36"/>
  <c r="D33" i="36"/>
  <c r="D35" i="36"/>
  <c r="H33" i="36"/>
  <c r="H35" i="36"/>
  <c r="H34" i="36"/>
  <c r="E33" i="36"/>
  <c r="E35" i="36"/>
  <c r="E34" i="36"/>
  <c r="F33" i="36"/>
  <c r="F34" i="36"/>
  <c r="F35" i="36"/>
  <c r="J35" i="36"/>
  <c r="J33" i="36"/>
  <c r="J34" i="36"/>
  <c r="C33" i="36"/>
  <c r="C34" i="36"/>
  <c r="C35" i="36"/>
  <c r="I33" i="36"/>
  <c r="I34" i="36"/>
  <c r="I35" i="36"/>
  <c r="K37" i="4"/>
  <c r="G37" i="4"/>
  <c r="D37" i="4"/>
  <c r="O37" i="4"/>
  <c r="J37" i="4"/>
  <c r="P37" i="4"/>
  <c r="I37" i="4"/>
  <c r="N37" i="4"/>
  <c r="H37" i="4"/>
  <c r="F37" i="4"/>
  <c r="L37" i="4"/>
  <c r="M37" i="4"/>
  <c r="E37" i="4"/>
  <c r="I36" i="36" l="1"/>
  <c r="J36" i="36"/>
  <c r="H36" i="36"/>
  <c r="F36" i="36"/>
  <c r="G36" i="36"/>
  <c r="D36" i="36"/>
  <c r="E36" i="36"/>
  <c r="C36" i="36"/>
  <c r="K37" i="9"/>
  <c r="H31" i="6" l="1"/>
  <c r="H8" i="8"/>
  <c r="L8" i="8"/>
  <c r="P8" i="8"/>
  <c r="E9" i="8"/>
  <c r="I9" i="8"/>
  <c r="M9" i="8"/>
  <c r="Q9" i="8"/>
  <c r="F10" i="8"/>
  <c r="J10" i="8"/>
  <c r="N10" i="8"/>
  <c r="C11" i="8"/>
  <c r="G11" i="8"/>
  <c r="K11" i="8"/>
  <c r="O11" i="8"/>
  <c r="E12" i="8"/>
  <c r="I12" i="8"/>
  <c r="M12" i="8"/>
  <c r="Q12" i="8"/>
  <c r="F13" i="8"/>
  <c r="J13" i="8"/>
  <c r="N13" i="8"/>
  <c r="C14" i="8"/>
  <c r="G14" i="8"/>
  <c r="K14" i="8"/>
  <c r="O14" i="8"/>
  <c r="H15" i="8"/>
  <c r="L15" i="8"/>
  <c r="P15" i="8"/>
  <c r="E16" i="8"/>
  <c r="I16" i="8"/>
  <c r="M16" i="8"/>
  <c r="Q16" i="8"/>
  <c r="F17" i="8"/>
  <c r="J17" i="8"/>
  <c r="N17"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C27" i="8"/>
  <c r="G27" i="8"/>
  <c r="K27" i="8"/>
  <c r="O27" i="8"/>
  <c r="H28" i="8"/>
  <c r="L28" i="8"/>
  <c r="P28" i="8"/>
  <c r="E29" i="8"/>
  <c r="I29" i="8"/>
  <c r="M29" i="8"/>
  <c r="Q29" i="8"/>
  <c r="F30" i="8"/>
  <c r="J30" i="8"/>
  <c r="N30" i="8"/>
  <c r="E31" i="45"/>
  <c r="Q31" i="45"/>
  <c r="E31" i="6"/>
  <c r="G29" i="8"/>
  <c r="N31" i="6"/>
  <c r="I31" i="45"/>
  <c r="M31" i="45"/>
  <c r="K31" i="6"/>
  <c r="P7" i="8"/>
  <c r="E8" i="8"/>
  <c r="I8" i="8"/>
  <c r="M8" i="8"/>
  <c r="Q8" i="8"/>
  <c r="F9" i="8"/>
  <c r="J9" i="8"/>
  <c r="N9" i="8"/>
  <c r="C10" i="8"/>
  <c r="G10" i="8"/>
  <c r="K10" i="8"/>
  <c r="O10" i="8"/>
  <c r="H11" i="8"/>
  <c r="L11" i="8"/>
  <c r="P11" i="8"/>
  <c r="F12" i="8"/>
  <c r="J12" i="8"/>
  <c r="N12" i="8"/>
  <c r="C13" i="8"/>
  <c r="G13" i="8"/>
  <c r="K13" i="8"/>
  <c r="O13" i="8"/>
  <c r="H14" i="8"/>
  <c r="L14" i="8"/>
  <c r="P14" i="8"/>
  <c r="E15" i="8"/>
  <c r="I15" i="8"/>
  <c r="M15" i="8"/>
  <c r="Q15" i="8"/>
  <c r="F16" i="8"/>
  <c r="J16" i="8"/>
  <c r="N16" i="8"/>
  <c r="C17" i="8"/>
  <c r="G17" i="8"/>
  <c r="K17" i="8"/>
  <c r="O17"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H27" i="8"/>
  <c r="L27" i="8"/>
  <c r="P27" i="8"/>
  <c r="E28" i="8"/>
  <c r="I28" i="8"/>
  <c r="M28" i="8"/>
  <c r="Q28" i="8"/>
  <c r="F29" i="8"/>
  <c r="J29" i="8"/>
  <c r="N29" i="8"/>
  <c r="C30" i="8"/>
  <c r="G30" i="8"/>
  <c r="K30" i="8"/>
  <c r="O30" i="8"/>
  <c r="L31" i="7"/>
  <c r="P31" i="7"/>
  <c r="E7" i="8"/>
  <c r="I7" i="8"/>
  <c r="M7" i="8"/>
  <c r="Q7" i="8"/>
  <c r="F8" i="8"/>
  <c r="J8" i="8"/>
  <c r="N8" i="8"/>
  <c r="C9" i="8"/>
  <c r="G9" i="8"/>
  <c r="K9" i="8"/>
  <c r="O9" i="8"/>
  <c r="H10" i="8"/>
  <c r="L10" i="8"/>
  <c r="P10" i="8"/>
  <c r="E11" i="8"/>
  <c r="I11" i="8"/>
  <c r="M11" i="8"/>
  <c r="Q11" i="8"/>
  <c r="C12" i="8"/>
  <c r="G12" i="8"/>
  <c r="K12" i="8"/>
  <c r="O12" i="8"/>
  <c r="H13" i="8"/>
  <c r="L13" i="8"/>
  <c r="P13" i="8"/>
  <c r="E14" i="8"/>
  <c r="I14" i="8"/>
  <c r="M14" i="8"/>
  <c r="Q14" i="8"/>
  <c r="F15" i="8"/>
  <c r="J15" i="8"/>
  <c r="N15" i="8"/>
  <c r="C16" i="8"/>
  <c r="G16" i="8"/>
  <c r="K16" i="8"/>
  <c r="O16" i="8"/>
  <c r="H17" i="8"/>
  <c r="L17" i="8"/>
  <c r="P17"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E27" i="8"/>
  <c r="I27" i="8"/>
  <c r="M27" i="8"/>
  <c r="Q27" i="8"/>
  <c r="F28" i="8"/>
  <c r="J28" i="8"/>
  <c r="N28" i="8"/>
  <c r="C29" i="8"/>
  <c r="K29" i="8"/>
  <c r="O29" i="8"/>
  <c r="H30" i="8"/>
  <c r="L30" i="8"/>
  <c r="P30" i="8"/>
  <c r="E31" i="7"/>
  <c r="I31" i="7"/>
  <c r="K8" i="8"/>
  <c r="O8" i="8"/>
  <c r="H9" i="8"/>
  <c r="L9" i="8"/>
  <c r="P9" i="8"/>
  <c r="E10" i="8"/>
  <c r="I10" i="8"/>
  <c r="M10" i="8"/>
  <c r="Q10" i="8"/>
  <c r="F11" i="8"/>
  <c r="J11" i="8"/>
  <c r="N11" i="8"/>
  <c r="H12" i="8"/>
  <c r="L12" i="8"/>
  <c r="P12" i="8"/>
  <c r="E13" i="8"/>
  <c r="I13" i="8"/>
  <c r="M13" i="8"/>
  <c r="Q13" i="8"/>
  <c r="F14" i="8"/>
  <c r="J14" i="8"/>
  <c r="N14" i="8"/>
  <c r="C15" i="8"/>
  <c r="G15" i="8"/>
  <c r="K15" i="8"/>
  <c r="O15" i="8"/>
  <c r="H16" i="8"/>
  <c r="L16" i="8"/>
  <c r="P16" i="8"/>
  <c r="E17" i="8"/>
  <c r="I17" i="8"/>
  <c r="M17" i="8"/>
  <c r="Q17"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F27" i="8"/>
  <c r="J27" i="8"/>
  <c r="N27" i="8"/>
  <c r="C28" i="8"/>
  <c r="G28" i="8"/>
  <c r="K28" i="8"/>
  <c r="O28" i="8"/>
  <c r="H29" i="8"/>
  <c r="L29" i="8"/>
  <c r="P29" i="8"/>
  <c r="E30" i="8"/>
  <c r="I30" i="8"/>
  <c r="M30" i="8"/>
  <c r="Q30" i="8"/>
  <c r="D6" i="8"/>
  <c r="H6" i="8"/>
  <c r="L6" i="8"/>
  <c r="P6" i="8"/>
  <c r="D10" i="8"/>
  <c r="D17" i="8"/>
  <c r="D26" i="8"/>
  <c r="E6" i="8"/>
  <c r="M6" i="8"/>
  <c r="Q6" i="8"/>
  <c r="J7" i="8"/>
  <c r="N7" i="8"/>
  <c r="G8" i="8"/>
  <c r="D16" i="8"/>
  <c r="D21" i="8"/>
  <c r="D29" i="8"/>
  <c r="J31" i="7"/>
  <c r="Q31" i="7"/>
  <c r="F31" i="45"/>
  <c r="J31" i="45"/>
  <c r="L31" i="6"/>
  <c r="F6" i="8"/>
  <c r="C7" i="8"/>
  <c r="C6" i="8"/>
  <c r="G6" i="8"/>
  <c r="K6" i="8"/>
  <c r="O6" i="8"/>
  <c r="D7" i="8"/>
  <c r="H7" i="8"/>
  <c r="L7" i="8"/>
  <c r="D11" i="8"/>
  <c r="D14" i="8"/>
  <c r="D19" i="8"/>
  <c r="D23" i="8"/>
  <c r="D27" i="8"/>
  <c r="D31" i="7"/>
  <c r="H31" i="7"/>
  <c r="O31" i="7"/>
  <c r="D31" i="45"/>
  <c r="H31" i="45"/>
  <c r="L31" i="45"/>
  <c r="P31" i="45"/>
  <c r="D31" i="6"/>
  <c r="G31" i="6"/>
  <c r="J31" i="6"/>
  <c r="Q31" i="6"/>
  <c r="D13" i="8"/>
  <c r="D22" i="8"/>
  <c r="D30" i="8"/>
  <c r="I6" i="8"/>
  <c r="F7" i="8"/>
  <c r="C8" i="8"/>
  <c r="D9" i="8"/>
  <c r="D12" i="8"/>
  <c r="D25" i="8"/>
  <c r="F31" i="7"/>
  <c r="M31" i="7"/>
  <c r="N31" i="45"/>
  <c r="I31" i="6"/>
  <c r="O31" i="6"/>
  <c r="J6" i="8"/>
  <c r="N6" i="8"/>
  <c r="G7" i="8"/>
  <c r="K7" i="8"/>
  <c r="O7" i="8"/>
  <c r="D8" i="8"/>
  <c r="D15" i="8"/>
  <c r="D20" i="8"/>
  <c r="D24" i="8"/>
  <c r="D28" i="8"/>
  <c r="C31" i="7"/>
  <c r="K31" i="7"/>
  <c r="N31" i="7"/>
  <c r="C31" i="45"/>
  <c r="G31" i="45"/>
  <c r="K31" i="45"/>
  <c r="O31" i="45"/>
  <c r="C31" i="6"/>
  <c r="F31" i="6"/>
  <c r="M31" i="6"/>
  <c r="P31" i="6"/>
  <c r="Q31" i="8" l="1"/>
  <c r="P31" i="8"/>
  <c r="M31" i="8"/>
  <c r="N31" i="8"/>
  <c r="I31" i="8"/>
  <c r="G31" i="7"/>
  <c r="C31" i="8"/>
  <c r="E31" i="8"/>
  <c r="F31" i="8"/>
  <c r="D31" i="8"/>
  <c r="F32" i="9"/>
  <c r="I32" i="9"/>
  <c r="H31" i="8"/>
  <c r="K31" i="8"/>
  <c r="J31" i="8"/>
  <c r="L31" i="8"/>
  <c r="E32" i="9"/>
  <c r="O31" i="8"/>
  <c r="G31" i="8"/>
  <c r="D32" i="9"/>
  <c r="F12" i="36" l="1"/>
  <c r="E19" i="36"/>
  <c r="E12" i="36"/>
  <c r="I19" i="36"/>
  <c r="I12" i="36"/>
  <c r="D19" i="36"/>
  <c r="D12" i="36"/>
  <c r="F23" i="36"/>
  <c r="F16" i="36"/>
  <c r="F10" i="36"/>
  <c r="F8" i="36"/>
  <c r="F22" i="36"/>
  <c r="F29" i="36"/>
  <c r="F28" i="36"/>
  <c r="F14" i="36"/>
  <c r="F20" i="36"/>
  <c r="F15" i="36"/>
  <c r="F26" i="36"/>
  <c r="F30" i="36"/>
  <c r="F18" i="36"/>
  <c r="F24" i="36"/>
  <c r="F21" i="36"/>
  <c r="F13" i="36"/>
  <c r="F6" i="36"/>
  <c r="F27" i="36"/>
  <c r="F7" i="36"/>
  <c r="F17" i="36"/>
  <c r="F25" i="36"/>
  <c r="F11" i="36"/>
  <c r="F9" i="36"/>
  <c r="D11" i="36"/>
  <c r="D20" i="36"/>
  <c r="D25" i="36"/>
  <c r="D7" i="36"/>
  <c r="D23" i="36"/>
  <c r="D24" i="36"/>
  <c r="D26" i="36"/>
  <c r="D30" i="36"/>
  <c r="D14" i="36"/>
  <c r="D21" i="36"/>
  <c r="J32" i="9"/>
  <c r="D8" i="36"/>
  <c r="D17" i="36"/>
  <c r="D29" i="36"/>
  <c r="D27" i="36"/>
  <c r="D6" i="36"/>
  <c r="D9" i="36"/>
  <c r="D10" i="36"/>
  <c r="F19" i="36"/>
  <c r="D16" i="36"/>
  <c r="D22" i="36"/>
  <c r="D18" i="36"/>
  <c r="E18" i="36"/>
  <c r="E27" i="36"/>
  <c r="E22" i="36"/>
  <c r="E13" i="36"/>
  <c r="E7" i="36"/>
  <c r="E14" i="36"/>
  <c r="E9" i="36"/>
  <c r="E10" i="36"/>
  <c r="E8" i="36"/>
  <c r="E23" i="36"/>
  <c r="E6" i="36"/>
  <c r="E24" i="36"/>
  <c r="E29" i="36"/>
  <c r="E21" i="36"/>
  <c r="E25" i="36"/>
  <c r="E16" i="36"/>
  <c r="E11" i="36"/>
  <c r="E17" i="36"/>
  <c r="E28" i="36"/>
  <c r="E15" i="36"/>
  <c r="E26" i="36"/>
  <c r="E30" i="36"/>
  <c r="E20" i="36"/>
  <c r="D13" i="36"/>
  <c r="D28" i="36"/>
  <c r="D15" i="36"/>
  <c r="I29" i="36"/>
  <c r="I26" i="36"/>
  <c r="I30" i="36"/>
  <c r="I13" i="36"/>
  <c r="I15" i="36"/>
  <c r="I28" i="36"/>
  <c r="I16" i="36"/>
  <c r="I21" i="36"/>
  <c r="I6" i="36"/>
  <c r="I11" i="36"/>
  <c r="I23" i="36"/>
  <c r="I25" i="36"/>
  <c r="I7" i="36"/>
  <c r="I14" i="36"/>
  <c r="I9" i="36"/>
  <c r="I8" i="36"/>
  <c r="I17" i="36"/>
  <c r="I10" i="36"/>
  <c r="I24" i="36"/>
  <c r="I18" i="36"/>
  <c r="I22" i="36"/>
  <c r="I20" i="36"/>
  <c r="I27" i="36"/>
  <c r="K30" i="9" l="1"/>
  <c r="K29" i="9"/>
  <c r="K26" i="9"/>
  <c r="K14" i="9"/>
  <c r="K13" i="9"/>
  <c r="K10" i="9"/>
  <c r="K19" i="9"/>
  <c r="K24" i="9"/>
  <c r="K25" i="9"/>
  <c r="K27" i="9"/>
  <c r="K20" i="9"/>
  <c r="K22" i="9"/>
  <c r="K11" i="9"/>
  <c r="K16" i="9"/>
  <c r="K17" i="9"/>
  <c r="K15" i="9"/>
  <c r="K12" i="9"/>
  <c r="K31" i="9"/>
  <c r="K21" i="9"/>
  <c r="K8" i="9"/>
  <c r="K9" i="9"/>
  <c r="K23" i="9"/>
  <c r="K28" i="9"/>
  <c r="K18" i="9"/>
  <c r="I31" i="36"/>
  <c r="F31" i="36"/>
  <c r="E31" i="36"/>
  <c r="D31" i="36"/>
  <c r="J12" i="36"/>
  <c r="J28" i="36"/>
  <c r="J14" i="36"/>
  <c r="J10" i="36"/>
  <c r="J23" i="36"/>
  <c r="J30" i="36"/>
  <c r="J20" i="36"/>
  <c r="K7" i="9"/>
  <c r="J25" i="36"/>
  <c r="J18" i="36"/>
  <c r="J9" i="36"/>
  <c r="J8" i="36"/>
  <c r="J15" i="36"/>
  <c r="J13" i="36"/>
  <c r="J22" i="36"/>
  <c r="J27" i="36"/>
  <c r="J19" i="36"/>
  <c r="J7" i="36"/>
  <c r="J16" i="36"/>
  <c r="J6" i="36"/>
  <c r="J17" i="36"/>
  <c r="J29" i="36"/>
  <c r="J26" i="36"/>
  <c r="J21" i="36"/>
  <c r="J24" i="36"/>
  <c r="J11" i="36"/>
  <c r="K32" i="9" l="1"/>
  <c r="J31" i="36"/>
</calcChain>
</file>

<file path=xl/sharedStrings.xml><?xml version="1.0" encoding="utf-8"?>
<sst xmlns="http://schemas.openxmlformats.org/spreadsheetml/2006/main" count="2143" uniqueCount="324">
  <si>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</si>
  <si>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</si>
  <si>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</si>
  <si>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</si>
  <si>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</si>
  <si>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</si>
  <si>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</si>
  <si>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</si>
  <si>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</si>
  <si>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</si>
  <si>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</si>
  <si>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</si>
  <si>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</si>
  <si>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</si>
  <si>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</si>
  <si>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</si>
  <si>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</si>
  <si>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</si>
  <si>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</si>
  <si>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</si>
  <si>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</si>
  <si>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</si>
  <si>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</si>
  <si>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</si>
  <si>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</si>
  <si>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</si>
  <si>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</si>
  <si>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</si>
  <si>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</si>
  <si>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</si>
  <si>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</si>
  <si>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</si>
  <si>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</si>
  <si>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</si>
  <si>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</si>
  <si>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</si>
  <si>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</si>
  <si>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</si>
  <si>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</si>
  <si>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</si>
  <si>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</si>
  <si>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</si>
  <si>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</si>
  <si>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</si>
  <si>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</si>
  <si>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</si>
  <si>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</si>
  <si>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</si>
  <si>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</si>
  <si>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</si>
  <si>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</si>
  <si>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</si>
  <si>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</si>
  <si>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</si>
  <si>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</si>
  <si>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</si>
  <si>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</si>
  <si>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</si>
  <si>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</si>
  <si>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</si>
  <si>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</si>
  <si>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</si>
  <si>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</si>
  <si>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</si>
  <si>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</si>
  <si>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</si>
  <si>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</si>
  <si>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</si>
  <si>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</si>
  <si>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</si>
  <si>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</si>
  <si>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</si>
  <si>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</si>
  <si>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</si>
  <si>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</si>
  <si>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</si>
  <si>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</si>
  <si>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</si>
  <si>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</si>
  <si>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</si>
  <si>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</si>
  <si>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</si>
  <si>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</si>
  <si>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</si>
  <si>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</si>
  <si>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</si>
  <si>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</si>
  <si>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</si>
  <si>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</si>
  <si>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</si>
  <si>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</si>
  <si>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</si>
  <si>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</si>
  <si>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</si>
  <si>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</si>
  <si>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</si>
  <si>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</si>
  <si>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</si>
  <si>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</si>
  <si>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</si>
  <si>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</si>
  <si>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</si>
  <si>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</si>
  <si>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</si>
  <si>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</si>
  <si>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</si>
  <si>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</si>
  <si>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</si>
  <si>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</si>
  <si>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</si>
  <si>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</si>
  <si>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</si>
  <si>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</si>
  <si>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</si>
  <si>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</si>
  <si>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</si>
  <si>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</si>
  <si>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</si>
  <si>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</si>
  <si>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</si>
  <si>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</si>
  <si>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</si>
  <si>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</si>
  <si>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</si>
  <si>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</si>
  <si>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</si>
  <si>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</si>
  <si>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</si>
  <si>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</si>
  <si>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</si>
  <si>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</si>
  <si>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</si>
  <si>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</si>
  <si>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</si>
  <si>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</si>
  <si>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</si>
  <si>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</si>
  <si>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</si>
  <si>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</si>
  <si>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</si>
  <si>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</si>
  <si>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</si>
  <si>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</si>
  <si>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</si>
  <si>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BARCLAYS LIFE</t>
  </si>
  <si>
    <t>ALLIANZ INSURANCE COMPANY</t>
  </si>
  <si>
    <t>TABLE OF CONTENTS</t>
  </si>
  <si>
    <t>Link</t>
  </si>
  <si>
    <t>Description</t>
  </si>
  <si>
    <t>INSURANCE REGULATORY AUTHORITY</t>
  </si>
  <si>
    <t>Quarterly</t>
  </si>
  <si>
    <t>Annual</t>
  </si>
  <si>
    <t>Quarterly (Unaudited)</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</si>
  <si>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</si>
  <si>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</si>
  <si>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</si>
  <si>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</si>
  <si>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</si>
  <si>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</si>
  <si>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</si>
  <si>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</si>
  <si>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</si>
  <si>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</si>
  <si>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</si>
  <si>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</si>
  <si>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</si>
  <si>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</si>
  <si>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</si>
  <si>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</si>
  <si>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</si>
  <si>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</si>
  <si>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</si>
  <si>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</si>
  <si>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</si>
  <si>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</si>
  <si>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</si>
  <si>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</si>
  <si>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</si>
  <si>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</si>
  <si>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</si>
  <si>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</si>
  <si>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</si>
  <si>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</si>
  <si>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</si>
  <si>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</si>
  <si>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</si>
  <si>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</si>
  <si>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</si>
  <si>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</si>
  <si>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</si>
  <si>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</si>
  <si>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</si>
  <si>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</si>
  <si>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</si>
  <si>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</si>
  <si>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</si>
  <si>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</si>
  <si>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</si>
  <si>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</si>
  <si>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</si>
  <si>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</si>
  <si>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</si>
  <si>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</si>
  <si>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</si>
  <si>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</si>
  <si>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</si>
  <si>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</si>
  <si>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</si>
  <si>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</si>
  <si>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</si>
  <si>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</si>
  <si>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</si>
  <si>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</si>
  <si>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</si>
  <si>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</si>
  <si>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</si>
  <si>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</si>
  <si>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</si>
  <si>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</si>
  <si>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</si>
  <si>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</si>
  <si>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</si>
  <si>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</si>
  <si>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</si>
  <si>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</si>
  <si>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</si>
  <si>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</si>
  <si>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</si>
  <si>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</si>
  <si>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</si>
  <si>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</si>
  <si>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</si>
  <si>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</si>
  <si>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</si>
  <si>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</si>
  <si>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</si>
  <si>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</si>
  <si>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</si>
  <si>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</si>
  <si>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</si>
  <si>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</si>
  <si>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</si>
  <si>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</si>
  <si>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</si>
  <si>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</si>
  <si>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</si>
  <si>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</si>
  <si>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</si>
  <si>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</si>
  <si>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</si>
  <si>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</si>
  <si>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</si>
  <si>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</si>
  <si>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</si>
  <si>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</si>
  <si>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</si>
  <si>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</si>
  <si>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 LIMITED</t>
  </si>
  <si>
    <t>GHANA REINSURANCE COMPANY</t>
  </si>
  <si>
    <t>WAICA REINSURANCE KENYA LIMITED</t>
  </si>
  <si>
    <t xml:space="preserve"> </t>
  </si>
  <si>
    <t>KUSCCO MUTUAL ASSURANCE LIMITED</t>
  </si>
  <si>
    <t>Equity</t>
  </si>
  <si>
    <t>Assets</t>
  </si>
  <si>
    <t>APPENDIX 18: SUMMARY OF GROSS DIRECT PREMIUM UNDER GENERAL INSURANCE BUSINESS FOR THE PERIOD ENDED 31.09.2019</t>
  </si>
  <si>
    <t>APPENDIX 18: SUMMARY OF INWARD REINSURANCE PREMIUM UNDER GENERAL INSURANCE BUSINESS FOR THE PERIOD ENDED 31.09.2019</t>
  </si>
  <si>
    <t>APPENDIX 18: SUMMARY OF MANAGEMENT EXPENSES UNDER GENERAL INSURANCE BUSINESS FOR THE PERIOD ENDED 31.09.2019</t>
  </si>
  <si>
    <t>APPENDIX 18: SUMMARY OF NET PREMIUM INCOME UNDER GENERAL INSURANCE BUSINESS FOR THE PERIOD ENDED 31.09.2019</t>
  </si>
  <si>
    <t>APPENDIX 18: SUMMARY OF COMMISSIONS UNDER GENERAL INSURANCE BUSINESS FOR THE PERIOD ENDED 31.09.2019</t>
  </si>
  <si>
    <t>APPENDIX 18: SUMMARY OF NET EARNED PREMIUM INCOME UNDER GENERAL INSURANCE BUSINESS FOR THE PERIOD ENDED 31.09.2019</t>
  </si>
  <si>
    <t>LINKED INVESTMENTS</t>
  </si>
  <si>
    <t>NON-LINKED INVESTMENTS</t>
  </si>
  <si>
    <t>PERSONAL PENSIONS</t>
  </si>
  <si>
    <t>DA</t>
  </si>
  <si>
    <t>31st December 2019</t>
  </si>
  <si>
    <t>2019 QUARTER FOUR STATISTICS</t>
  </si>
  <si>
    <t>SUMMARY OF GENERAL INSURANCE BUSINESS PROFIT &amp; LOSS ACCOUNTS FOR THE PERIOD ENDED 31.12.2019</t>
  </si>
  <si>
    <t>SUMMARY OF LONG TERM INSURANCE BUSINESS PROFIT &amp; LOSS ACCOUNTS  FOR THE PERIOD ENDED 31.12.2019</t>
  </si>
  <si>
    <t>SUMMARY OF LONG TERM INSURANCE BUSINESS GROSS PREMIUM INCOME FOR THE PERIOD ENDED 31.12.2019</t>
  </si>
  <si>
    <t>SUMMARY OF LONG TERM INSURANCE BUSINESS MARKET SHARE PER CLASS FOR THE PERIOD ENDED 31.12.2019</t>
  </si>
  <si>
    <t>SUMMARY OF LIFE ASSURANCE BUSINESS REVENUE ACCOUNTS FOR THE PERIOD ENDED 31.12.2019</t>
  </si>
  <si>
    <t>SUMMARY OF ANNUITIES BUSINESS REVENUE ACCOUNTS FOR THE PERIOD ENDED 31.12.2019</t>
  </si>
  <si>
    <t>SUMMARY OF GROUP LIFE BUSINESS REVENUE ACCOUNTS FOR THE PERIOD ENDED 31.12.2019</t>
  </si>
  <si>
    <t>SUMMARY OF GROUP CREDIT BUSINESS REVENUE ACCOUNTS FOR THE PERIOD ENDED 31.12.2019</t>
  </si>
  <si>
    <t>SUMMARY OF INVESTMENTS BUSINESS REVENUE ACCOUNTS FOR THE PERIOD ENDED 31.12.2019</t>
  </si>
  <si>
    <t>SUMMARY OF PERMANENT HEALTH BUSINESS REVENUE ACCOUNTS FOR THE PERIOD ENDED 31.12.2019</t>
  </si>
  <si>
    <t>SUMMARY OF PENSIONS BUSINESS REVENUE ACCOUNTS FOR THE PERIOD ENDED 31.12.2019</t>
  </si>
  <si>
    <t>SUMMARY OF COMBINED LONG TERM BUSINESS REVENUE ACCOUNTS FOR THE PERIOD ENDED 31.12.2019</t>
  </si>
  <si>
    <t>SUMMARY OF GROSS  PREMIUM INCOME UNDER GENERAL INSURANCE BUSINESS FOR THE PERIOD ENDED 31.12.2019</t>
  </si>
  <si>
    <t>SUMMARY OF GENERAL INSURANCE BUSINESS MARKET SHARE PER CLASS FOR THE PERIOD ENDED 31.12.2019</t>
  </si>
  <si>
    <t>SUMMARY OF CLAIMS PAID UNDER GENERAL INSURANCE BUSINESS FOR THE PERIOD ENDED 31.12.2019</t>
  </si>
  <si>
    <t>SUMMARY OF CLAIMS INCURRED UNDER GENERAL INSURANCE BUSINESS FOR THE PERIOD ENDED 31.12.2019</t>
  </si>
  <si>
    <t>SUMMARY OF INCURRED CLAIMS RATIOS UNDER GENERAL INSURANCE BUSINESS FOR THE PERIOD ENDED 31.12.2019</t>
  </si>
  <si>
    <t>SUMMARY OF UNDERWRITING PROFITS UNDER GENERAL INSURANCE BUSINESS FOR THE PERIOD ENDED 31.12.2019</t>
  </si>
  <si>
    <t>SUMMARY OF GENERAL INSURANCE BUSINESS REVENUE ACCOUNTS FOR THE PERIOD ENDED 31.12.2019</t>
  </si>
  <si>
    <t>SUMMARY OF LONG TERM INSURANCE BUSINESS BALANCE SHEETS AS AT 31.12.2019</t>
  </si>
  <si>
    <t>SUMMARY OF GENERAL INSURANCE BUSINESS BALANCE SHEETS AS AT 31.12.2019</t>
  </si>
  <si>
    <t>APPENDIX 1: SUMMARY OF GENERAL INSURANCE BUSINESS PROFIT &amp; LOSS ACCOUNTS FOR THE PERIOD ENDED 31.12.2019</t>
  </si>
  <si>
    <t>APPENDIX 2: SUMMARY OF LONG TERM INSURANCE BUSINESS PROFIT &amp; LOSS ACCOUNTS  FOR THE PERIOD ENDED 31.12.2019</t>
  </si>
  <si>
    <t>APPENDIX 3: SUMMARY OF LONG TERM INSURANCE BUSINESS GROSS PREMIUM INCOME FOR THE PERIOD ENDED 31.12.2019</t>
  </si>
  <si>
    <t>APPENDIX 4: SUMMARY OF LONG TERM INSURANCE BUSINESS MARKET SHARE (GROSS PREMIUM INCOME) PER CLASS FOR THE PERIOD ENDED 31.12.2019</t>
  </si>
  <si>
    <t>APPENDIX 5: SUMMARY OF LIFE ASSURANCE BUSINESS REVENUE ACCOUNTS FOR THE PERIOD ENDED 31.12.2019</t>
  </si>
  <si>
    <t>APPENDIX 6: SUMMARY OF ANNUITIES BUSINESS REVENUE ACCOUNTS FOR THE PERIOD ENDED 31.12.2019</t>
  </si>
  <si>
    <t>APPENDIX 7: SUMMARY OF GROUP LIFE BUSINESS REVENUE ACCOUNTS FOR THE PERIOD ENDED 31.12.2019</t>
  </si>
  <si>
    <t>APPENDIX 8: SUMMARY OF GROUP CREDIT BUSINESS REVENUE ACCOUNTS FOR THE PERIOD ENDED 31.12.2019</t>
  </si>
  <si>
    <t>APPENDIX 9: SUMMARY OF INVESTMENTS BUSINESS REVENUE ACCOUNTS FOR THE PERIOD ENDED 31.12.2019</t>
  </si>
  <si>
    <t>APPENDIX 10: SUMMARY OF PERMANENT HEALTH BUSINESS REVENUE ACCOUNTS FOR THE PERIOD ENDED 31.12.2019</t>
  </si>
  <si>
    <t>APPENDIX 11: SUMMARY OF PENSIONS BUSINESS REVENUE ACCOUNTS FOR THE PERIOD ENDED 31.12.2019</t>
  </si>
  <si>
    <t>APPENDIX 12: SUMMARY OF COMBINED LONG TERM BUSINESS REVENUE ACCOUNTS FOR THE PERIOD ENDED 31.12.2019</t>
  </si>
  <si>
    <t>APPENDIX 13: SUMMARY OF GROSS  PREMIUM INCOME UNDER GENERAL INSURANCE BUSINESS FOR THE PERIOD ENDED 31.12.2019</t>
  </si>
  <si>
    <t>APPENDIX 14: SUMMARY OF GENERAL INSURANCE BUSINESS MARKET SHARE (GROSS PREMIUM INCOME) PER CLASS FOR THE PERIOD ENDED 31.12.2019</t>
  </si>
  <si>
    <t>APPENDIX 15: SUMMARY OF CLAIMS PAID UNDER GENERAL INSURANCE BUSINESS FOR THE PERIOD ENDED 31.12.2019</t>
  </si>
  <si>
    <t>APPENDIX 16: SUMMARY OF CLAIMS INCURRED UNDER GENERAL INSURANCE BUSINESS FOR THE PERIOD ENDED 31.12.2019</t>
  </si>
  <si>
    <t>APPENDIX 17: SUMMARY OF INCURRED CLAIMS RATIOS UNDER GENERAL INSURANCE BUSINESS FOR THE PERIOD ENDED 31.12.2019</t>
  </si>
  <si>
    <t>APPENDIX 18: SUMMARY OF UNDERWRITING PROFITS UNDER GENERAL INSURANCE BUSINESS FOR THE PERIOD ENDED 31.12.2019</t>
  </si>
  <si>
    <t>APPENDIX 19: SUMMARY OF GENERAL INSURANCE BUSINESS REVENUE ACCOUNTS FOR THE PERIOD ENDED 31.12.2019</t>
  </si>
  <si>
    <t>APPENDIX 20 i: SUMMARY OF LONG TERM INSURANCE BUSINESS BALANCE SHEETS AS AT 31.12.2019</t>
  </si>
  <si>
    <t>APPENDIX 20 ii: SUMMARY OF LONG TERM INSURANCE BUSINESS BALANCE SHEETS AS AT 31.12.2019</t>
  </si>
  <si>
    <t>APPENDIX 20 iii: SUMMARY OF LONG TERM INSURANCE BUSINESS BALANCE SHEETS AS AT 31.12.2019</t>
  </si>
  <si>
    <t>APPENDIX 21 i: SUMMARY OF GENERAL INSURANCE BUSINESS BALANCE SHEETS AS AT 31.12.2019</t>
  </si>
  <si>
    <t>APPENDIX 21 ii: SUMMARY OF GENERAL INSURANCE BUSINESS BALANCE SHEETS AS AT 31.12.2019</t>
  </si>
  <si>
    <t>APPENDIX 21 iii: SUMMARY OF GENERAL INSURANCE BUSINESS BALANCE SHEETS AS AT 31.12.2019</t>
  </si>
  <si>
    <t>APPENDIX 21 iv: SUMMARY OF GENERAL INSURANCE BUSINESS BALANCE SHEETS AS AT 31.12.2019</t>
  </si>
  <si>
    <t>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</si>
</sst>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00%"/>
  </numFmts>
  <fonts count="46"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right/>
      <top style="double">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8">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5" fillId="0" borderId="0"/>
    <xf numFmtId="168" fontId="45" fillId="0" borderId="0" applyFont="0" applyFill="0" applyBorder="0" applyAlignment="0" applyProtection="0"/>
  </cellStyleXfs>
  <cellXfs count="310">
    <xf numFmtId="0" fontId="0" fillId="0" borderId="0" xfId="0"/>
    <xf numFmtId="0" fontId="3" fillId="0" borderId="0" xfId="0" applyFont="1"/>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8" fillId="8" borderId="1" xfId="1" applyNumberFormat="1" applyFont="1" applyFill="1" applyBorder="1" applyAlignment="1">
      <alignment horizontal="right" wrapText="1"/>
    </xf>
    <xf numFmtId="165" fontId="29" fillId="0" borderId="2" xfId="1" applyNumberFormat="1" applyFont="1" applyBorder="1" applyAlignment="1">
      <alignment horizontal="right"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0" fontId="4" fillId="0" borderId="1" xfId="0" applyFont="1" applyBorder="1" applyAlignment="1">
      <alignment horizontal="left"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0" fontId="31" fillId="0" borderId="1" xfId="0" applyFont="1" applyBorder="1" applyAlignment="1">
      <alignment horizontal="left"/>
    </xf>
    <xf numFmtId="0" fontId="32" fillId="5" borderId="1" xfId="0" applyFont="1" applyFill="1" applyBorder="1" applyAlignment="1">
      <alignment horizontal="left"/>
    </xf>
    <xf numFmtId="0" fontId="14" fillId="0" borderId="1" xfId="0" applyFont="1" applyBorder="1" applyAlignment="1">
      <alignment horizontal="left"/>
    </xf>
    <xf numFmtId="0" fontId="4" fillId="6" borderId="3" xfId="0" applyFont="1" applyFill="1" applyBorder="1" applyAlignment="1">
      <alignment horizontal="left"/>
    </xf>
    <xf numFmtId="0" fontId="14" fillId="0" borderId="2" xfId="0" applyFont="1" applyBorder="1" applyAlignment="1">
      <alignment horizontal="left"/>
    </xf>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165" fontId="4" fillId="0" borderId="1" xfId="1" applyNumberFormat="1" applyFont="1" applyBorder="1" applyAlignment="1">
      <alignment horizontal="left" wrapText="1"/>
    </xf>
    <xf numFmtId="165" fontId="4" fillId="6" borderId="3" xfId="1" applyNumberFormat="1" applyFont="1" applyFill="1" applyBorder="1" applyAlignment="1">
      <alignment horizontal="left" wrapText="1"/>
    </xf>
    <xf numFmtId="165" fontId="4" fillId="0" borderId="2" xfId="1" applyNumberFormat="1" applyFont="1" applyBorder="1" applyAlignment="1">
      <alignment horizontal="left" wrapText="1"/>
    </xf>
    <xf numFmtId="0" fontId="12" fillId="0" borderId="0" xfId="0" applyFont="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7" fontId="10" fillId="0" borderId="0" xfId="0" applyNumberFormat="1" applyFont="1"/>
    <xf numFmtId="0" fontId="3" fillId="0" borderId="0" xfId="0" applyFont="1" applyAlignment="1">
      <alignment wrapText="1"/>
    </xf>
    <xf numFmtId="166" fontId="30" fillId="0" borderId="1" xfId="1" applyNumberFormat="1" applyFont="1" applyBorder="1" applyAlignment="1">
      <alignment horizontal="center"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7" fillId="2" borderId="2" xfId="0" applyFont="1" applyFill="1" applyBorder="1"/>
    <xf numFmtId="2" fontId="11" fillId="0" borderId="1" xfId="0" applyNumberFormat="1" applyFont="1" applyBorder="1"/>
    <xf numFmtId="0" fontId="8" fillId="8" borderId="1" xfId="0" applyFont="1" applyFill="1" applyBorder="1"/>
    <xf numFmtId="43" fontId="8" fillId="2" borderId="1" xfId="1" applyFont="1" applyFill="1" applyBorder="1" applyAlignment="1">
      <alignment horizontal="right"/>
    </xf>
    <xf numFmtId="0" fontId="7" fillId="0" borderId="2" xfId="0" applyFont="1" applyBorder="1"/>
    <xf numFmtId="168" fontId="7" fillId="0" borderId="1" xfId="1" applyNumberFormat="1" applyFont="1" applyBorder="1" applyAlignment="1">
      <alignment horizontal="right" wrapText="1"/>
    </xf>
    <xf numFmtId="168" fontId="8" fillId="0" borderId="1" xfId="1" applyNumberFormat="1" applyFont="1" applyBorder="1" applyAlignment="1">
      <alignment horizontal="right" wrapText="1"/>
    </xf>
    <xf numFmtId="0" fontId="8" fillId="6" borderId="1" xfId="0" applyFont="1" applyFill="1" applyBorder="1"/>
    <xf numFmtId="168" fontId="8" fillId="6" borderId="1" xfId="1" applyNumberFormat="1" applyFont="1" applyFill="1" applyBorder="1" applyAlignment="1">
      <alignment horizontal="right" wrapText="1"/>
    </xf>
    <xf numFmtId="2" fontId="7" fillId="0" borderId="1" xfId="1" applyNumberFormat="1" applyFont="1" applyBorder="1" applyAlignment="1">
      <alignment horizontal="right" wrapText="1"/>
    </xf>
    <xf numFmtId="2" fontId="8" fillId="0" borderId="1" xfId="1" applyNumberFormat="1" applyFont="1" applyBorder="1" applyAlignment="1">
      <alignment horizontal="right" wrapText="1"/>
    </xf>
    <xf numFmtId="0" fontId="29" fillId="0" borderId="1" xfId="0" applyFont="1" applyBorder="1" applyAlignment="1">
      <alignment wrapText="1"/>
    </xf>
    <xf numFmtId="165" fontId="30" fillId="0" borderId="2" xfId="1" applyNumberFormat="1" applyFont="1" applyBorder="1" applyAlignment="1">
      <alignment horizontal="righ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xf>
    <xf numFmtId="0" fontId="5" fillId="0" borderId="1" xfId="0" applyFont="1" applyBorder="1" applyAlignment="1">
      <alignment wrapText="1"/>
    </xf>
    <xf numFmtId="0" fontId="7" fillId="0" borderId="2" xfId="0" applyFont="1" applyBorder="1" applyAlignment="1">
      <alignment wrapText="1"/>
    </xf>
    <xf numFmtId="169" fontId="7" fillId="0" borderId="2" xfId="1" applyNumberFormat="1" applyFont="1" applyBorder="1" applyAlignment="1">
      <alignment horizontal="right" wrapText="1"/>
    </xf>
    <xf numFmtId="0" fontId="8" fillId="6" borderId="1" xfId="0" applyFont="1" applyFill="1" applyBorder="1" applyAlignment="1">
      <alignment wrapText="1"/>
    </xf>
    <xf numFmtId="169" fontId="8" fillId="6" borderId="2" xfId="1" applyNumberFormat="1" applyFont="1" applyFill="1" applyBorder="1" applyAlignment="1">
      <alignment horizontal="right" wrapText="1"/>
    </xf>
    <xf numFmtId="169" fontId="7" fillId="0" borderId="1" xfId="1" applyNumberFormat="1" applyFont="1" applyBorder="1" applyAlignment="1">
      <alignment horizontal="righ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0" fontId="5" fillId="0" borderId="2" xfId="2" applyFont="1" applyBorder="1" applyAlignment="1">
      <alignment horizontal="left" wrapText="1"/>
    </xf>
    <xf numFmtId="0" fontId="8" fillId="0" borderId="1" xfId="2" applyFont="1" applyBorder="1" applyAlignment="1">
      <alignment horizontal="center" wrapText="1"/>
    </xf>
    <xf numFmtId="166" fontId="44" fillId="0" borderId="1" xfId="1" applyNumberFormat="1" applyFont="1" applyBorder="1"/>
    <xf numFmtId="166" fontId="44" fillId="0" borderId="41" xfId="1" applyNumberFormat="1" applyFont="1" applyBorder="1"/>
    <xf numFmtId="165" fontId="7" fillId="0" borderId="41" xfId="1" applyNumberFormat="1" applyFont="1" applyBorder="1" applyAlignment="1">
      <alignment horizontal="right" wrapText="1"/>
    </xf>
    <xf numFmtId="166" fontId="5" fillId="5" borderId="1" xfId="1" applyNumberFormat="1" applyFont="1" applyFill="1" applyBorder="1"/>
    <xf numFmtId="165" fontId="8" fillId="5" borderId="1" xfId="1" applyNumberFormat="1" applyFont="1" applyFill="1" applyBorder="1" applyAlignment="1">
      <alignment horizontal="right" wrapText="1"/>
    </xf>
    <xf numFmtId="166" fontId="44" fillId="0" borderId="2" xfId="1" applyNumberFormat="1" applyFont="1" applyBorder="1"/>
    <xf numFmtId="166" fontId="5" fillId="6" borderId="3" xfId="1" applyNumberFormat="1" applyFont="1" applyFill="1" applyBorder="1"/>
    <xf numFmtId="165" fontId="8" fillId="6" borderId="3" xfId="1" applyNumberFormat="1" applyFont="1" applyFill="1" applyBorder="1" applyAlignment="1">
      <alignment horizontal="right" wrapText="1"/>
    </xf>
    <xf numFmtId="43" fontId="10" fillId="0" borderId="0" xfId="1" applyFont="1"/>
    <xf numFmtId="0" fontId="5" fillId="0" borderId="1" xfId="2" applyFont="1" applyBorder="1" applyAlignment="1">
      <alignment horizontal="left" wrapText="1"/>
    </xf>
    <xf numFmtId="0" fontId="11" fillId="0" borderId="1" xfId="0" applyFont="1" applyBorder="1"/>
    <xf numFmtId="165" fontId="8" fillId="0" borderId="2" xfId="1" applyNumberFormat="1" applyFont="1" applyBorder="1" applyAlignment="1">
      <alignment horizontal="right" wrapText="1"/>
    </xf>
    <xf numFmtId="169" fontId="8" fillId="0" borderId="2" xfId="1" applyNumberFormat="1" applyFont="1" applyBorder="1" applyAlignment="1">
      <alignment horizontal="right" wrapText="1"/>
    </xf>
    <xf numFmtId="169" fontId="8" fillId="0" borderId="1" xfId="1" applyNumberFormat="1" applyFont="1" applyBorder="1" applyAlignment="1">
      <alignment horizontal="right" wrapText="1"/>
    </xf>
    <xf numFmtId="0" fontId="12" fillId="0" borderId="0" xfId="0" applyFont="1" applyAlignment="1">
      <alignment horizontal="left"/>
    </xf>
    <xf numFmtId="41" fontId="0" fillId="0" borderId="0" xfId="5" applyFont="1"/>
    <xf numFmtId="41" fontId="10" fillId="0" borderId="0" xfId="5" applyFont="1"/>
    <xf numFmtId="170" fontId="10" fillId="0" borderId="0" xfId="0" applyNumberFormat="1" applyFont="1"/>
    <xf numFmtId="165" fontId="29" fillId="0" borderId="2" xfId="1" applyNumberFormat="1" applyFont="1" applyBorder="1" applyAlignment="1">
      <alignment horizontal="right"/>
    </xf>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Font="1"/>
    <xf numFmtId="0" fontId="0" fillId="0" borderId="0" xfId="0" applyFont="1"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5" fontId="0" fillId="0" borderId="0" xfId="0" applyNumberFormat="1" applyFont="1"/>
    <xf numFmtId="166" fontId="0" fillId="0" borderId="0" xfId="1" applyNumberFormat="1" applyFont="1"/>
    <xf numFmtId="164" fontId="0" fillId="0" borderId="0" xfId="0" applyNumberFormat="1" applyFon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4" fontId="30" fillId="6" borderId="1" xfId="1" applyNumberFormat="1" applyFont="1" applyFill="1" applyBorder="1" applyAlignment="1">
      <alignment horizontal="right"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166" fontId="12" fillId="0" borderId="0" xfId="1" applyNumberFormat="1" applyFont="1" applyAlignment="1">
      <alignment horizontal="center"/>
    </xf>
    <xf numFmtId="165" fontId="7" fillId="0" borderId="1" xfId="1" applyNumberFormat="1" applyFont="1" applyFill="1" applyBorder="1" applyAlignment="1">
      <alignment horizontal="right" wrapText="1"/>
    </xf>
    <xf numFmtId="167" fontId="0" fillId="0" borderId="0" xfId="0" applyNumberFormat="1" applyFont="1"/>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0" fontId="5" fillId="0" borderId="1" xfId="0" applyFont="1" applyBorder="1" applyAlignment="1">
      <alignment horizontal="center" wrapText="1"/>
    </xf>
    <xf numFmtId="167" fontId="11" fillId="0" borderId="0" xfId="6" applyNumberFormat="1" applyFont="1"/>
    <xf numFmtId="43" fontId="3" fillId="0" borderId="0" xfId="1" applyFont="1"/>
    <xf numFmtId="166" fontId="4" fillId="5" borderId="1" xfId="1" applyNumberFormat="1" applyFont="1" applyFill="1" applyBorder="1"/>
    <xf numFmtId="166" fontId="12" fillId="0" borderId="42" xfId="1" applyNumberFormat="1" applyFont="1" applyBorder="1" applyAlignment="1"/>
    <xf numFmtId="0" fontId="12" fillId="0" borderId="0" xfId="0" applyFont="1" applyBorder="1" applyAlignment="1">
      <alignment horizontal="left"/>
    </xf>
    <xf numFmtId="166" fontId="12" fillId="0" borderId="0" xfId="1" applyNumberFormat="1" applyFont="1" applyBorder="1" applyAlignment="1">
      <alignment horizontal="center"/>
    </xf>
    <xf numFmtId="0" fontId="5" fillId="0" borderId="2" xfId="0" applyFont="1" applyBorder="1" applyAlignment="1">
      <alignment horizontal="left" vertical="center" wrapText="1"/>
    </xf>
    <xf numFmtId="166" fontId="5" fillId="0" borderId="2" xfId="1" applyNumberFormat="1" applyFont="1" applyBorder="1" applyAlignment="1">
      <alignment horizontal="center" vertical="center" wrapText="1"/>
    </xf>
    <xf numFmtId="0" fontId="8" fillId="0" borderId="2" xfId="0" applyFont="1" applyBorder="1" applyAlignment="1">
      <alignment horizontal="center" wrapText="1"/>
    </xf>
    <xf numFmtId="0" fontId="5" fillId="0" borderId="2" xfId="0" applyFont="1" applyBorder="1" applyAlignment="1">
      <alignment horizontal="center" wrapText="1"/>
    </xf>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41" fillId="0" borderId="7" xfId="0" applyFont="1" applyBorder="1" applyAlignment="1">
      <alignment horizontal="left"/>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6" fillId="0" borderId="1" xfId="0" applyFont="1" applyBorder="1" applyAlignment="1">
      <alignment horizontal="center" vertical="center" wrapText="1"/>
    </xf>
    <xf numFmtId="0" fontId="4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5" fillId="5" borderId="1" xfId="0" applyFont="1" applyFill="1" applyBorder="1" applyAlignment="1">
      <alignment horizontal="center" wrapText="1"/>
    </xf>
    <xf numFmtId="0" fontId="43" fillId="0" borderId="7" xfId="0" applyFont="1" applyBorder="1" applyAlignment="1">
      <alignment horizontal="left" wrapText="1"/>
    </xf>
    <xf numFmtId="0" fontId="11" fillId="6" borderId="4" xfId="0" applyFont="1" applyFill="1" applyBorder="1" applyAlignment="1">
      <alignment horizontal="left"/>
    </xf>
    <xf numFmtId="0" fontId="11" fillId="6" borderId="5" xfId="0" applyFont="1" applyFill="1" applyBorder="1" applyAlignment="1">
      <alignment horizontal="left"/>
    </xf>
    <xf numFmtId="0" fontId="11" fillId="6" borderId="6" xfId="0" applyFont="1" applyFill="1" applyBorder="1" applyAlignment="1">
      <alignment horizontal="left"/>
    </xf>
    <xf numFmtId="0" fontId="12" fillId="0" borderId="42" xfId="0" applyFont="1" applyBorder="1" applyAlignment="1">
      <alignment horizontal="righ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0" fontId="12" fillId="0" borderId="0" xfId="0" applyFont="1" applyAlignment="1">
      <alignment horizontal="right"/>
    </xf>
    <xf numFmtId="0" fontId="11" fillId="6" borderId="43" xfId="0" applyFont="1" applyFill="1" applyBorder="1" applyAlignment="1">
      <alignment horizontal="left"/>
    </xf>
    <xf numFmtId="0" fontId="11" fillId="6" borderId="44" xfId="0" applyFont="1" applyFill="1" applyBorder="1" applyAlignment="1">
      <alignment horizontal="left"/>
    </xf>
    <xf numFmtId="0" fontId="11" fillId="6" borderId="45" xfId="0" applyFont="1" applyFill="1" applyBorder="1" applyAlignment="1">
      <alignment horizontal="left"/>
    </xf>
    <xf numFmtId="166" fontId="18" fillId="6" borderId="0" xfId="1" applyNumberFormat="1" applyFont="1" applyFill="1" applyAlignment="1">
      <alignment horizontal="center"/>
    </xf>
    <xf numFmtId="0" fontId="10" fillId="0" borderId="8" xfId="0" applyFont="1" applyBorder="1" applyAlignment="1">
      <alignment horizontal="left"/>
    </xf>
  </cellXfs>
  <cellStyles count="8">
    <cellStyle name="Comma" xfId="1" builtinId="3"/>
    <cellStyle name="Comma [0]" xfId="5" builtinId="6"/>
    <cellStyle name="Comma 2" xfId="3" xr:uid="{00000000-0005-0000-0000-000002000000}"/>
    <cellStyle name="Comma 3" xfId="7" xr:uid="{00000000-0005-0000-0000-000003000000}"/>
    <cellStyle name="Hyperlink" xfId="4" builtinId="8"/>
    <cellStyle name="Normal" xfId="0" builtinId="0"/>
    <cellStyle name="Normal 2" xfId="2" xr:uid="{00000000-0005-0000-0000-000006000000}"/>
    <cellStyle name="Normal 3" xfId="6" xr:uid="{00000000-0005-0000-0000-000007000000}"/>
  </cellStyles>
  <dxfs count="0"/>
  <tableStyles count="0" defaultTableStyle="TableStyleMedium2" defaultPivotStyle="PivotStyleLight16"/>
  <colors>
    <mruColors>
      <color rgb="FFF0A73C"/>
      <color rgb="FFA2D668"/>
      <color rgb="FF76B531"/>
      <color rgb="FF946D20"/>
      <color rgb="FFC7932B"/>
      <color rgb="FFA87C24"/>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138642</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sano/Desktop/Q3%20RETURN/LIFE%20REV%20ACCOU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C-LB"/>
      <sheetName val="TEMPLATES"/>
      <sheetName val="LA"/>
      <sheetName val="ANNUITIES"/>
      <sheetName val="GL"/>
      <sheetName val="GC"/>
      <sheetName val="LINKED"/>
      <sheetName val="NON-LINKED"/>
      <sheetName val="Investments"/>
      <sheetName val="PH"/>
      <sheetName val="PP"/>
      <sheetName val="DA"/>
      <sheetName val="Pensions"/>
    </sheetNames>
    <sheetDataSet>
      <sheetData sheetId="0"/>
      <sheetData sheetId="1"/>
      <sheetData sheetId="2"/>
      <sheetData sheetId="3"/>
      <sheetData sheetId="4"/>
      <sheetData sheetId="5"/>
      <sheetData sheetId="6">
        <row r="6">
          <cell r="C6">
            <v>1008</v>
          </cell>
        </row>
      </sheetData>
      <sheetData sheetId="7">
        <row r="6">
          <cell r="C6">
            <v>0</v>
          </cell>
        </row>
      </sheetData>
      <sheetData sheetId="8"/>
      <sheetData sheetId="9"/>
      <sheetData sheetId="10">
        <row r="6">
          <cell r="C6">
            <v>104011</v>
          </cell>
        </row>
        <row r="31">
          <cell r="D31">
            <v>3929802</v>
          </cell>
        </row>
      </sheetData>
      <sheetData sheetId="11">
        <row r="6">
          <cell r="C6">
            <v>3412462</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M48"/>
  <sheetViews>
    <sheetView topLeftCell="A10" zoomScaleNormal="100" zoomScaleSheetLayoutView="100" workbookViewId="0">
      <selection activeCell="F19" sqref="F19"/>
    </sheetView>
  </sheetViews>
  <sheetFormatPr defaultColWidth="9.453125" defaultRowHeight="14.5" x14ac:dyDescent="0.35"/>
  <cols>
    <col min="1" max="1" width="2" style="23" customWidth="1"/>
    <col min="2" max="2" width="2.453125" style="23" customWidth="1"/>
    <col min="3" max="3" width="2.54296875" style="23" customWidth="1"/>
    <col min="4" max="4" width="20.453125" style="23" customWidth="1"/>
    <col min="5" max="6" width="48.453125" style="23" customWidth="1"/>
    <col min="7" max="7" width="22.453125" style="23" customWidth="1"/>
    <col min="8" max="8" width="15" style="23" customWidth="1"/>
    <col min="9" max="9" width="9.453125" style="23"/>
    <col min="10" max="10" width="3.453125" style="23" customWidth="1"/>
    <col min="11" max="11" width="0" style="23" hidden="1" customWidth="1"/>
    <col min="12" max="13" width="12.453125" style="23" hidden="1" customWidth="1"/>
    <col min="14" max="14" width="0" style="23" hidden="1" customWidth="1"/>
    <col min="15" max="15" width="15.453125" style="23" customWidth="1"/>
    <col min="16" max="16384" width="9.453125" style="23"/>
  </cols>
  <sheetData>
    <row r="1" spans="3:13" ht="24.75" customHeight="1" thickBot="1" x14ac:dyDescent="0.4"/>
    <row r="2" spans="3:13" ht="15" thickBot="1" x14ac:dyDescent="0.4">
      <c r="C2" s="24"/>
      <c r="D2" s="25"/>
      <c r="E2" s="25"/>
      <c r="F2" s="25"/>
      <c r="G2" s="25"/>
      <c r="H2" s="25"/>
      <c r="I2" s="25"/>
      <c r="J2" s="26"/>
    </row>
    <row r="3" spans="3:13" ht="7.5" customHeight="1" x14ac:dyDescent="0.35">
      <c r="C3" s="27"/>
      <c r="D3" s="24"/>
      <c r="E3" s="25"/>
      <c r="F3" s="25"/>
      <c r="G3" s="25"/>
      <c r="H3" s="25"/>
      <c r="I3" s="26"/>
      <c r="J3" s="28"/>
    </row>
    <row r="4" spans="3:13" ht="5.25" customHeight="1" x14ac:dyDescent="0.35">
      <c r="C4" s="27"/>
      <c r="D4" s="27"/>
      <c r="I4" s="28"/>
      <c r="J4" s="28"/>
    </row>
    <row r="5" spans="3:13" ht="9" customHeight="1" x14ac:dyDescent="0.35">
      <c r="C5" s="27"/>
      <c r="D5" s="27"/>
      <c r="I5" s="28"/>
      <c r="J5" s="28"/>
    </row>
    <row r="6" spans="3:13" ht="22.5" customHeight="1" x14ac:dyDescent="0.45">
      <c r="C6" s="27"/>
      <c r="D6" s="27"/>
      <c r="E6" s="35" t="s">
        <v>149</v>
      </c>
      <c r="F6" s="35"/>
      <c r="G6" s="35"/>
      <c r="H6" s="36"/>
      <c r="I6" s="28"/>
      <c r="J6" s="28"/>
      <c r="L6" s="23" t="s">
        <v>150</v>
      </c>
      <c r="M6" s="23">
        <v>2010</v>
      </c>
    </row>
    <row r="7" spans="3:13" ht="30" x14ac:dyDescent="0.6">
      <c r="C7" s="27"/>
      <c r="D7" s="27"/>
      <c r="E7" s="29"/>
      <c r="I7" s="28"/>
      <c r="J7" s="28"/>
      <c r="L7" s="23" t="s">
        <v>151</v>
      </c>
      <c r="M7" s="23">
        <v>2011</v>
      </c>
    </row>
    <row r="8" spans="3:13" ht="30" x14ac:dyDescent="0.6">
      <c r="C8" s="27"/>
      <c r="D8" s="27"/>
      <c r="E8" s="30"/>
      <c r="F8" s="30"/>
      <c r="I8" s="28"/>
      <c r="J8" s="28"/>
      <c r="M8" s="23">
        <v>2012</v>
      </c>
    </row>
    <row r="9" spans="3:13" ht="30" customHeight="1" x14ac:dyDescent="0.35">
      <c r="C9" s="27"/>
      <c r="D9" s="27"/>
      <c r="I9" s="28"/>
      <c r="J9" s="28"/>
      <c r="M9" s="23">
        <v>2013</v>
      </c>
    </row>
    <row r="10" spans="3:13" ht="20.149999999999999" customHeight="1" thickBot="1" x14ac:dyDescent="0.4">
      <c r="C10" s="27"/>
      <c r="D10" s="27"/>
      <c r="I10" s="28"/>
      <c r="J10" s="28"/>
      <c r="M10" s="23">
        <v>2015</v>
      </c>
    </row>
    <row r="11" spans="3:13" ht="20.149999999999999" customHeight="1" thickBot="1" x14ac:dyDescent="0.4">
      <c r="C11" s="27"/>
      <c r="D11" s="27"/>
      <c r="E11" s="31" t="s">
        <v>193</v>
      </c>
      <c r="F11" s="38" t="s">
        <v>152</v>
      </c>
      <c r="I11" s="28"/>
      <c r="J11" s="28"/>
      <c r="M11" s="23">
        <v>2016</v>
      </c>
    </row>
    <row r="12" spans="3:13" ht="20.149999999999999" customHeight="1" thickBot="1" x14ac:dyDescent="0.4">
      <c r="C12" s="27"/>
      <c r="D12" s="27"/>
      <c r="I12" s="28"/>
      <c r="J12" s="28"/>
      <c r="M12" s="23">
        <v>2017</v>
      </c>
    </row>
    <row r="13" spans="3:13" ht="20.149999999999999" customHeight="1" thickBot="1" x14ac:dyDescent="0.4">
      <c r="C13" s="27"/>
      <c r="D13" s="27"/>
      <c r="E13" s="37" t="s">
        <v>260</v>
      </c>
      <c r="F13" s="108">
        <v>4</v>
      </c>
      <c r="I13" s="28"/>
      <c r="J13" s="28"/>
      <c r="M13" s="23">
        <v>2018</v>
      </c>
    </row>
    <row r="14" spans="3:13" ht="36.75" customHeight="1" thickBot="1" x14ac:dyDescent="0.4">
      <c r="C14" s="27"/>
      <c r="D14" s="27"/>
      <c r="I14" s="28"/>
      <c r="J14" s="28"/>
      <c r="M14" s="23">
        <v>2019</v>
      </c>
    </row>
    <row r="15" spans="3:13" ht="20.149999999999999" customHeight="1" thickBot="1" x14ac:dyDescent="0.4">
      <c r="C15" s="27"/>
      <c r="D15" s="27"/>
      <c r="E15" s="31" t="s">
        <v>155</v>
      </c>
      <c r="F15" s="108">
        <v>2019</v>
      </c>
      <c r="I15" s="28"/>
      <c r="J15" s="28"/>
      <c r="M15" s="23">
        <v>2020</v>
      </c>
    </row>
    <row r="16" spans="3:13" ht="20.149999999999999" customHeight="1" x14ac:dyDescent="0.35">
      <c r="C16" s="27"/>
      <c r="D16" s="27"/>
      <c r="I16" s="28"/>
      <c r="J16" s="28"/>
      <c r="M16" s="23">
        <v>2021</v>
      </c>
    </row>
    <row r="17" spans="3:13" ht="45" customHeight="1" thickBot="1" x14ac:dyDescent="0.4">
      <c r="C17" s="27"/>
      <c r="D17" s="27"/>
      <c r="I17" s="28"/>
      <c r="J17" s="28"/>
    </row>
    <row r="18" spans="3:13" ht="20.149999999999999" customHeight="1" thickBot="1" x14ac:dyDescent="0.4">
      <c r="C18" s="27"/>
      <c r="D18" s="27"/>
      <c r="E18" s="31" t="s">
        <v>194</v>
      </c>
      <c r="F18" s="108" t="s">
        <v>274</v>
      </c>
      <c r="I18" s="28"/>
      <c r="J18" s="28"/>
      <c r="M18" s="23">
        <v>2022</v>
      </c>
    </row>
    <row r="19" spans="3:13" ht="20.149999999999999" customHeight="1" x14ac:dyDescent="0.35">
      <c r="C19" s="27"/>
      <c r="D19" s="27"/>
      <c r="E19" s="31"/>
      <c r="I19" s="28"/>
      <c r="J19" s="28"/>
      <c r="M19" s="23">
        <v>2023</v>
      </c>
    </row>
    <row r="20" spans="3:13" ht="15" thickBot="1" x14ac:dyDescent="0.4">
      <c r="C20" s="27"/>
      <c r="D20" s="32"/>
      <c r="E20" s="33"/>
      <c r="F20" s="33"/>
      <c r="G20" s="33"/>
      <c r="H20" s="33"/>
      <c r="I20" s="34"/>
      <c r="J20" s="28"/>
      <c r="M20" s="23">
        <v>2024</v>
      </c>
    </row>
    <row r="21" spans="3:13" ht="15" thickBot="1" x14ac:dyDescent="0.4">
      <c r="C21" s="32"/>
      <c r="D21" s="33"/>
      <c r="E21" s="33"/>
      <c r="F21" s="33"/>
      <c r="G21" s="33"/>
      <c r="H21" s="33"/>
      <c r="I21" s="33"/>
      <c r="J21" s="34"/>
      <c r="M21" s="23">
        <v>2025</v>
      </c>
    </row>
    <row r="22" spans="3:13" x14ac:dyDescent="0.35">
      <c r="M22" s="23">
        <v>2026</v>
      </c>
    </row>
    <row r="23" spans="3:13" x14ac:dyDescent="0.35">
      <c r="M23" s="23">
        <v>2027</v>
      </c>
    </row>
    <row r="24" spans="3:13" x14ac:dyDescent="0.35">
      <c r="M24" s="23">
        <v>2028</v>
      </c>
    </row>
    <row r="25" spans="3:13" x14ac:dyDescent="0.35">
      <c r="M25" s="23">
        <v>2029</v>
      </c>
    </row>
    <row r="26" spans="3:13" x14ac:dyDescent="0.35">
      <c r="M26" s="23">
        <v>2030</v>
      </c>
    </row>
    <row r="27" spans="3:13" x14ac:dyDescent="0.35">
      <c r="M27" s="23">
        <v>2031</v>
      </c>
    </row>
    <row r="28" spans="3:13" x14ac:dyDescent="0.35">
      <c r="M28" s="23">
        <v>2032</v>
      </c>
    </row>
    <row r="29" spans="3:13" x14ac:dyDescent="0.35">
      <c r="M29" s="23">
        <v>2033</v>
      </c>
    </row>
    <row r="30" spans="3:13" x14ac:dyDescent="0.35">
      <c r="M30" s="23">
        <v>2034</v>
      </c>
    </row>
    <row r="31" spans="3:13" x14ac:dyDescent="0.35">
      <c r="M31" s="23">
        <v>2035</v>
      </c>
    </row>
    <row r="32" spans="3:13" x14ac:dyDescent="0.35">
      <c r="M32" s="23">
        <v>2036</v>
      </c>
    </row>
    <row r="33" spans="13:13" x14ac:dyDescent="0.35">
      <c r="M33" s="23">
        <v>2037</v>
      </c>
    </row>
    <row r="34" spans="13:13" x14ac:dyDescent="0.35">
      <c r="M34" s="23">
        <v>2038</v>
      </c>
    </row>
    <row r="35" spans="13:13" x14ac:dyDescent="0.35">
      <c r="M35" s="23">
        <v>2039</v>
      </c>
    </row>
    <row r="36" spans="13:13" x14ac:dyDescent="0.35">
      <c r="M36" s="23">
        <v>2040</v>
      </c>
    </row>
    <row r="37" spans="13:13" x14ac:dyDescent="0.35">
      <c r="M37" s="23">
        <v>2041</v>
      </c>
    </row>
    <row r="38" spans="13:13" x14ac:dyDescent="0.35">
      <c r="M38" s="23">
        <v>2042</v>
      </c>
    </row>
    <row r="39" spans="13:13" x14ac:dyDescent="0.35">
      <c r="M39" s="23">
        <v>2043</v>
      </c>
    </row>
    <row r="40" spans="13:13" x14ac:dyDescent="0.35">
      <c r="M40" s="23">
        <v>2044</v>
      </c>
    </row>
    <row r="41" spans="13:13" x14ac:dyDescent="0.35">
      <c r="M41" s="23">
        <v>2045</v>
      </c>
    </row>
    <row r="42" spans="13:13" x14ac:dyDescent="0.35">
      <c r="M42" s="23">
        <v>2046</v>
      </c>
    </row>
    <row r="43" spans="13:13" x14ac:dyDescent="0.35">
      <c r="M43" s="23">
        <v>2047</v>
      </c>
    </row>
    <row r="44" spans="13:13" x14ac:dyDescent="0.35">
      <c r="M44" s="23">
        <v>2048</v>
      </c>
    </row>
    <row r="45" spans="13:13" x14ac:dyDescent="0.35">
      <c r="M45" s="23">
        <v>2049</v>
      </c>
    </row>
    <row r="46" spans="13:13" x14ac:dyDescent="0.35">
      <c r="M46" s="23">
        <v>2050</v>
      </c>
    </row>
    <row r="47" spans="13:13" x14ac:dyDescent="0.35">
      <c r="M47" s="23">
        <v>2051</v>
      </c>
    </row>
    <row r="48" spans="13:13" x14ac:dyDescent="0.35">
      <c r="M48" s="23">
        <v>2052</v>
      </c>
    </row>
  </sheetData>
  <sheetProtection algorithmName="SHA-512" hashValue="dzJK3o/evRYsi6KV+CJe3/wWRkUs6gHvaXmyz05YGjXsMtT+mll/YTWLYDiHYlm8xsJMfTSelNV8r43619sWfA==" saltValue="erObKG5o9PO2vZeG/aLXTA=="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Q42"/>
  <sheetViews>
    <sheetView showGridLines="0" zoomScale="80" zoomScaleNormal="80" workbookViewId="0">
      <selection activeCell="B3" sqref="B3:Q37"/>
    </sheetView>
  </sheetViews>
  <sheetFormatPr defaultColWidth="15.54296875" defaultRowHeight="14" x14ac:dyDescent="0.3"/>
  <cols>
    <col min="1" max="1" width="15.54296875" style="4"/>
    <col min="2" max="2" width="42.54296875" style="4" customWidth="1"/>
    <col min="3" max="8" width="18.453125" style="4" customWidth="1"/>
    <col min="9" max="9" width="15.54296875" style="4" customWidth="1"/>
    <col min="10" max="10" width="13" style="4" customWidth="1"/>
    <col min="11" max="11" width="15.54296875" style="4" customWidth="1"/>
    <col min="12" max="16" width="18.453125" style="4" customWidth="1"/>
    <col min="17" max="17" width="18.453125" style="8" customWidth="1"/>
    <col min="18" max="16384" width="15.54296875" style="4"/>
  </cols>
  <sheetData>
    <row r="1" spans="2:17" ht="21" customHeight="1" x14ac:dyDescent="0.3"/>
    <row r="2" spans="2:17" ht="29.25" customHeight="1" x14ac:dyDescent="0.3"/>
    <row r="3" spans="2:17" ht="28.5" customHeight="1" x14ac:dyDescent="0.3">
      <c r="B3" s="269" t="s">
        <v>303</v>
      </c>
      <c r="C3" s="269"/>
      <c r="D3" s="269"/>
      <c r="E3" s="269"/>
      <c r="F3" s="269"/>
      <c r="G3" s="269"/>
      <c r="H3" s="269"/>
      <c r="I3" s="269"/>
      <c r="J3" s="269"/>
      <c r="K3" s="269"/>
      <c r="L3" s="269"/>
      <c r="M3" s="269"/>
      <c r="N3" s="269"/>
      <c r="O3" s="269"/>
      <c r="P3" s="269"/>
      <c r="Q3" s="269"/>
    </row>
    <row r="4" spans="2:17" s="15" customFormat="1" ht="28" x14ac:dyDescent="0.3">
      <c r="B4" s="64" t="s">
        <v>0</v>
      </c>
      <c r="C4" s="66" t="s">
        <v>66</v>
      </c>
      <c r="D4" s="66" t="s">
        <v>67</v>
      </c>
      <c r="E4" s="66" t="s">
        <v>68</v>
      </c>
      <c r="F4" s="66" t="s">
        <v>69</v>
      </c>
      <c r="G4" s="66" t="s">
        <v>70</v>
      </c>
      <c r="H4" s="66" t="s">
        <v>87</v>
      </c>
      <c r="I4" s="169" t="s">
        <v>71</v>
      </c>
      <c r="J4" s="66" t="s">
        <v>72</v>
      </c>
      <c r="K4" s="66" t="s">
        <v>73</v>
      </c>
      <c r="L4" s="66" t="s">
        <v>74</v>
      </c>
      <c r="M4" s="66" t="s">
        <v>75</v>
      </c>
      <c r="N4" s="66" t="s">
        <v>2</v>
      </c>
      <c r="O4" s="66" t="s">
        <v>76</v>
      </c>
      <c r="P4" s="66" t="s">
        <v>77</v>
      </c>
      <c r="Q4" s="66" t="s">
        <v>78</v>
      </c>
    </row>
    <row r="5" spans="2:17" ht="26.25" customHeight="1" x14ac:dyDescent="0.3">
      <c r="B5" s="261" t="s">
        <v>16</v>
      </c>
      <c r="C5" s="262"/>
      <c r="D5" s="262"/>
      <c r="E5" s="262"/>
      <c r="F5" s="262"/>
      <c r="G5" s="262"/>
      <c r="H5" s="262"/>
      <c r="I5" s="262"/>
      <c r="J5" s="262"/>
      <c r="K5" s="262"/>
      <c r="L5" s="262"/>
      <c r="M5" s="262"/>
      <c r="N5" s="262"/>
      <c r="O5" s="262"/>
      <c r="P5" s="262"/>
      <c r="Q5" s="263"/>
    </row>
    <row r="6" spans="2:17" ht="26.25" customHeight="1" x14ac:dyDescent="0.3">
      <c r="B6" s="6" t="s">
        <v>51</v>
      </c>
      <c r="C6" s="176">
        <v>-23440</v>
      </c>
      <c r="D6" s="176">
        <v>501961</v>
      </c>
      <c r="E6" s="176">
        <v>113917</v>
      </c>
      <c r="F6" s="176">
        <v>0</v>
      </c>
      <c r="G6" s="176">
        <v>167569</v>
      </c>
      <c r="H6" s="176">
        <v>150819</v>
      </c>
      <c r="I6" s="176">
        <v>0</v>
      </c>
      <c r="J6" s="176">
        <v>0</v>
      </c>
      <c r="K6" s="176">
        <v>0</v>
      </c>
      <c r="L6" s="176">
        <v>-2358</v>
      </c>
      <c r="M6" s="176">
        <v>114782</v>
      </c>
      <c r="N6" s="176">
        <v>28791</v>
      </c>
      <c r="O6" s="176">
        <v>1117</v>
      </c>
      <c r="P6" s="176">
        <v>14521</v>
      </c>
      <c r="Q6" s="177">
        <v>-159614</v>
      </c>
    </row>
    <row r="7" spans="2:17" ht="26.25" customHeight="1" x14ac:dyDescent="0.3">
      <c r="B7" s="6" t="s">
        <v>144</v>
      </c>
      <c r="C7" s="176">
        <v>134486</v>
      </c>
      <c r="D7" s="176">
        <v>809652</v>
      </c>
      <c r="E7" s="176">
        <v>172376</v>
      </c>
      <c r="F7" s="176">
        <v>0</v>
      </c>
      <c r="G7" s="176">
        <v>147967</v>
      </c>
      <c r="H7" s="176">
        <v>155577</v>
      </c>
      <c r="I7" s="176">
        <v>0</v>
      </c>
      <c r="J7" s="176">
        <v>0</v>
      </c>
      <c r="K7" s="176">
        <v>0</v>
      </c>
      <c r="L7" s="176">
        <v>-95873</v>
      </c>
      <c r="M7" s="176">
        <v>133882</v>
      </c>
      <c r="N7" s="176">
        <v>27311</v>
      </c>
      <c r="O7" s="176">
        <v>0</v>
      </c>
      <c r="P7" s="176">
        <v>-344507</v>
      </c>
      <c r="Q7" s="177">
        <v>485095</v>
      </c>
    </row>
    <row r="8" spans="2:17" ht="26.25" customHeight="1" x14ac:dyDescent="0.3">
      <c r="B8" s="6" t="s">
        <v>153</v>
      </c>
      <c r="C8" s="176">
        <v>1946127</v>
      </c>
      <c r="D8" s="176">
        <v>550270</v>
      </c>
      <c r="E8" s="176">
        <v>389677</v>
      </c>
      <c r="F8" s="176">
        <v>0</v>
      </c>
      <c r="G8" s="176">
        <v>433970</v>
      </c>
      <c r="H8" s="176">
        <v>442518</v>
      </c>
      <c r="I8" s="176">
        <v>0</v>
      </c>
      <c r="J8" s="176">
        <v>0</v>
      </c>
      <c r="K8" s="176">
        <v>0</v>
      </c>
      <c r="L8" s="176">
        <v>36879</v>
      </c>
      <c r="M8" s="176">
        <v>211709</v>
      </c>
      <c r="N8" s="176">
        <v>493487</v>
      </c>
      <c r="O8" s="176">
        <v>6091</v>
      </c>
      <c r="P8" s="176">
        <v>0</v>
      </c>
      <c r="Q8" s="177">
        <v>2132095</v>
      </c>
    </row>
    <row r="9" spans="2:17" ht="26.25" customHeight="1" x14ac:dyDescent="0.3">
      <c r="B9" s="6" t="s">
        <v>52</v>
      </c>
      <c r="C9" s="176">
        <v>0</v>
      </c>
      <c r="D9" s="176">
        <v>174456</v>
      </c>
      <c r="E9" s="176">
        <v>144531</v>
      </c>
      <c r="F9" s="176">
        <v>0</v>
      </c>
      <c r="G9" s="176">
        <v>0</v>
      </c>
      <c r="H9" s="176">
        <v>0</v>
      </c>
      <c r="I9" s="176">
        <v>0</v>
      </c>
      <c r="J9" s="176">
        <v>0</v>
      </c>
      <c r="K9" s="176">
        <v>0</v>
      </c>
      <c r="L9" s="176">
        <v>680</v>
      </c>
      <c r="M9" s="176">
        <v>0</v>
      </c>
      <c r="N9" s="176">
        <v>0</v>
      </c>
      <c r="O9" s="176">
        <v>0</v>
      </c>
      <c r="P9" s="176">
        <v>0</v>
      </c>
      <c r="Q9" s="177">
        <v>143850</v>
      </c>
    </row>
    <row r="10" spans="2:17" ht="26.25" customHeight="1" x14ac:dyDescent="0.3">
      <c r="B10" s="6" t="s">
        <v>53</v>
      </c>
      <c r="C10" s="176">
        <v>-93238</v>
      </c>
      <c r="D10" s="176">
        <v>439694</v>
      </c>
      <c r="E10" s="176">
        <v>312629</v>
      </c>
      <c r="F10" s="176">
        <v>0</v>
      </c>
      <c r="G10" s="176">
        <v>401731</v>
      </c>
      <c r="H10" s="176">
        <v>432716</v>
      </c>
      <c r="I10" s="176">
        <v>0</v>
      </c>
      <c r="J10" s="176">
        <v>0</v>
      </c>
      <c r="K10" s="176">
        <v>0</v>
      </c>
      <c r="L10" s="176">
        <v>-3382</v>
      </c>
      <c r="M10" s="176">
        <v>146700</v>
      </c>
      <c r="N10" s="176">
        <v>53564</v>
      </c>
      <c r="O10" s="176">
        <v>0</v>
      </c>
      <c r="P10" s="176">
        <v>0</v>
      </c>
      <c r="Q10" s="177">
        <v>-303079</v>
      </c>
    </row>
    <row r="11" spans="2:17" ht="26.25" customHeight="1" x14ac:dyDescent="0.3">
      <c r="B11" s="6" t="s">
        <v>22</v>
      </c>
      <c r="C11" s="176">
        <v>0</v>
      </c>
      <c r="D11" s="176">
        <v>14044</v>
      </c>
      <c r="E11" s="176">
        <v>12426</v>
      </c>
      <c r="F11" s="176">
        <v>0</v>
      </c>
      <c r="G11" s="176">
        <v>5939</v>
      </c>
      <c r="H11" s="176">
        <v>5939</v>
      </c>
      <c r="I11" s="176">
        <v>0</v>
      </c>
      <c r="J11" s="176">
        <v>0</v>
      </c>
      <c r="K11" s="176">
        <v>0</v>
      </c>
      <c r="L11" s="176">
        <v>2548</v>
      </c>
      <c r="M11" s="176">
        <v>4280</v>
      </c>
      <c r="N11" s="176">
        <v>1711</v>
      </c>
      <c r="O11" s="176">
        <v>0</v>
      </c>
      <c r="P11" s="176">
        <v>0</v>
      </c>
      <c r="Q11" s="177">
        <v>1371</v>
      </c>
    </row>
    <row r="12" spans="2:17" ht="26.25" customHeight="1" x14ac:dyDescent="0.3">
      <c r="B12" s="6" t="s">
        <v>55</v>
      </c>
      <c r="C12" s="176">
        <v>5519</v>
      </c>
      <c r="D12" s="176">
        <v>32445</v>
      </c>
      <c r="E12" s="176">
        <v>1746</v>
      </c>
      <c r="F12" s="176">
        <v>0</v>
      </c>
      <c r="G12" s="176">
        <v>2000</v>
      </c>
      <c r="H12" s="176">
        <v>1800</v>
      </c>
      <c r="I12" s="176">
        <v>0</v>
      </c>
      <c r="J12" s="176">
        <v>0</v>
      </c>
      <c r="K12" s="176">
        <v>0</v>
      </c>
      <c r="L12" s="176">
        <v>-16373</v>
      </c>
      <c r="M12" s="176">
        <v>7940</v>
      </c>
      <c r="N12" s="176">
        <v>1899</v>
      </c>
      <c r="O12" s="176">
        <v>0</v>
      </c>
      <c r="P12" s="176">
        <v>0</v>
      </c>
      <c r="Q12" s="177">
        <v>15798</v>
      </c>
    </row>
    <row r="13" spans="2:17" ht="26.25" customHeight="1" x14ac:dyDescent="0.3">
      <c r="B13" s="6" t="s">
        <v>56</v>
      </c>
      <c r="C13" s="176">
        <v>401719</v>
      </c>
      <c r="D13" s="176">
        <v>856182</v>
      </c>
      <c r="E13" s="176">
        <v>598815</v>
      </c>
      <c r="F13" s="176">
        <v>0</v>
      </c>
      <c r="G13" s="176">
        <v>317557</v>
      </c>
      <c r="H13" s="176">
        <v>326028</v>
      </c>
      <c r="I13" s="176">
        <v>0</v>
      </c>
      <c r="J13" s="176">
        <v>0</v>
      </c>
      <c r="K13" s="176">
        <v>0</v>
      </c>
      <c r="L13" s="176">
        <v>23643</v>
      </c>
      <c r="M13" s="176">
        <v>90945</v>
      </c>
      <c r="N13" s="176">
        <v>29589</v>
      </c>
      <c r="O13" s="176">
        <v>0</v>
      </c>
      <c r="P13" s="176">
        <v>0</v>
      </c>
      <c r="Q13" s="177">
        <v>589507</v>
      </c>
    </row>
    <row r="14" spans="2:17" ht="26.25" customHeight="1" x14ac:dyDescent="0.3">
      <c r="B14" s="6" t="s">
        <v>57</v>
      </c>
      <c r="C14" s="176">
        <v>135560</v>
      </c>
      <c r="D14" s="176">
        <v>318592</v>
      </c>
      <c r="E14" s="176">
        <v>145624</v>
      </c>
      <c r="F14" s="176">
        <v>0</v>
      </c>
      <c r="G14" s="176">
        <v>76841</v>
      </c>
      <c r="H14" s="176">
        <v>0</v>
      </c>
      <c r="I14" s="176">
        <v>0</v>
      </c>
      <c r="J14" s="176">
        <v>0</v>
      </c>
      <c r="K14" s="176">
        <v>0</v>
      </c>
      <c r="L14" s="176">
        <v>-80768</v>
      </c>
      <c r="M14" s="176">
        <v>82301</v>
      </c>
      <c r="N14" s="176">
        <v>37836</v>
      </c>
      <c r="O14" s="176">
        <v>0</v>
      </c>
      <c r="P14" s="176">
        <v>16800</v>
      </c>
      <c r="Q14" s="177">
        <v>300687</v>
      </c>
    </row>
    <row r="15" spans="2:17" ht="26.25" customHeight="1" x14ac:dyDescent="0.3">
      <c r="B15" s="6" t="s">
        <v>58</v>
      </c>
      <c r="C15" s="176">
        <v>177115</v>
      </c>
      <c r="D15" s="176">
        <v>964614</v>
      </c>
      <c r="E15" s="176">
        <v>428110</v>
      </c>
      <c r="F15" s="176">
        <v>0</v>
      </c>
      <c r="G15" s="176">
        <v>265836</v>
      </c>
      <c r="H15" s="176">
        <v>242842</v>
      </c>
      <c r="I15" s="176">
        <v>0</v>
      </c>
      <c r="J15" s="176">
        <v>0</v>
      </c>
      <c r="K15" s="176">
        <v>0</v>
      </c>
      <c r="L15" s="176">
        <v>45404</v>
      </c>
      <c r="M15" s="176">
        <v>193754</v>
      </c>
      <c r="N15" s="176">
        <v>222887</v>
      </c>
      <c r="O15" s="176">
        <v>670</v>
      </c>
      <c r="P15" s="176">
        <v>213052</v>
      </c>
      <c r="Q15" s="177">
        <v>132389</v>
      </c>
    </row>
    <row r="16" spans="2:17" ht="26.25" customHeight="1" x14ac:dyDescent="0.3">
      <c r="B16" s="6" t="s">
        <v>59</v>
      </c>
      <c r="C16" s="176">
        <v>52652</v>
      </c>
      <c r="D16" s="176">
        <v>50283</v>
      </c>
      <c r="E16" s="176">
        <v>28392</v>
      </c>
      <c r="F16" s="176">
        <v>0</v>
      </c>
      <c r="G16" s="176">
        <v>3598</v>
      </c>
      <c r="H16" s="176">
        <v>3697</v>
      </c>
      <c r="I16" s="176">
        <v>0</v>
      </c>
      <c r="J16" s="176">
        <v>0</v>
      </c>
      <c r="K16" s="176">
        <v>0</v>
      </c>
      <c r="L16" s="176">
        <v>4290</v>
      </c>
      <c r="M16" s="176">
        <v>2388</v>
      </c>
      <c r="N16" s="176">
        <v>11733</v>
      </c>
      <c r="O16" s="176">
        <v>0</v>
      </c>
      <c r="P16" s="176">
        <v>0</v>
      </c>
      <c r="Q16" s="177">
        <v>82402</v>
      </c>
    </row>
    <row r="17" spans="2:17" ht="26.25" customHeight="1" x14ac:dyDescent="0.3">
      <c r="B17" s="6" t="s">
        <v>133</v>
      </c>
      <c r="C17" s="176">
        <v>8051</v>
      </c>
      <c r="D17" s="176">
        <v>20569</v>
      </c>
      <c r="E17" s="176">
        <v>11995</v>
      </c>
      <c r="F17" s="176">
        <v>0</v>
      </c>
      <c r="G17" s="176">
        <v>1200</v>
      </c>
      <c r="H17" s="176">
        <v>1200</v>
      </c>
      <c r="I17" s="176">
        <v>0</v>
      </c>
      <c r="J17" s="176">
        <v>0</v>
      </c>
      <c r="K17" s="176">
        <v>0</v>
      </c>
      <c r="L17" s="176">
        <v>-1158</v>
      </c>
      <c r="M17" s="176">
        <v>14964</v>
      </c>
      <c r="N17" s="176">
        <v>1712</v>
      </c>
      <c r="O17" s="176">
        <v>0</v>
      </c>
      <c r="P17" s="176">
        <v>0</v>
      </c>
      <c r="Q17" s="177">
        <v>6753</v>
      </c>
    </row>
    <row r="18" spans="2:17" ht="26.25" customHeight="1" x14ac:dyDescent="0.3">
      <c r="B18" s="6" t="s">
        <v>261</v>
      </c>
      <c r="C18" s="176">
        <v>0</v>
      </c>
      <c r="D18" s="176">
        <v>0</v>
      </c>
      <c r="E18" s="176">
        <v>0</v>
      </c>
      <c r="F18" s="176">
        <v>0</v>
      </c>
      <c r="G18" s="176">
        <v>0</v>
      </c>
      <c r="H18" s="176">
        <v>0</v>
      </c>
      <c r="I18" s="176">
        <v>0</v>
      </c>
      <c r="J18" s="176">
        <v>0</v>
      </c>
      <c r="K18" s="176">
        <v>0</v>
      </c>
      <c r="L18" s="176">
        <v>0</v>
      </c>
      <c r="M18" s="176">
        <v>0</v>
      </c>
      <c r="N18" s="176">
        <v>0</v>
      </c>
      <c r="O18" s="176">
        <v>0</v>
      </c>
      <c r="P18" s="176">
        <v>0</v>
      </c>
      <c r="Q18" s="177">
        <v>0</v>
      </c>
    </row>
    <row r="19" spans="2:17" ht="26.25" customHeight="1" x14ac:dyDescent="0.3">
      <c r="B19" s="6" t="s">
        <v>138</v>
      </c>
      <c r="C19" s="176">
        <v>295572</v>
      </c>
      <c r="D19" s="176">
        <v>561081</v>
      </c>
      <c r="E19" s="176">
        <v>448759</v>
      </c>
      <c r="F19" s="176">
        <v>0</v>
      </c>
      <c r="G19" s="176">
        <v>264966</v>
      </c>
      <c r="H19" s="176">
        <v>209194</v>
      </c>
      <c r="I19" s="176">
        <v>0</v>
      </c>
      <c r="J19" s="176">
        <v>0</v>
      </c>
      <c r="K19" s="176">
        <v>0</v>
      </c>
      <c r="L19" s="176">
        <v>81943</v>
      </c>
      <c r="M19" s="176">
        <v>207539</v>
      </c>
      <c r="N19" s="176">
        <v>60580</v>
      </c>
      <c r="O19" s="176">
        <v>0</v>
      </c>
      <c r="P19" s="176">
        <v>0</v>
      </c>
      <c r="Q19" s="177">
        <v>306235</v>
      </c>
    </row>
    <row r="20" spans="2:17" ht="26.25" customHeight="1" x14ac:dyDescent="0.3">
      <c r="B20" s="6" t="s">
        <v>35</v>
      </c>
      <c r="C20" s="176">
        <v>-131221</v>
      </c>
      <c r="D20" s="176">
        <v>412423</v>
      </c>
      <c r="E20" s="176">
        <v>327715</v>
      </c>
      <c r="F20" s="176">
        <v>0</v>
      </c>
      <c r="G20" s="176">
        <v>79781</v>
      </c>
      <c r="H20" s="176">
        <v>79781</v>
      </c>
      <c r="I20" s="176">
        <v>0</v>
      </c>
      <c r="J20" s="176">
        <v>0</v>
      </c>
      <c r="K20" s="176">
        <v>0</v>
      </c>
      <c r="L20" s="176">
        <v>-10811</v>
      </c>
      <c r="M20" s="176">
        <v>20876</v>
      </c>
      <c r="N20" s="176">
        <v>9960</v>
      </c>
      <c r="O20" s="176">
        <v>0</v>
      </c>
      <c r="P20" s="176">
        <v>0</v>
      </c>
      <c r="Q20" s="177">
        <v>116610</v>
      </c>
    </row>
    <row r="21" spans="2:17" ht="26.25" customHeight="1" x14ac:dyDescent="0.3">
      <c r="B21" s="163" t="s">
        <v>198</v>
      </c>
      <c r="C21" s="176">
        <v>40832</v>
      </c>
      <c r="D21" s="176">
        <v>131910</v>
      </c>
      <c r="E21" s="176">
        <v>77686</v>
      </c>
      <c r="F21" s="176">
        <v>0</v>
      </c>
      <c r="G21" s="176">
        <v>191943</v>
      </c>
      <c r="H21" s="176">
        <v>191943</v>
      </c>
      <c r="I21" s="176">
        <v>0</v>
      </c>
      <c r="J21" s="176">
        <v>0</v>
      </c>
      <c r="K21" s="176">
        <v>0</v>
      </c>
      <c r="L21" s="176">
        <v>6045</v>
      </c>
      <c r="M21" s="176">
        <v>99408</v>
      </c>
      <c r="N21" s="176">
        <v>116943</v>
      </c>
      <c r="O21" s="176">
        <v>0</v>
      </c>
      <c r="P21" s="176">
        <v>-115234</v>
      </c>
      <c r="Q21" s="177">
        <v>53299</v>
      </c>
    </row>
    <row r="22" spans="2:17" ht="26.25" customHeight="1" x14ac:dyDescent="0.3">
      <c r="B22" s="6" t="s">
        <v>60</v>
      </c>
      <c r="C22" s="176">
        <v>166168</v>
      </c>
      <c r="D22" s="176">
        <v>328287</v>
      </c>
      <c r="E22" s="176">
        <v>224011</v>
      </c>
      <c r="F22" s="176">
        <v>0</v>
      </c>
      <c r="G22" s="176">
        <v>94838</v>
      </c>
      <c r="H22" s="176">
        <v>138196</v>
      </c>
      <c r="I22" s="176">
        <v>0</v>
      </c>
      <c r="J22" s="176">
        <v>0</v>
      </c>
      <c r="K22" s="176">
        <v>0</v>
      </c>
      <c r="L22" s="176">
        <v>27228</v>
      </c>
      <c r="M22" s="176">
        <v>68656</v>
      </c>
      <c r="N22" s="176">
        <v>79868</v>
      </c>
      <c r="O22" s="176">
        <v>1284</v>
      </c>
      <c r="P22" s="176">
        <v>90719</v>
      </c>
      <c r="Q22" s="177">
        <v>143965</v>
      </c>
    </row>
    <row r="23" spans="2:17" ht="26.25" customHeight="1" x14ac:dyDescent="0.3">
      <c r="B23" s="6" t="s">
        <v>61</v>
      </c>
      <c r="C23" s="176">
        <v>2009661</v>
      </c>
      <c r="D23" s="176">
        <v>3389458</v>
      </c>
      <c r="E23" s="176">
        <v>2183638</v>
      </c>
      <c r="F23" s="176">
        <v>0</v>
      </c>
      <c r="G23" s="176">
        <v>2029932</v>
      </c>
      <c r="H23" s="176">
        <v>1479211</v>
      </c>
      <c r="I23" s="176">
        <v>0</v>
      </c>
      <c r="J23" s="176">
        <v>0</v>
      </c>
      <c r="K23" s="176">
        <v>0</v>
      </c>
      <c r="L23" s="176">
        <v>93329</v>
      </c>
      <c r="M23" s="176">
        <v>152055</v>
      </c>
      <c r="N23" s="176">
        <v>134151</v>
      </c>
      <c r="O23" s="176">
        <v>0</v>
      </c>
      <c r="P23" s="176">
        <v>6932</v>
      </c>
      <c r="Q23" s="177">
        <v>2595923</v>
      </c>
    </row>
    <row r="24" spans="2:17" ht="26.25" customHeight="1" x14ac:dyDescent="0.3">
      <c r="B24" s="6" t="s">
        <v>136</v>
      </c>
      <c r="C24" s="176">
        <v>44296</v>
      </c>
      <c r="D24" s="176">
        <v>115652</v>
      </c>
      <c r="E24" s="176">
        <v>61496</v>
      </c>
      <c r="F24" s="176">
        <v>13506</v>
      </c>
      <c r="G24" s="176">
        <v>25612</v>
      </c>
      <c r="H24" s="176">
        <v>25612</v>
      </c>
      <c r="I24" s="176">
        <v>0</v>
      </c>
      <c r="J24" s="176">
        <v>0</v>
      </c>
      <c r="K24" s="176">
        <v>0</v>
      </c>
      <c r="L24" s="176">
        <v>11352</v>
      </c>
      <c r="M24" s="176">
        <v>48421</v>
      </c>
      <c r="N24" s="176">
        <v>4224</v>
      </c>
      <c r="O24" s="176">
        <v>0</v>
      </c>
      <c r="P24" s="176">
        <v>0</v>
      </c>
      <c r="Q24" s="177">
        <v>38136</v>
      </c>
    </row>
    <row r="25" spans="2:17" ht="26.25" customHeight="1" x14ac:dyDescent="0.3">
      <c r="B25" s="6" t="s">
        <v>137</v>
      </c>
      <c r="C25" s="176">
        <v>11830</v>
      </c>
      <c r="D25" s="176">
        <v>2953</v>
      </c>
      <c r="E25" s="176">
        <v>1390</v>
      </c>
      <c r="F25" s="176">
        <v>0</v>
      </c>
      <c r="G25" s="176">
        <v>2963</v>
      </c>
      <c r="H25" s="176">
        <v>2963</v>
      </c>
      <c r="I25" s="176">
        <v>0</v>
      </c>
      <c r="J25" s="176">
        <v>0</v>
      </c>
      <c r="K25" s="176">
        <v>0</v>
      </c>
      <c r="L25" s="176">
        <v>307</v>
      </c>
      <c r="M25" s="176">
        <v>1637</v>
      </c>
      <c r="N25" s="176">
        <v>3413</v>
      </c>
      <c r="O25" s="176">
        <v>0</v>
      </c>
      <c r="P25" s="176">
        <v>0</v>
      </c>
      <c r="Q25" s="177">
        <v>11727</v>
      </c>
    </row>
    <row r="26" spans="2:17" ht="26.25" customHeight="1" x14ac:dyDescent="0.3">
      <c r="B26" s="6" t="s">
        <v>154</v>
      </c>
      <c r="C26" s="176">
        <v>-608949</v>
      </c>
      <c r="D26" s="176">
        <v>591909</v>
      </c>
      <c r="E26" s="176">
        <v>337971</v>
      </c>
      <c r="F26" s="176">
        <v>0</v>
      </c>
      <c r="G26" s="176">
        <v>260816</v>
      </c>
      <c r="H26" s="176">
        <v>313874</v>
      </c>
      <c r="I26" s="176">
        <v>0</v>
      </c>
      <c r="J26" s="176">
        <v>0</v>
      </c>
      <c r="K26" s="176">
        <v>0</v>
      </c>
      <c r="L26" s="176">
        <v>-10056</v>
      </c>
      <c r="M26" s="176">
        <v>114052</v>
      </c>
      <c r="N26" s="176">
        <v>27910</v>
      </c>
      <c r="O26" s="176">
        <v>0</v>
      </c>
      <c r="P26" s="176">
        <v>0</v>
      </c>
      <c r="Q26" s="177">
        <v>-660940</v>
      </c>
    </row>
    <row r="27" spans="2:17" ht="26.25" customHeight="1" x14ac:dyDescent="0.3">
      <c r="B27" s="6" t="s">
        <v>38</v>
      </c>
      <c r="C27" s="176">
        <v>0</v>
      </c>
      <c r="D27" s="176">
        <v>1663</v>
      </c>
      <c r="E27" s="176">
        <v>1663</v>
      </c>
      <c r="F27" s="176">
        <v>0</v>
      </c>
      <c r="G27" s="176">
        <v>0</v>
      </c>
      <c r="H27" s="176">
        <v>0</v>
      </c>
      <c r="I27" s="176">
        <v>0</v>
      </c>
      <c r="J27" s="176">
        <v>0</v>
      </c>
      <c r="K27" s="176">
        <v>0</v>
      </c>
      <c r="L27" s="176">
        <v>0</v>
      </c>
      <c r="M27" s="176">
        <v>2568</v>
      </c>
      <c r="N27" s="176">
        <v>1203</v>
      </c>
      <c r="O27" s="176">
        <v>0</v>
      </c>
      <c r="P27" s="176">
        <v>0</v>
      </c>
      <c r="Q27" s="177">
        <v>298</v>
      </c>
    </row>
    <row r="28" spans="2:17" ht="26.25" customHeight="1" x14ac:dyDescent="0.3">
      <c r="B28" s="6" t="s">
        <v>62</v>
      </c>
      <c r="C28" s="176">
        <v>624984</v>
      </c>
      <c r="D28" s="176">
        <v>228295</v>
      </c>
      <c r="E28" s="176">
        <v>128715</v>
      </c>
      <c r="F28" s="176">
        <v>0</v>
      </c>
      <c r="G28" s="176">
        <v>75304</v>
      </c>
      <c r="H28" s="176">
        <v>96090</v>
      </c>
      <c r="I28" s="176">
        <v>0</v>
      </c>
      <c r="J28" s="176">
        <v>0</v>
      </c>
      <c r="K28" s="176">
        <v>0</v>
      </c>
      <c r="L28" s="176">
        <v>9282</v>
      </c>
      <c r="M28" s="176">
        <v>28979</v>
      </c>
      <c r="N28" s="176">
        <v>34313</v>
      </c>
      <c r="O28" s="176">
        <v>0</v>
      </c>
      <c r="P28" s="176">
        <v>0</v>
      </c>
      <c r="Q28" s="177">
        <v>653661</v>
      </c>
    </row>
    <row r="29" spans="2:17" ht="26.25" customHeight="1" x14ac:dyDescent="0.3">
      <c r="B29" s="6" t="s">
        <v>63</v>
      </c>
      <c r="C29" s="176">
        <v>-18437</v>
      </c>
      <c r="D29" s="176">
        <v>47185</v>
      </c>
      <c r="E29" s="176">
        <v>20694</v>
      </c>
      <c r="F29" s="176">
        <v>0</v>
      </c>
      <c r="G29" s="176">
        <v>54037</v>
      </c>
      <c r="H29" s="176">
        <v>19382</v>
      </c>
      <c r="I29" s="176">
        <v>0</v>
      </c>
      <c r="J29" s="176">
        <v>0</v>
      </c>
      <c r="K29" s="176">
        <v>0</v>
      </c>
      <c r="L29" s="176">
        <v>-1436</v>
      </c>
      <c r="M29" s="176">
        <v>17846</v>
      </c>
      <c r="N29" s="176">
        <v>7670</v>
      </c>
      <c r="O29" s="176">
        <v>0</v>
      </c>
      <c r="P29" s="176">
        <v>0</v>
      </c>
      <c r="Q29" s="177">
        <v>-25865</v>
      </c>
    </row>
    <row r="30" spans="2:17" ht="26.25" customHeight="1" x14ac:dyDescent="0.3">
      <c r="B30" s="6" t="s">
        <v>64</v>
      </c>
      <c r="C30" s="176">
        <v>1995539</v>
      </c>
      <c r="D30" s="176">
        <v>461245</v>
      </c>
      <c r="E30" s="176">
        <v>165581</v>
      </c>
      <c r="F30" s="176">
        <v>0</v>
      </c>
      <c r="G30" s="176">
        <v>351239</v>
      </c>
      <c r="H30" s="176">
        <v>207982</v>
      </c>
      <c r="I30" s="176">
        <v>0</v>
      </c>
      <c r="J30" s="176">
        <v>0</v>
      </c>
      <c r="K30" s="176">
        <v>0</v>
      </c>
      <c r="L30" s="176">
        <v>79393</v>
      </c>
      <c r="M30" s="176">
        <v>198925</v>
      </c>
      <c r="N30" s="176">
        <v>180345</v>
      </c>
      <c r="O30" s="176">
        <v>0</v>
      </c>
      <c r="P30" s="176">
        <v>0</v>
      </c>
      <c r="Q30" s="177">
        <v>1855164</v>
      </c>
    </row>
    <row r="31" spans="2:17" ht="26.25" customHeight="1" x14ac:dyDescent="0.3">
      <c r="B31" s="58" t="s">
        <v>45</v>
      </c>
      <c r="C31" s="178">
        <f t="shared" ref="C31:Q31" si="0">SUM(C6:C30)</f>
        <v>7174826</v>
      </c>
      <c r="D31" s="178">
        <f t="shared" si="0"/>
        <v>11004823</v>
      </c>
      <c r="E31" s="178">
        <f t="shared" si="0"/>
        <v>6339557</v>
      </c>
      <c r="F31" s="178">
        <f t="shared" si="0"/>
        <v>13506</v>
      </c>
      <c r="G31" s="178">
        <f t="shared" si="0"/>
        <v>5255639</v>
      </c>
      <c r="H31" s="178">
        <f t="shared" si="0"/>
        <v>4527364</v>
      </c>
      <c r="I31" s="178">
        <f t="shared" si="0"/>
        <v>0</v>
      </c>
      <c r="J31" s="178">
        <f t="shared" si="0"/>
        <v>0</v>
      </c>
      <c r="K31" s="178">
        <f t="shared" si="0"/>
        <v>0</v>
      </c>
      <c r="L31" s="179">
        <f t="shared" si="0"/>
        <v>200108</v>
      </c>
      <c r="M31" s="178">
        <f t="shared" si="0"/>
        <v>1964607</v>
      </c>
      <c r="N31" s="178">
        <f t="shared" si="0"/>
        <v>1571100</v>
      </c>
      <c r="O31" s="178">
        <f t="shared" si="0"/>
        <v>9162</v>
      </c>
      <c r="P31" s="178">
        <f t="shared" si="0"/>
        <v>-117717</v>
      </c>
      <c r="Q31" s="178">
        <f t="shared" si="0"/>
        <v>8515467</v>
      </c>
    </row>
    <row r="32" spans="2:17" ht="26.25" customHeight="1" x14ac:dyDescent="0.3">
      <c r="B32" s="261" t="s">
        <v>46</v>
      </c>
      <c r="C32" s="262"/>
      <c r="D32" s="262"/>
      <c r="E32" s="262"/>
      <c r="F32" s="262"/>
      <c r="G32" s="262"/>
      <c r="H32" s="262"/>
      <c r="I32" s="262"/>
      <c r="J32" s="262"/>
      <c r="K32" s="262"/>
      <c r="L32" s="262"/>
      <c r="M32" s="262"/>
      <c r="N32" s="262"/>
      <c r="O32" s="262"/>
      <c r="P32" s="262"/>
      <c r="Q32" s="263"/>
    </row>
    <row r="33" spans="2:17" ht="26.25" customHeight="1" x14ac:dyDescent="0.3">
      <c r="B33" s="6" t="s">
        <v>47</v>
      </c>
      <c r="C33" s="176">
        <v>0</v>
      </c>
      <c r="D33" s="176">
        <v>464585</v>
      </c>
      <c r="E33" s="176">
        <v>374822</v>
      </c>
      <c r="F33" s="176">
        <v>0</v>
      </c>
      <c r="G33" s="176">
        <v>81536</v>
      </c>
      <c r="H33" s="176">
        <v>162611</v>
      </c>
      <c r="I33" s="176">
        <v>0</v>
      </c>
      <c r="J33" s="176">
        <v>0</v>
      </c>
      <c r="K33" s="176">
        <v>0</v>
      </c>
      <c r="L33" s="176">
        <v>111266</v>
      </c>
      <c r="M33" s="176">
        <v>42127</v>
      </c>
      <c r="N33" s="176">
        <v>52259</v>
      </c>
      <c r="O33" s="176">
        <v>0</v>
      </c>
      <c r="P33" s="176">
        <v>0</v>
      </c>
      <c r="Q33" s="177">
        <v>111077</v>
      </c>
    </row>
    <row r="34" spans="2:17" ht="26.25" customHeight="1" x14ac:dyDescent="0.3">
      <c r="B34" s="6" t="s">
        <v>79</v>
      </c>
      <c r="C34" s="176">
        <v>0</v>
      </c>
      <c r="D34" s="176">
        <v>1244033</v>
      </c>
      <c r="E34" s="176">
        <v>1034423</v>
      </c>
      <c r="F34" s="176">
        <v>-247</v>
      </c>
      <c r="G34" s="176">
        <v>576781</v>
      </c>
      <c r="H34" s="176">
        <v>581444</v>
      </c>
      <c r="I34" s="176">
        <v>0</v>
      </c>
      <c r="J34" s="176">
        <v>0</v>
      </c>
      <c r="K34" s="176">
        <v>0</v>
      </c>
      <c r="L34" s="176">
        <v>272710</v>
      </c>
      <c r="M34" s="176">
        <v>95716</v>
      </c>
      <c r="N34" s="176">
        <v>0</v>
      </c>
      <c r="O34" s="176">
        <v>0</v>
      </c>
      <c r="P34" s="176">
        <v>0</v>
      </c>
      <c r="Q34" s="177">
        <v>84307</v>
      </c>
    </row>
    <row r="35" spans="2:17" ht="26.25" customHeight="1" x14ac:dyDescent="0.3">
      <c r="B35" s="6" t="s">
        <v>48</v>
      </c>
      <c r="C35" s="176">
        <v>6187532</v>
      </c>
      <c r="D35" s="176">
        <v>1836590</v>
      </c>
      <c r="E35" s="176">
        <v>1748029</v>
      </c>
      <c r="F35" s="176">
        <v>0</v>
      </c>
      <c r="G35" s="176">
        <v>803151</v>
      </c>
      <c r="H35" s="176">
        <v>831974</v>
      </c>
      <c r="I35" s="176">
        <v>0</v>
      </c>
      <c r="J35" s="176">
        <v>0</v>
      </c>
      <c r="K35" s="176">
        <v>0</v>
      </c>
      <c r="L35" s="176">
        <v>539226</v>
      </c>
      <c r="M35" s="176">
        <v>215912</v>
      </c>
      <c r="N35" s="176">
        <v>674690</v>
      </c>
      <c r="O35" s="176">
        <v>0</v>
      </c>
      <c r="P35" s="176">
        <v>0</v>
      </c>
      <c r="Q35" s="177">
        <v>7023138</v>
      </c>
    </row>
    <row r="36" spans="2:17" ht="26.25" customHeight="1" x14ac:dyDescent="0.3">
      <c r="B36" s="58" t="s">
        <v>45</v>
      </c>
      <c r="C36" s="178">
        <f>SUM(C33:C35)</f>
        <v>6187532</v>
      </c>
      <c r="D36" s="178">
        <f t="shared" ref="D36:Q36" si="1">SUM(D33:D35)</f>
        <v>3545208</v>
      </c>
      <c r="E36" s="178">
        <f t="shared" si="1"/>
        <v>3157274</v>
      </c>
      <c r="F36" s="178">
        <f t="shared" si="1"/>
        <v>-247</v>
      </c>
      <c r="G36" s="178">
        <f t="shared" si="1"/>
        <v>1461468</v>
      </c>
      <c r="H36" s="178">
        <f t="shared" si="1"/>
        <v>1576029</v>
      </c>
      <c r="I36" s="178">
        <f t="shared" si="1"/>
        <v>0</v>
      </c>
      <c r="J36" s="178">
        <f t="shared" si="1"/>
        <v>0</v>
      </c>
      <c r="K36" s="178">
        <f t="shared" si="1"/>
        <v>0</v>
      </c>
      <c r="L36" s="178">
        <f t="shared" si="1"/>
        <v>923202</v>
      </c>
      <c r="M36" s="178">
        <f t="shared" si="1"/>
        <v>353755</v>
      </c>
      <c r="N36" s="178">
        <f t="shared" si="1"/>
        <v>726949</v>
      </c>
      <c r="O36" s="178">
        <f t="shared" si="1"/>
        <v>0</v>
      </c>
      <c r="P36" s="178">
        <f t="shared" si="1"/>
        <v>0</v>
      </c>
      <c r="Q36" s="178">
        <f t="shared" si="1"/>
        <v>7218522</v>
      </c>
    </row>
    <row r="37" spans="2:17" x14ac:dyDescent="0.3">
      <c r="B37" s="265" t="s">
        <v>50</v>
      </c>
      <c r="C37" s="265"/>
      <c r="D37" s="265"/>
      <c r="E37" s="265"/>
      <c r="F37" s="265"/>
      <c r="G37" s="265"/>
      <c r="H37" s="265"/>
      <c r="I37" s="265"/>
      <c r="J37" s="265"/>
      <c r="K37" s="265"/>
      <c r="L37" s="265"/>
      <c r="M37" s="265"/>
      <c r="N37" s="265"/>
      <c r="O37" s="265"/>
      <c r="P37" s="265"/>
      <c r="Q37" s="265"/>
    </row>
    <row r="38" spans="2:17" x14ac:dyDescent="0.3">
      <c r="Q38" s="164"/>
    </row>
    <row r="39" spans="2:17" x14ac:dyDescent="0.3">
      <c r="C39" s="16"/>
      <c r="D39" s="16"/>
      <c r="E39" s="16"/>
      <c r="F39" s="16"/>
      <c r="G39" s="16"/>
      <c r="H39" s="16"/>
      <c r="I39" s="16"/>
      <c r="J39" s="16"/>
      <c r="K39" s="16"/>
      <c r="L39" s="16"/>
      <c r="M39" s="16"/>
      <c r="N39" s="16"/>
      <c r="O39" s="16"/>
      <c r="P39" s="16"/>
      <c r="Q39" s="16"/>
    </row>
    <row r="41" spans="2:17" x14ac:dyDescent="0.3">
      <c r="Q41" s="18"/>
    </row>
    <row r="42" spans="2:17" x14ac:dyDescent="0.3">
      <c r="Q42" s="166"/>
    </row>
  </sheetData>
  <sheetProtection algorithmName="SHA-512" hashValue="du50RXMx57H1OSgoAqUgjzEGUCVwQNh50TJp7+cAVpCTJ7kseu1rfQbd+E+RGVE66ZrKawrCvC0yBECqilJqXw==" saltValue="hgpmeIAaygqaxeJyQe37/w==" spinCount="100000"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2"/>
  <sheetViews>
    <sheetView showGridLines="0" zoomScale="80" zoomScaleNormal="80" workbookViewId="0">
      <selection activeCell="B3" sqref="B3:Q37"/>
    </sheetView>
  </sheetViews>
  <sheetFormatPr defaultColWidth="15.54296875" defaultRowHeight="14" x14ac:dyDescent="0.3"/>
  <cols>
    <col min="1" max="1" width="15.54296875" style="4"/>
    <col min="2" max="2" width="43.453125" style="4" customWidth="1"/>
    <col min="3" max="16" width="21" style="4" customWidth="1"/>
    <col min="17" max="17" width="21" style="8" customWidth="1"/>
    <col min="18" max="16384" width="15.54296875" style="4"/>
  </cols>
  <sheetData>
    <row r="2" spans="2:17" ht="8.25" customHeight="1" x14ac:dyDescent="0.3"/>
    <row r="3" spans="2:17" ht="24.75" customHeight="1" x14ac:dyDescent="0.3">
      <c r="B3" s="269" t="s">
        <v>304</v>
      </c>
      <c r="C3" s="269"/>
      <c r="D3" s="269"/>
      <c r="E3" s="269"/>
      <c r="F3" s="269"/>
      <c r="G3" s="269"/>
      <c r="H3" s="269"/>
      <c r="I3" s="269"/>
      <c r="J3" s="269"/>
      <c r="K3" s="269"/>
      <c r="L3" s="269"/>
      <c r="M3" s="269"/>
      <c r="N3" s="269"/>
      <c r="O3" s="269"/>
      <c r="P3" s="269"/>
      <c r="Q3" s="269"/>
    </row>
    <row r="4" spans="2:17" s="15" customFormat="1" ht="28" x14ac:dyDescent="0.3">
      <c r="B4" s="64" t="s">
        <v>0</v>
      </c>
      <c r="C4" s="66" t="s">
        <v>66</v>
      </c>
      <c r="D4" s="66" t="s">
        <v>67</v>
      </c>
      <c r="E4" s="66" t="s">
        <v>68</v>
      </c>
      <c r="F4" s="66" t="s">
        <v>69</v>
      </c>
      <c r="G4" s="66" t="s">
        <v>70</v>
      </c>
      <c r="H4" s="66" t="s">
        <v>87</v>
      </c>
      <c r="I4" s="169" t="s">
        <v>71</v>
      </c>
      <c r="J4" s="66" t="s">
        <v>72</v>
      </c>
      <c r="K4" s="66" t="s">
        <v>73</v>
      </c>
      <c r="L4" s="66" t="s">
        <v>74</v>
      </c>
      <c r="M4" s="66" t="s">
        <v>75</v>
      </c>
      <c r="N4" s="66" t="s">
        <v>2</v>
      </c>
      <c r="O4" s="66" t="s">
        <v>76</v>
      </c>
      <c r="P4" s="66" t="s">
        <v>77</v>
      </c>
      <c r="Q4" s="66" t="s">
        <v>78</v>
      </c>
    </row>
    <row r="5" spans="2:17" ht="27" customHeight="1" x14ac:dyDescent="0.3">
      <c r="B5" s="261" t="s">
        <v>16</v>
      </c>
      <c r="C5" s="262"/>
      <c r="D5" s="262"/>
      <c r="E5" s="262"/>
      <c r="F5" s="262"/>
      <c r="G5" s="262"/>
      <c r="H5" s="262"/>
      <c r="I5" s="262"/>
      <c r="J5" s="262"/>
      <c r="K5" s="262"/>
      <c r="L5" s="262"/>
      <c r="M5" s="262"/>
      <c r="N5" s="262"/>
      <c r="O5" s="262"/>
      <c r="P5" s="262"/>
      <c r="Q5" s="263"/>
    </row>
    <row r="6" spans="2:17" ht="27" customHeight="1" x14ac:dyDescent="0.3">
      <c r="B6" s="6" t="s">
        <v>51</v>
      </c>
      <c r="C6" s="176">
        <v>176081</v>
      </c>
      <c r="D6" s="176">
        <v>232735</v>
      </c>
      <c r="E6" s="176">
        <v>216391</v>
      </c>
      <c r="F6" s="176">
        <v>0</v>
      </c>
      <c r="G6" s="176">
        <v>48022</v>
      </c>
      <c r="H6" s="176">
        <v>50258</v>
      </c>
      <c r="I6" s="176">
        <v>0</v>
      </c>
      <c r="J6" s="176">
        <v>0</v>
      </c>
      <c r="K6" s="176">
        <v>0</v>
      </c>
      <c r="L6" s="176">
        <v>17788</v>
      </c>
      <c r="M6" s="176">
        <v>5571</v>
      </c>
      <c r="N6" s="176">
        <v>7806</v>
      </c>
      <c r="O6" s="176">
        <v>302</v>
      </c>
      <c r="P6" s="176">
        <v>0</v>
      </c>
      <c r="Q6" s="177">
        <v>326360</v>
      </c>
    </row>
    <row r="7" spans="2:17" ht="27" customHeight="1" x14ac:dyDescent="0.3">
      <c r="B7" s="6" t="s">
        <v>144</v>
      </c>
      <c r="C7" s="176">
        <v>27587</v>
      </c>
      <c r="D7" s="176">
        <v>903615</v>
      </c>
      <c r="E7" s="176">
        <v>574054</v>
      </c>
      <c r="F7" s="176">
        <v>0</v>
      </c>
      <c r="G7" s="176">
        <v>172564</v>
      </c>
      <c r="H7" s="176">
        <v>195571</v>
      </c>
      <c r="I7" s="176">
        <v>0</v>
      </c>
      <c r="J7" s="176">
        <v>0</v>
      </c>
      <c r="K7" s="176">
        <v>0</v>
      </c>
      <c r="L7" s="176">
        <v>190586</v>
      </c>
      <c r="M7" s="176">
        <v>133882</v>
      </c>
      <c r="N7" s="176">
        <v>170153</v>
      </c>
      <c r="O7" s="176">
        <v>0</v>
      </c>
      <c r="P7" s="176">
        <v>-224147</v>
      </c>
      <c r="Q7" s="177">
        <v>475903</v>
      </c>
    </row>
    <row r="8" spans="2:17" ht="27" customHeight="1" x14ac:dyDescent="0.3">
      <c r="B8" s="6" t="s">
        <v>153</v>
      </c>
      <c r="C8" s="176">
        <v>390375</v>
      </c>
      <c r="D8" s="176">
        <v>1488870</v>
      </c>
      <c r="E8" s="176">
        <v>1409057</v>
      </c>
      <c r="F8" s="176">
        <v>0</v>
      </c>
      <c r="G8" s="176">
        <v>278767</v>
      </c>
      <c r="H8" s="176">
        <v>262453</v>
      </c>
      <c r="I8" s="176">
        <v>0</v>
      </c>
      <c r="J8" s="176">
        <v>0</v>
      </c>
      <c r="K8" s="176">
        <v>0</v>
      </c>
      <c r="L8" s="176">
        <v>30489</v>
      </c>
      <c r="M8" s="176">
        <v>572822</v>
      </c>
      <c r="N8" s="176">
        <v>290861</v>
      </c>
      <c r="O8" s="176">
        <v>0</v>
      </c>
      <c r="P8" s="176">
        <v>0</v>
      </c>
      <c r="Q8" s="177">
        <v>1224529</v>
      </c>
    </row>
    <row r="9" spans="2:17" ht="27" customHeight="1" x14ac:dyDescent="0.3">
      <c r="B9" s="6" t="s">
        <v>52</v>
      </c>
      <c r="C9" s="176">
        <v>0</v>
      </c>
      <c r="D9" s="176">
        <v>0</v>
      </c>
      <c r="E9" s="176">
        <v>0</v>
      </c>
      <c r="F9" s="176">
        <v>0</v>
      </c>
      <c r="G9" s="176">
        <v>0</v>
      </c>
      <c r="H9" s="176">
        <v>0</v>
      </c>
      <c r="I9" s="176">
        <v>0</v>
      </c>
      <c r="J9" s="176">
        <v>0</v>
      </c>
      <c r="K9" s="176">
        <v>0</v>
      </c>
      <c r="L9" s="176">
        <v>0</v>
      </c>
      <c r="M9" s="176">
        <v>0</v>
      </c>
      <c r="N9" s="176">
        <v>0</v>
      </c>
      <c r="O9" s="176">
        <v>0</v>
      </c>
      <c r="P9" s="176">
        <v>0</v>
      </c>
      <c r="Q9" s="177">
        <v>0</v>
      </c>
    </row>
    <row r="10" spans="2:17" ht="27" customHeight="1" x14ac:dyDescent="0.3">
      <c r="B10" s="6" t="s">
        <v>53</v>
      </c>
      <c r="C10" s="176">
        <v>660109</v>
      </c>
      <c r="D10" s="176">
        <v>3120076</v>
      </c>
      <c r="E10" s="176">
        <v>2295348</v>
      </c>
      <c r="F10" s="176">
        <v>0</v>
      </c>
      <c r="G10" s="176">
        <v>867480</v>
      </c>
      <c r="H10" s="176">
        <v>1396901</v>
      </c>
      <c r="I10" s="176">
        <v>0</v>
      </c>
      <c r="J10" s="176">
        <v>0</v>
      </c>
      <c r="K10" s="176">
        <v>0</v>
      </c>
      <c r="L10" s="176">
        <v>-23998</v>
      </c>
      <c r="M10" s="176">
        <v>1075799</v>
      </c>
      <c r="N10" s="176">
        <v>244015</v>
      </c>
      <c r="O10" s="176">
        <v>0</v>
      </c>
      <c r="P10" s="176">
        <v>0</v>
      </c>
      <c r="Q10" s="177">
        <v>750771</v>
      </c>
    </row>
    <row r="11" spans="2:17" ht="27" customHeight="1" x14ac:dyDescent="0.3">
      <c r="B11" s="6" t="s">
        <v>22</v>
      </c>
      <c r="C11" s="176">
        <v>0</v>
      </c>
      <c r="D11" s="176">
        <v>0</v>
      </c>
      <c r="E11" s="176">
        <v>0</v>
      </c>
      <c r="F11" s="176">
        <v>0</v>
      </c>
      <c r="G11" s="176">
        <v>0</v>
      </c>
      <c r="H11" s="176">
        <v>0</v>
      </c>
      <c r="I11" s="176">
        <v>0</v>
      </c>
      <c r="J11" s="176">
        <v>0</v>
      </c>
      <c r="K11" s="176">
        <v>0</v>
      </c>
      <c r="L11" s="176">
        <v>0</v>
      </c>
      <c r="M11" s="176">
        <v>0</v>
      </c>
      <c r="N11" s="176">
        <v>0</v>
      </c>
      <c r="O11" s="176">
        <v>0</v>
      </c>
      <c r="P11" s="176">
        <v>0</v>
      </c>
      <c r="Q11" s="177">
        <v>0</v>
      </c>
    </row>
    <row r="12" spans="2:17" ht="27" customHeight="1" x14ac:dyDescent="0.3">
      <c r="B12" s="6" t="s">
        <v>55</v>
      </c>
      <c r="C12" s="176">
        <v>1371</v>
      </c>
      <c r="D12" s="176">
        <v>4567</v>
      </c>
      <c r="E12" s="176">
        <v>806</v>
      </c>
      <c r="F12" s="176">
        <v>0</v>
      </c>
      <c r="G12" s="176">
        <v>0</v>
      </c>
      <c r="H12" s="176">
        <v>0</v>
      </c>
      <c r="I12" s="176">
        <v>0</v>
      </c>
      <c r="J12" s="176">
        <v>0</v>
      </c>
      <c r="K12" s="176">
        <v>0</v>
      </c>
      <c r="L12" s="176">
        <v>-1889</v>
      </c>
      <c r="M12" s="176">
        <v>1242</v>
      </c>
      <c r="N12" s="176">
        <v>267</v>
      </c>
      <c r="O12" s="176">
        <v>0</v>
      </c>
      <c r="P12" s="176">
        <v>0</v>
      </c>
      <c r="Q12" s="177">
        <v>3091</v>
      </c>
    </row>
    <row r="13" spans="2:17" ht="27" customHeight="1" x14ac:dyDescent="0.3">
      <c r="B13" s="6" t="s">
        <v>56</v>
      </c>
      <c r="C13" s="176">
        <v>0</v>
      </c>
      <c r="D13" s="176">
        <v>69119</v>
      </c>
      <c r="E13" s="176">
        <v>69119</v>
      </c>
      <c r="F13" s="176">
        <v>0</v>
      </c>
      <c r="G13" s="176">
        <v>8471</v>
      </c>
      <c r="H13" s="176">
        <v>0</v>
      </c>
      <c r="I13" s="176">
        <v>0</v>
      </c>
      <c r="J13" s="176">
        <v>0</v>
      </c>
      <c r="K13" s="176">
        <v>0</v>
      </c>
      <c r="L13" s="176">
        <v>446</v>
      </c>
      <c r="M13" s="176">
        <v>0</v>
      </c>
      <c r="N13" s="176">
        <v>0</v>
      </c>
      <c r="O13" s="176">
        <v>0</v>
      </c>
      <c r="P13" s="176">
        <v>0</v>
      </c>
      <c r="Q13" s="177">
        <v>68673</v>
      </c>
    </row>
    <row r="14" spans="2:17" ht="27" customHeight="1" x14ac:dyDescent="0.3">
      <c r="B14" s="6" t="s">
        <v>57</v>
      </c>
      <c r="C14" s="176">
        <v>92538</v>
      </c>
      <c r="D14" s="176">
        <v>200821</v>
      </c>
      <c r="E14" s="176">
        <v>135137</v>
      </c>
      <c r="F14" s="176">
        <v>0</v>
      </c>
      <c r="G14" s="176">
        <v>45514</v>
      </c>
      <c r="H14" s="176">
        <v>0</v>
      </c>
      <c r="I14" s="176">
        <v>0</v>
      </c>
      <c r="J14" s="176">
        <v>0</v>
      </c>
      <c r="K14" s="176">
        <v>0</v>
      </c>
      <c r="L14" s="176">
        <v>1115</v>
      </c>
      <c r="M14" s="176">
        <v>70154</v>
      </c>
      <c r="N14" s="176">
        <v>26180</v>
      </c>
      <c r="O14" s="176">
        <v>0</v>
      </c>
      <c r="P14" s="176">
        <v>10080</v>
      </c>
      <c r="Q14" s="177">
        <v>172507</v>
      </c>
    </row>
    <row r="15" spans="2:17" ht="27" customHeight="1" x14ac:dyDescent="0.3">
      <c r="B15" s="6" t="s">
        <v>58</v>
      </c>
      <c r="C15" s="176">
        <v>111660</v>
      </c>
      <c r="D15" s="176">
        <v>120594</v>
      </c>
      <c r="E15" s="176">
        <v>75643</v>
      </c>
      <c r="F15" s="176">
        <v>0</v>
      </c>
      <c r="G15" s="176">
        <v>48859</v>
      </c>
      <c r="H15" s="176">
        <v>0</v>
      </c>
      <c r="I15" s="176">
        <v>0</v>
      </c>
      <c r="J15" s="176">
        <v>0</v>
      </c>
      <c r="K15" s="176">
        <v>0</v>
      </c>
      <c r="L15" s="176">
        <v>38676</v>
      </c>
      <c r="M15" s="176">
        <v>28793</v>
      </c>
      <c r="N15" s="176">
        <v>32466</v>
      </c>
      <c r="O15" s="176">
        <v>100</v>
      </c>
      <c r="P15" s="176">
        <v>0</v>
      </c>
      <c r="Q15" s="177">
        <v>152201</v>
      </c>
    </row>
    <row r="16" spans="2:17" ht="27" customHeight="1" x14ac:dyDescent="0.3">
      <c r="B16" s="6" t="s">
        <v>59</v>
      </c>
      <c r="C16" s="176">
        <v>0</v>
      </c>
      <c r="D16" s="176">
        <v>0</v>
      </c>
      <c r="E16" s="176">
        <v>0</v>
      </c>
      <c r="F16" s="176">
        <v>0</v>
      </c>
      <c r="G16" s="176">
        <v>0</v>
      </c>
      <c r="H16" s="176">
        <v>0</v>
      </c>
      <c r="I16" s="176">
        <v>0</v>
      </c>
      <c r="J16" s="176">
        <v>0</v>
      </c>
      <c r="K16" s="176">
        <v>0</v>
      </c>
      <c r="L16" s="176">
        <v>0</v>
      </c>
      <c r="M16" s="176">
        <v>0</v>
      </c>
      <c r="N16" s="176">
        <v>0</v>
      </c>
      <c r="O16" s="176">
        <v>0</v>
      </c>
      <c r="P16" s="176">
        <v>0</v>
      </c>
      <c r="Q16" s="177">
        <v>0</v>
      </c>
    </row>
    <row r="17" spans="2:17" ht="27" customHeight="1" x14ac:dyDescent="0.3">
      <c r="B17" s="6" t="s">
        <v>133</v>
      </c>
      <c r="C17" s="176">
        <v>386426</v>
      </c>
      <c r="D17" s="176">
        <v>329124</v>
      </c>
      <c r="E17" s="176">
        <v>303652</v>
      </c>
      <c r="F17" s="176">
        <v>0</v>
      </c>
      <c r="G17" s="176">
        <v>65046</v>
      </c>
      <c r="H17" s="176">
        <v>59174</v>
      </c>
      <c r="I17" s="176">
        <v>0</v>
      </c>
      <c r="J17" s="176">
        <v>0</v>
      </c>
      <c r="K17" s="176">
        <v>0</v>
      </c>
      <c r="L17" s="176">
        <v>19345</v>
      </c>
      <c r="M17" s="176">
        <v>124579</v>
      </c>
      <c r="N17" s="176">
        <v>27413</v>
      </c>
      <c r="O17" s="176">
        <v>0</v>
      </c>
      <c r="P17" s="176">
        <v>0</v>
      </c>
      <c r="Q17" s="177">
        <v>514393</v>
      </c>
    </row>
    <row r="18" spans="2:17" ht="27" customHeight="1" x14ac:dyDescent="0.3">
      <c r="B18" s="6" t="s">
        <v>261</v>
      </c>
      <c r="C18" s="176">
        <v>0</v>
      </c>
      <c r="D18" s="176">
        <v>713864</v>
      </c>
      <c r="E18" s="176">
        <v>713864</v>
      </c>
      <c r="F18" s="176">
        <v>0</v>
      </c>
      <c r="G18" s="176">
        <v>428691</v>
      </c>
      <c r="H18" s="176">
        <v>0</v>
      </c>
      <c r="I18" s="176">
        <v>0</v>
      </c>
      <c r="J18" s="176">
        <v>0</v>
      </c>
      <c r="K18" s="176">
        <v>0</v>
      </c>
      <c r="L18" s="176">
        <v>0</v>
      </c>
      <c r="M18" s="176">
        <v>199137</v>
      </c>
      <c r="N18" s="176">
        <v>0</v>
      </c>
      <c r="O18" s="176">
        <v>0</v>
      </c>
      <c r="P18" s="176">
        <v>0</v>
      </c>
      <c r="Q18" s="177">
        <v>514727</v>
      </c>
    </row>
    <row r="19" spans="2:17" ht="27" customHeight="1" x14ac:dyDescent="0.3">
      <c r="B19" s="6" t="s">
        <v>138</v>
      </c>
      <c r="C19" s="176">
        <v>493447</v>
      </c>
      <c r="D19" s="176">
        <v>561121</v>
      </c>
      <c r="E19" s="176">
        <v>464609</v>
      </c>
      <c r="F19" s="176">
        <v>0</v>
      </c>
      <c r="G19" s="176">
        <v>122157</v>
      </c>
      <c r="H19" s="176">
        <v>155142</v>
      </c>
      <c r="I19" s="176">
        <v>0</v>
      </c>
      <c r="J19" s="176">
        <v>0</v>
      </c>
      <c r="K19" s="176">
        <v>0</v>
      </c>
      <c r="L19" s="176">
        <v>66913</v>
      </c>
      <c r="M19" s="176">
        <v>0</v>
      </c>
      <c r="N19" s="176">
        <v>0</v>
      </c>
      <c r="O19" s="176">
        <v>0</v>
      </c>
      <c r="P19" s="176">
        <v>0</v>
      </c>
      <c r="Q19" s="177">
        <v>736002</v>
      </c>
    </row>
    <row r="20" spans="2:17" ht="27" customHeight="1" x14ac:dyDescent="0.3">
      <c r="B20" s="6" t="s">
        <v>35</v>
      </c>
      <c r="C20" s="176">
        <v>317665</v>
      </c>
      <c r="D20" s="176">
        <v>182259</v>
      </c>
      <c r="E20" s="176">
        <v>182259</v>
      </c>
      <c r="F20" s="176">
        <v>0</v>
      </c>
      <c r="G20" s="176">
        <v>68061</v>
      </c>
      <c r="H20" s="176">
        <v>68061</v>
      </c>
      <c r="I20" s="176">
        <v>0</v>
      </c>
      <c r="J20" s="176">
        <v>0</v>
      </c>
      <c r="K20" s="176">
        <v>0</v>
      </c>
      <c r="L20" s="176">
        <v>31002</v>
      </c>
      <c r="M20" s="176">
        <v>64146</v>
      </c>
      <c r="N20" s="176">
        <v>0</v>
      </c>
      <c r="O20" s="176">
        <v>0</v>
      </c>
      <c r="P20" s="176">
        <v>0</v>
      </c>
      <c r="Q20" s="177">
        <v>336713</v>
      </c>
    </row>
    <row r="21" spans="2:17" ht="27" customHeight="1" x14ac:dyDescent="0.3">
      <c r="B21" s="163" t="s">
        <v>198</v>
      </c>
      <c r="C21" s="176">
        <v>62996</v>
      </c>
      <c r="D21" s="176">
        <v>40402</v>
      </c>
      <c r="E21" s="176">
        <v>40402</v>
      </c>
      <c r="F21" s="176">
        <v>0</v>
      </c>
      <c r="G21" s="176">
        <v>33884</v>
      </c>
      <c r="H21" s="176">
        <v>33884</v>
      </c>
      <c r="I21" s="176">
        <v>0</v>
      </c>
      <c r="J21" s="176">
        <v>0</v>
      </c>
      <c r="K21" s="176">
        <v>0</v>
      </c>
      <c r="L21" s="176">
        <v>0</v>
      </c>
      <c r="M21" s="176">
        <v>1775</v>
      </c>
      <c r="N21" s="176">
        <v>0</v>
      </c>
      <c r="O21" s="176">
        <v>0</v>
      </c>
      <c r="P21" s="176">
        <v>0</v>
      </c>
      <c r="Q21" s="177">
        <v>67738</v>
      </c>
    </row>
    <row r="22" spans="2:17" ht="27" customHeight="1" x14ac:dyDescent="0.3">
      <c r="B22" s="6" t="s">
        <v>60</v>
      </c>
      <c r="C22" s="176">
        <v>0</v>
      </c>
      <c r="D22" s="176">
        <v>0</v>
      </c>
      <c r="E22" s="176">
        <v>0</v>
      </c>
      <c r="F22" s="176">
        <v>0</v>
      </c>
      <c r="G22" s="176">
        <v>0</v>
      </c>
      <c r="H22" s="176">
        <v>0</v>
      </c>
      <c r="I22" s="176">
        <v>0</v>
      </c>
      <c r="J22" s="176">
        <v>0</v>
      </c>
      <c r="K22" s="176">
        <v>0</v>
      </c>
      <c r="L22" s="176">
        <v>0</v>
      </c>
      <c r="M22" s="176">
        <v>0</v>
      </c>
      <c r="N22" s="176">
        <v>0</v>
      </c>
      <c r="O22" s="176">
        <v>0</v>
      </c>
      <c r="P22" s="176">
        <v>0</v>
      </c>
      <c r="Q22" s="177">
        <v>0</v>
      </c>
    </row>
    <row r="23" spans="2:17" ht="27" customHeight="1" x14ac:dyDescent="0.3">
      <c r="B23" s="6" t="s">
        <v>61</v>
      </c>
      <c r="C23" s="176">
        <v>877596</v>
      </c>
      <c r="D23" s="176">
        <v>647118</v>
      </c>
      <c r="E23" s="176">
        <v>40989</v>
      </c>
      <c r="F23" s="176">
        <v>0</v>
      </c>
      <c r="G23" s="176">
        <v>736541</v>
      </c>
      <c r="H23" s="176">
        <v>943849</v>
      </c>
      <c r="I23" s="176">
        <v>0</v>
      </c>
      <c r="J23" s="176">
        <v>0</v>
      </c>
      <c r="K23" s="176">
        <v>0</v>
      </c>
      <c r="L23" s="176">
        <v>185668</v>
      </c>
      <c r="M23" s="176">
        <v>0</v>
      </c>
      <c r="N23" s="176">
        <v>0</v>
      </c>
      <c r="O23" s="176">
        <v>0</v>
      </c>
      <c r="P23" s="176">
        <v>0</v>
      </c>
      <c r="Q23" s="177">
        <v>-210931</v>
      </c>
    </row>
    <row r="24" spans="2:17" ht="27" customHeight="1" x14ac:dyDescent="0.3">
      <c r="B24" s="6" t="s">
        <v>136</v>
      </c>
      <c r="C24" s="176">
        <v>146684</v>
      </c>
      <c r="D24" s="176">
        <v>249852</v>
      </c>
      <c r="E24" s="176">
        <v>248494</v>
      </c>
      <c r="F24" s="176">
        <v>406</v>
      </c>
      <c r="G24" s="176">
        <v>55449</v>
      </c>
      <c r="H24" s="176">
        <v>55449</v>
      </c>
      <c r="I24" s="176">
        <v>0</v>
      </c>
      <c r="J24" s="176">
        <v>0</v>
      </c>
      <c r="K24" s="176">
        <v>0</v>
      </c>
      <c r="L24" s="176">
        <v>90308</v>
      </c>
      <c r="M24" s="176">
        <v>106521</v>
      </c>
      <c r="N24" s="176">
        <v>22983</v>
      </c>
      <c r="O24" s="176">
        <v>0</v>
      </c>
      <c r="P24" s="176">
        <v>0</v>
      </c>
      <c r="Q24" s="177">
        <v>166290</v>
      </c>
    </row>
    <row r="25" spans="2:17" ht="27" customHeight="1" x14ac:dyDescent="0.3">
      <c r="B25" s="6" t="s">
        <v>137</v>
      </c>
      <c r="C25" s="176">
        <v>0</v>
      </c>
      <c r="D25" s="176">
        <v>0</v>
      </c>
      <c r="E25" s="176">
        <v>0</v>
      </c>
      <c r="F25" s="176">
        <v>0</v>
      </c>
      <c r="G25" s="176">
        <v>0</v>
      </c>
      <c r="H25" s="176">
        <v>0</v>
      </c>
      <c r="I25" s="176">
        <v>0</v>
      </c>
      <c r="J25" s="176">
        <v>0</v>
      </c>
      <c r="K25" s="176">
        <v>0</v>
      </c>
      <c r="L25" s="176">
        <v>0</v>
      </c>
      <c r="M25" s="176">
        <v>0</v>
      </c>
      <c r="N25" s="176">
        <v>0</v>
      </c>
      <c r="O25" s="176">
        <v>0</v>
      </c>
      <c r="P25" s="176">
        <v>0</v>
      </c>
      <c r="Q25" s="177">
        <v>0</v>
      </c>
    </row>
    <row r="26" spans="2:17" ht="27" customHeight="1" x14ac:dyDescent="0.3">
      <c r="B26" s="6" t="s">
        <v>154</v>
      </c>
      <c r="C26" s="176">
        <v>1653721</v>
      </c>
      <c r="D26" s="176">
        <v>541845</v>
      </c>
      <c r="E26" s="176">
        <v>390837</v>
      </c>
      <c r="F26" s="176">
        <v>0</v>
      </c>
      <c r="G26" s="176">
        <v>349084</v>
      </c>
      <c r="H26" s="176">
        <v>353885</v>
      </c>
      <c r="I26" s="176">
        <v>0</v>
      </c>
      <c r="J26" s="176">
        <v>0</v>
      </c>
      <c r="K26" s="176">
        <v>0</v>
      </c>
      <c r="L26" s="176">
        <v>6612</v>
      </c>
      <c r="M26" s="176">
        <v>133888</v>
      </c>
      <c r="N26" s="176">
        <v>100048</v>
      </c>
      <c r="O26" s="176">
        <v>0</v>
      </c>
      <c r="P26" s="176">
        <v>0</v>
      </c>
      <c r="Q26" s="177">
        <v>1650221</v>
      </c>
    </row>
    <row r="27" spans="2:17" ht="27" customHeight="1" x14ac:dyDescent="0.3">
      <c r="B27" s="6" t="s">
        <v>38</v>
      </c>
      <c r="C27" s="176">
        <v>0</v>
      </c>
      <c r="D27" s="176">
        <v>6897</v>
      </c>
      <c r="E27" s="176">
        <v>1860</v>
      </c>
      <c r="F27" s="176">
        <v>0</v>
      </c>
      <c r="G27" s="176">
        <v>0</v>
      </c>
      <c r="H27" s="176">
        <v>0</v>
      </c>
      <c r="I27" s="176">
        <v>0</v>
      </c>
      <c r="J27" s="176">
        <v>0</v>
      </c>
      <c r="K27" s="176">
        <v>0</v>
      </c>
      <c r="L27" s="176">
        <v>-4931</v>
      </c>
      <c r="M27" s="176">
        <v>11226</v>
      </c>
      <c r="N27" s="176">
        <v>4988</v>
      </c>
      <c r="O27" s="176">
        <v>0</v>
      </c>
      <c r="P27" s="176">
        <v>0</v>
      </c>
      <c r="Q27" s="177">
        <v>553</v>
      </c>
    </row>
    <row r="28" spans="2:17" ht="27" customHeight="1" x14ac:dyDescent="0.3">
      <c r="B28" s="6" t="s">
        <v>62</v>
      </c>
      <c r="C28" s="176">
        <v>12226</v>
      </c>
      <c r="D28" s="176">
        <v>6490</v>
      </c>
      <c r="E28" s="176">
        <v>6490</v>
      </c>
      <c r="F28" s="176">
        <v>0</v>
      </c>
      <c r="G28" s="176">
        <v>0</v>
      </c>
      <c r="H28" s="176">
        <v>0</v>
      </c>
      <c r="I28" s="176">
        <v>0</v>
      </c>
      <c r="J28" s="176">
        <v>0</v>
      </c>
      <c r="K28" s="176">
        <v>0</v>
      </c>
      <c r="L28" s="176">
        <v>-22091</v>
      </c>
      <c r="M28" s="176">
        <v>824</v>
      </c>
      <c r="N28" s="176">
        <v>975</v>
      </c>
      <c r="O28" s="176">
        <v>0</v>
      </c>
      <c r="P28" s="176">
        <v>0</v>
      </c>
      <c r="Q28" s="177">
        <v>40959</v>
      </c>
    </row>
    <row r="29" spans="2:17" ht="27" customHeight="1" x14ac:dyDescent="0.3">
      <c r="B29" s="6" t="s">
        <v>63</v>
      </c>
      <c r="C29" s="176">
        <v>0</v>
      </c>
      <c r="D29" s="176">
        <v>0</v>
      </c>
      <c r="E29" s="176">
        <v>0</v>
      </c>
      <c r="F29" s="176">
        <v>0</v>
      </c>
      <c r="G29" s="176">
        <v>0</v>
      </c>
      <c r="H29" s="176">
        <v>0</v>
      </c>
      <c r="I29" s="176">
        <v>0</v>
      </c>
      <c r="J29" s="176">
        <v>0</v>
      </c>
      <c r="K29" s="176">
        <v>0</v>
      </c>
      <c r="L29" s="176">
        <v>0</v>
      </c>
      <c r="M29" s="176">
        <v>0</v>
      </c>
      <c r="N29" s="176">
        <v>0</v>
      </c>
      <c r="O29" s="176">
        <v>0</v>
      </c>
      <c r="P29" s="176">
        <v>0</v>
      </c>
      <c r="Q29" s="177">
        <v>0</v>
      </c>
    </row>
    <row r="30" spans="2:17" ht="27" customHeight="1" x14ac:dyDescent="0.3">
      <c r="B30" s="6" t="s">
        <v>64</v>
      </c>
      <c r="C30" s="176">
        <v>563560</v>
      </c>
      <c r="D30" s="176">
        <v>305973</v>
      </c>
      <c r="E30" s="176">
        <v>305973</v>
      </c>
      <c r="F30" s="176">
        <v>0</v>
      </c>
      <c r="G30" s="176">
        <v>96945</v>
      </c>
      <c r="H30" s="176">
        <v>67809</v>
      </c>
      <c r="I30" s="176">
        <v>0</v>
      </c>
      <c r="J30" s="176">
        <v>0</v>
      </c>
      <c r="K30" s="176">
        <v>0</v>
      </c>
      <c r="L30" s="176">
        <v>0</v>
      </c>
      <c r="M30" s="176">
        <v>0</v>
      </c>
      <c r="N30" s="176">
        <v>370471</v>
      </c>
      <c r="O30" s="176">
        <v>0</v>
      </c>
      <c r="P30" s="176">
        <v>0</v>
      </c>
      <c r="Q30" s="177">
        <v>1172195</v>
      </c>
    </row>
    <row r="31" spans="2:17" ht="27" customHeight="1" x14ac:dyDescent="0.3">
      <c r="B31" s="58" t="s">
        <v>45</v>
      </c>
      <c r="C31" s="178">
        <f t="shared" ref="C31:Q31" si="0">SUM(C6:C30)</f>
        <v>5974042</v>
      </c>
      <c r="D31" s="178">
        <f t="shared" si="0"/>
        <v>9725342</v>
      </c>
      <c r="E31" s="178">
        <f t="shared" si="0"/>
        <v>7474984</v>
      </c>
      <c r="F31" s="178">
        <f t="shared" si="0"/>
        <v>406</v>
      </c>
      <c r="G31" s="178">
        <f t="shared" si="0"/>
        <v>3425535</v>
      </c>
      <c r="H31" s="178">
        <f t="shared" si="0"/>
        <v>3642436</v>
      </c>
      <c r="I31" s="178">
        <f t="shared" si="0"/>
        <v>0</v>
      </c>
      <c r="J31" s="178">
        <f t="shared" si="0"/>
        <v>0</v>
      </c>
      <c r="K31" s="178">
        <f t="shared" si="0"/>
        <v>0</v>
      </c>
      <c r="L31" s="178">
        <f t="shared" si="0"/>
        <v>626039</v>
      </c>
      <c r="M31" s="178">
        <f t="shared" si="0"/>
        <v>2530359</v>
      </c>
      <c r="N31" s="178">
        <f t="shared" si="0"/>
        <v>1298626</v>
      </c>
      <c r="O31" s="178">
        <f t="shared" si="0"/>
        <v>402</v>
      </c>
      <c r="P31" s="178">
        <f t="shared" si="0"/>
        <v>-214067</v>
      </c>
      <c r="Q31" s="178">
        <f t="shared" si="0"/>
        <v>8162895</v>
      </c>
    </row>
    <row r="32" spans="2:17" ht="27" customHeight="1" x14ac:dyDescent="0.3">
      <c r="B32" s="261" t="s">
        <v>46</v>
      </c>
      <c r="C32" s="262"/>
      <c r="D32" s="262"/>
      <c r="E32" s="262"/>
      <c r="F32" s="262"/>
      <c r="G32" s="262"/>
      <c r="H32" s="262"/>
      <c r="I32" s="262"/>
      <c r="J32" s="262"/>
      <c r="K32" s="262"/>
      <c r="L32" s="262"/>
      <c r="M32" s="262"/>
      <c r="N32" s="262"/>
      <c r="O32" s="262"/>
      <c r="P32" s="262"/>
      <c r="Q32" s="263"/>
    </row>
    <row r="33" spans="2:17" ht="27" customHeight="1" x14ac:dyDescent="0.3">
      <c r="B33" s="6" t="s">
        <v>47</v>
      </c>
      <c r="C33" s="176">
        <v>0</v>
      </c>
      <c r="D33" s="176">
        <v>0</v>
      </c>
      <c r="E33" s="176">
        <v>0</v>
      </c>
      <c r="F33" s="176">
        <v>0</v>
      </c>
      <c r="G33" s="176">
        <v>0</v>
      </c>
      <c r="H33" s="176">
        <v>0</v>
      </c>
      <c r="I33" s="176">
        <v>0</v>
      </c>
      <c r="J33" s="176">
        <v>0</v>
      </c>
      <c r="K33" s="176">
        <v>0</v>
      </c>
      <c r="L33" s="176">
        <v>0</v>
      </c>
      <c r="M33" s="176">
        <v>0</v>
      </c>
      <c r="N33" s="176">
        <v>0</v>
      </c>
      <c r="O33" s="176">
        <v>0</v>
      </c>
      <c r="P33" s="176">
        <v>0</v>
      </c>
      <c r="Q33" s="177">
        <v>0</v>
      </c>
    </row>
    <row r="34" spans="2:17" ht="27" customHeight="1" x14ac:dyDescent="0.3">
      <c r="B34" s="6" t="s">
        <v>79</v>
      </c>
      <c r="C34" s="176">
        <v>0</v>
      </c>
      <c r="D34" s="176">
        <v>0</v>
      </c>
      <c r="E34" s="176">
        <v>0</v>
      </c>
      <c r="F34" s="176">
        <v>0</v>
      </c>
      <c r="G34" s="176">
        <v>0</v>
      </c>
      <c r="H34" s="176">
        <v>0</v>
      </c>
      <c r="I34" s="176">
        <v>0</v>
      </c>
      <c r="J34" s="176">
        <v>0</v>
      </c>
      <c r="K34" s="176">
        <v>0</v>
      </c>
      <c r="L34" s="176">
        <v>0</v>
      </c>
      <c r="M34" s="176">
        <v>0</v>
      </c>
      <c r="N34" s="176">
        <v>0</v>
      </c>
      <c r="O34" s="176">
        <v>0</v>
      </c>
      <c r="P34" s="176">
        <v>0</v>
      </c>
      <c r="Q34" s="177">
        <v>0</v>
      </c>
    </row>
    <row r="35" spans="2:17" ht="27" customHeight="1" x14ac:dyDescent="0.3">
      <c r="B35" s="6" t="s">
        <v>48</v>
      </c>
      <c r="C35" s="176">
        <v>0</v>
      </c>
      <c r="D35" s="176">
        <v>0</v>
      </c>
      <c r="E35" s="176">
        <v>0</v>
      </c>
      <c r="F35" s="176">
        <v>0</v>
      </c>
      <c r="G35" s="176">
        <v>0</v>
      </c>
      <c r="H35" s="176">
        <v>0</v>
      </c>
      <c r="I35" s="176">
        <v>0</v>
      </c>
      <c r="J35" s="176">
        <v>0</v>
      </c>
      <c r="K35" s="176">
        <v>0</v>
      </c>
      <c r="L35" s="176">
        <v>0</v>
      </c>
      <c r="M35" s="176">
        <v>0</v>
      </c>
      <c r="N35" s="176">
        <v>0</v>
      </c>
      <c r="O35" s="176">
        <v>0</v>
      </c>
      <c r="P35" s="176">
        <v>0</v>
      </c>
      <c r="Q35" s="177">
        <v>0</v>
      </c>
    </row>
    <row r="36" spans="2:17" ht="27" customHeight="1" x14ac:dyDescent="0.3">
      <c r="B36" s="58" t="s">
        <v>45</v>
      </c>
      <c r="C36" s="178">
        <f>SUM(C33:C35)</f>
        <v>0</v>
      </c>
      <c r="D36" s="178">
        <f t="shared" ref="D36:Q36" si="1">SUM(D33:D35)</f>
        <v>0</v>
      </c>
      <c r="E36" s="178">
        <f t="shared" si="1"/>
        <v>0</v>
      </c>
      <c r="F36" s="178">
        <f t="shared" si="1"/>
        <v>0</v>
      </c>
      <c r="G36" s="178">
        <f t="shared" si="1"/>
        <v>0</v>
      </c>
      <c r="H36" s="178">
        <f t="shared" si="1"/>
        <v>0</v>
      </c>
      <c r="I36" s="178">
        <f t="shared" si="1"/>
        <v>0</v>
      </c>
      <c r="J36" s="178">
        <f t="shared" si="1"/>
        <v>0</v>
      </c>
      <c r="K36" s="178">
        <f t="shared" si="1"/>
        <v>0</v>
      </c>
      <c r="L36" s="178">
        <f t="shared" si="1"/>
        <v>0</v>
      </c>
      <c r="M36" s="178">
        <f t="shared" si="1"/>
        <v>0</v>
      </c>
      <c r="N36" s="178">
        <f t="shared" si="1"/>
        <v>0</v>
      </c>
      <c r="O36" s="178">
        <f t="shared" si="1"/>
        <v>0</v>
      </c>
      <c r="P36" s="178">
        <f t="shared" si="1"/>
        <v>0</v>
      </c>
      <c r="Q36" s="178">
        <f t="shared" si="1"/>
        <v>0</v>
      </c>
    </row>
    <row r="37" spans="2:17" x14ac:dyDescent="0.3">
      <c r="B37" s="265" t="s">
        <v>50</v>
      </c>
      <c r="C37" s="265"/>
      <c r="D37" s="265"/>
      <c r="E37" s="265"/>
      <c r="F37" s="265"/>
      <c r="G37" s="265"/>
      <c r="H37" s="265"/>
      <c r="I37" s="265"/>
      <c r="J37" s="265"/>
      <c r="K37" s="265"/>
      <c r="L37" s="265"/>
      <c r="M37" s="265"/>
      <c r="N37" s="265"/>
      <c r="O37" s="265"/>
      <c r="P37" s="265"/>
      <c r="Q37" s="265"/>
    </row>
    <row r="38" spans="2:17" x14ac:dyDescent="0.3">
      <c r="Q38" s="164"/>
    </row>
    <row r="42" spans="2:17" x14ac:dyDescent="0.3">
      <c r="Q42" s="166"/>
    </row>
  </sheetData>
  <sheetProtection algorithmName="SHA-512" hashValue="jfN5mMeBN/MUugQ2BcAiOJdOwxG5GWWfPPIT9fNil0tql0V5QGVTpGRFWVXBJPfr4BHwYmpItOh3KEwSNut4kA==" saltValue="rzTE0PPlIHH9HHC/cWBuvQ=="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2"/>
  <sheetViews>
    <sheetView showGridLines="0" zoomScale="80" zoomScaleNormal="80" workbookViewId="0">
      <selection activeCell="B3" sqref="B3:Q37"/>
    </sheetView>
  </sheetViews>
  <sheetFormatPr defaultColWidth="15.54296875" defaultRowHeight="14" x14ac:dyDescent="0.3"/>
  <cols>
    <col min="1" max="1" width="15.54296875" style="4"/>
    <col min="2" max="2" width="49" style="4" customWidth="1"/>
    <col min="3" max="16" width="18.54296875" style="4" customWidth="1"/>
    <col min="17" max="17" width="18.54296875" style="8" customWidth="1"/>
    <col min="18" max="16384" width="15.54296875" style="4"/>
  </cols>
  <sheetData>
    <row r="2" spans="2:17" ht="8.25" customHeight="1" x14ac:dyDescent="0.3"/>
    <row r="3" spans="2:17" ht="24.75" customHeight="1" x14ac:dyDescent="0.3">
      <c r="B3" s="269" t="s">
        <v>305</v>
      </c>
      <c r="C3" s="269"/>
      <c r="D3" s="269"/>
      <c r="E3" s="269"/>
      <c r="F3" s="269"/>
      <c r="G3" s="269"/>
      <c r="H3" s="269"/>
      <c r="I3" s="269"/>
      <c r="J3" s="269"/>
      <c r="K3" s="269"/>
      <c r="L3" s="269"/>
      <c r="M3" s="269"/>
      <c r="N3" s="269"/>
      <c r="O3" s="269"/>
      <c r="P3" s="269"/>
      <c r="Q3" s="269"/>
    </row>
    <row r="4" spans="2:17" s="15" customFormat="1" ht="26" x14ac:dyDescent="0.3">
      <c r="B4" s="64" t="s">
        <v>0</v>
      </c>
      <c r="C4" s="61" t="s">
        <v>66</v>
      </c>
      <c r="D4" s="61" t="s">
        <v>67</v>
      </c>
      <c r="E4" s="61" t="s">
        <v>68</v>
      </c>
      <c r="F4" s="61" t="s">
        <v>69</v>
      </c>
      <c r="G4" s="61" t="s">
        <v>70</v>
      </c>
      <c r="H4" s="61" t="s">
        <v>87</v>
      </c>
      <c r="I4" s="65" t="s">
        <v>71</v>
      </c>
      <c r="J4" s="61" t="s">
        <v>72</v>
      </c>
      <c r="K4" s="62" t="s">
        <v>73</v>
      </c>
      <c r="L4" s="62" t="s">
        <v>74</v>
      </c>
      <c r="M4" s="62" t="s">
        <v>75</v>
      </c>
      <c r="N4" s="62" t="s">
        <v>2</v>
      </c>
      <c r="O4" s="62" t="s">
        <v>76</v>
      </c>
      <c r="P4" s="62" t="s">
        <v>77</v>
      </c>
      <c r="Q4" s="212" t="s">
        <v>78</v>
      </c>
    </row>
    <row r="5" spans="2:17" ht="30.75" customHeight="1" x14ac:dyDescent="0.3">
      <c r="B5" s="261" t="s">
        <v>16</v>
      </c>
      <c r="C5" s="262"/>
      <c r="D5" s="262"/>
      <c r="E5" s="262"/>
      <c r="F5" s="262"/>
      <c r="G5" s="262"/>
      <c r="H5" s="262"/>
      <c r="I5" s="262"/>
      <c r="J5" s="262"/>
      <c r="K5" s="262"/>
      <c r="L5" s="262"/>
      <c r="M5" s="262"/>
      <c r="N5" s="262"/>
      <c r="O5" s="262"/>
      <c r="P5" s="262"/>
      <c r="Q5" s="263"/>
    </row>
    <row r="6" spans="2:17" ht="30.75" customHeight="1" x14ac:dyDescent="0.3">
      <c r="B6" s="6" t="s">
        <v>51</v>
      </c>
      <c r="C6" s="19">
        <f>+LINKED!C6+'NON-LINKED'!C6</f>
        <v>1008</v>
      </c>
      <c r="D6" s="19">
        <f>+LINKED!D6+'NON-LINKED'!D6</f>
        <v>129</v>
      </c>
      <c r="E6" s="19">
        <f>+LINKED!E6+'NON-LINKED'!E6</f>
        <v>129</v>
      </c>
      <c r="F6" s="19">
        <f>+LINKED!F6+'NON-LINKED'!F6</f>
        <v>0</v>
      </c>
      <c r="G6" s="19">
        <f>+LINKED!G6+'NON-LINKED'!G6</f>
        <v>0</v>
      </c>
      <c r="H6" s="19">
        <f>+LINKED!H6+'NON-LINKED'!H6</f>
        <v>0</v>
      </c>
      <c r="I6" s="19">
        <f>+LINKED!I6+'NON-LINKED'!I6</f>
        <v>0</v>
      </c>
      <c r="J6" s="19">
        <f>+LINKED!J6+'NON-LINKED'!J6</f>
        <v>0</v>
      </c>
      <c r="K6" s="19">
        <f>+LINKED!K6+'NON-LINKED'!K6</f>
        <v>0</v>
      </c>
      <c r="L6" s="19">
        <f>+LINKED!L6+'NON-LINKED'!L6</f>
        <v>0</v>
      </c>
      <c r="M6" s="19">
        <f>+LINKED!M6+'NON-LINKED'!M6</f>
        <v>0</v>
      </c>
      <c r="N6" s="19">
        <f>+LINKED!N6+'NON-LINKED'!N6</f>
        <v>0</v>
      </c>
      <c r="O6" s="19">
        <f>+LINKED!O6+'NON-LINKED'!O6</f>
        <v>0</v>
      </c>
      <c r="P6" s="19">
        <f>+LINKED!P6+'NON-LINKED'!P6</f>
        <v>0</v>
      </c>
      <c r="Q6" s="20">
        <f>+LINKED!Q6+'NON-LINKED'!Q6</f>
        <v>1137</v>
      </c>
    </row>
    <row r="7" spans="2:17" ht="30.75" customHeight="1" x14ac:dyDescent="0.3">
      <c r="B7" s="6" t="s">
        <v>144</v>
      </c>
      <c r="C7" s="19">
        <f>+LINKED!C7+'NON-LINKED'!C7</f>
        <v>0</v>
      </c>
      <c r="D7" s="19">
        <f>+LINKED!D7+'NON-LINKED'!D7</f>
        <v>0</v>
      </c>
      <c r="E7" s="19">
        <f>+LINKED!E7+'NON-LINKED'!E7</f>
        <v>0</v>
      </c>
      <c r="F7" s="19">
        <f>+LINKED!F7+'NON-LINKED'!F7</f>
        <v>0</v>
      </c>
      <c r="G7" s="19">
        <f>+LINKED!G7+'NON-LINKED'!G7</f>
        <v>0</v>
      </c>
      <c r="H7" s="19">
        <f>+LINKED!H7+'NON-LINKED'!H7</f>
        <v>0</v>
      </c>
      <c r="I7" s="19">
        <f>+LINKED!I7+'NON-LINKED'!I7</f>
        <v>0</v>
      </c>
      <c r="J7" s="19">
        <f>+LINKED!J7+'NON-LINKED'!J7</f>
        <v>0</v>
      </c>
      <c r="K7" s="19">
        <f>+LINKED!K7+'NON-LINKED'!K7</f>
        <v>0</v>
      </c>
      <c r="L7" s="19">
        <f>+LINKED!L7+'NON-LINKED'!L7</f>
        <v>0</v>
      </c>
      <c r="M7" s="19">
        <f>+LINKED!M7+'NON-LINKED'!M7</f>
        <v>0</v>
      </c>
      <c r="N7" s="19">
        <f>+LINKED!N7+'NON-LINKED'!N7</f>
        <v>0</v>
      </c>
      <c r="O7" s="19">
        <f>+LINKED!O7+'NON-LINKED'!O7</f>
        <v>0</v>
      </c>
      <c r="P7" s="19">
        <f>+LINKED!P7+'NON-LINKED'!P7</f>
        <v>0</v>
      </c>
      <c r="Q7" s="20">
        <f>+LINKED!Q7+'NON-LINKED'!Q7</f>
        <v>0</v>
      </c>
    </row>
    <row r="8" spans="2:17" ht="30.75" customHeight="1" x14ac:dyDescent="0.3">
      <c r="B8" s="6" t="s">
        <v>153</v>
      </c>
      <c r="C8" s="19">
        <f>+LINKED!C8+'NON-LINKED'!C8</f>
        <v>2460327</v>
      </c>
      <c r="D8" s="19">
        <f>+LINKED!D8+'NON-LINKED'!D8</f>
        <v>686681</v>
      </c>
      <c r="E8" s="19">
        <f>+LINKED!E8+'NON-LINKED'!E8</f>
        <v>686681</v>
      </c>
      <c r="F8" s="19">
        <f>+LINKED!F8+'NON-LINKED'!F8</f>
        <v>0</v>
      </c>
      <c r="G8" s="19">
        <f>+LINKED!G8+'NON-LINKED'!G8</f>
        <v>992382</v>
      </c>
      <c r="H8" s="19">
        <f>+LINKED!H8+'NON-LINKED'!H8</f>
        <v>559391</v>
      </c>
      <c r="I8" s="19">
        <f>+LINKED!I8+'NON-LINKED'!I8</f>
        <v>222609</v>
      </c>
      <c r="J8" s="19">
        <f>+LINKED!J8+'NON-LINKED'!J8</f>
        <v>211964</v>
      </c>
      <c r="K8" s="19">
        <f>+LINKED!K8+'NON-LINKED'!K8</f>
        <v>0</v>
      </c>
      <c r="L8" s="19">
        <f>+LINKED!L8+'NON-LINKED'!L8</f>
        <v>18233</v>
      </c>
      <c r="M8" s="19">
        <f>+LINKED!M8+'NON-LINKED'!M8</f>
        <v>95806</v>
      </c>
      <c r="N8" s="19">
        <f>+LINKED!N8+'NON-LINKED'!N8</f>
        <v>278425</v>
      </c>
      <c r="O8" s="19">
        <f>+LINKED!O8+'NON-LINKED'!O8</f>
        <v>0</v>
      </c>
      <c r="P8" s="19">
        <f>+LINKED!P8+'NON-LINKED'!P8</f>
        <v>0</v>
      </c>
      <c r="Q8" s="20">
        <f>+LINKED!Q8+'NON-LINKED'!Q8</f>
        <v>2317430</v>
      </c>
    </row>
    <row r="9" spans="2:17" ht="30.75" customHeight="1" x14ac:dyDescent="0.3">
      <c r="B9" s="6" t="s">
        <v>52</v>
      </c>
      <c r="C9" s="19">
        <f>+LINKED!C9+'NON-LINKED'!C9</f>
        <v>0</v>
      </c>
      <c r="D9" s="19">
        <f>+LINKED!D9+'NON-LINKED'!D9</f>
        <v>0</v>
      </c>
      <c r="E9" s="19">
        <f>+LINKED!E9+'NON-LINKED'!E9</f>
        <v>0</v>
      </c>
      <c r="F9" s="19">
        <f>+LINKED!F9+'NON-LINKED'!F9</f>
        <v>0</v>
      </c>
      <c r="G9" s="19">
        <f>+LINKED!G9+'NON-LINKED'!G9</f>
        <v>0</v>
      </c>
      <c r="H9" s="19">
        <f>+LINKED!H9+'NON-LINKED'!H9</f>
        <v>0</v>
      </c>
      <c r="I9" s="19">
        <f>+LINKED!I9+'NON-LINKED'!I9</f>
        <v>0</v>
      </c>
      <c r="J9" s="19">
        <f>+LINKED!J9+'NON-LINKED'!J9</f>
        <v>0</v>
      </c>
      <c r="K9" s="19">
        <f>+LINKED!K9+'NON-LINKED'!K9</f>
        <v>0</v>
      </c>
      <c r="L9" s="19">
        <f>+LINKED!L9+'NON-LINKED'!L9</f>
        <v>0</v>
      </c>
      <c r="M9" s="19">
        <f>+LINKED!M9+'NON-LINKED'!M9</f>
        <v>0</v>
      </c>
      <c r="N9" s="19">
        <f>+LINKED!N9+'NON-LINKED'!N9</f>
        <v>0</v>
      </c>
      <c r="O9" s="19">
        <f>+LINKED!O9+'NON-LINKED'!O9</f>
        <v>0</v>
      </c>
      <c r="P9" s="19">
        <f>+LINKED!P9+'NON-LINKED'!P9</f>
        <v>0</v>
      </c>
      <c r="Q9" s="20">
        <f>+LINKED!Q9+'NON-LINKED'!Q9</f>
        <v>0</v>
      </c>
    </row>
    <row r="10" spans="2:17" ht="30.75" customHeight="1" x14ac:dyDescent="0.3">
      <c r="B10" s="6" t="s">
        <v>53</v>
      </c>
      <c r="C10" s="19">
        <f>+LINKED!C10+'NON-LINKED'!C10</f>
        <v>0</v>
      </c>
      <c r="D10" s="19">
        <f>+LINKED!D10+'NON-LINKED'!D10</f>
        <v>0</v>
      </c>
      <c r="E10" s="19">
        <f>+LINKED!E10+'NON-LINKED'!E10</f>
        <v>0</v>
      </c>
      <c r="F10" s="19">
        <f>+LINKED!F10+'NON-LINKED'!F10</f>
        <v>0</v>
      </c>
      <c r="G10" s="19">
        <f>+LINKED!G10+'NON-LINKED'!G10</f>
        <v>0</v>
      </c>
      <c r="H10" s="19">
        <f>+LINKED!H10+'NON-LINKED'!H10</f>
        <v>0</v>
      </c>
      <c r="I10" s="19">
        <f>+LINKED!I10+'NON-LINKED'!I10</f>
        <v>0</v>
      </c>
      <c r="J10" s="19">
        <f>+LINKED!J10+'NON-LINKED'!J10</f>
        <v>0</v>
      </c>
      <c r="K10" s="19">
        <f>+LINKED!K10+'NON-LINKED'!K10</f>
        <v>0</v>
      </c>
      <c r="L10" s="19">
        <f>+LINKED!L10+'NON-LINKED'!L10</f>
        <v>0</v>
      </c>
      <c r="M10" s="19">
        <f>+LINKED!M10+'NON-LINKED'!M10</f>
        <v>0</v>
      </c>
      <c r="N10" s="19">
        <f>+LINKED!N10+'NON-LINKED'!N10</f>
        <v>0</v>
      </c>
      <c r="O10" s="19">
        <f>+LINKED!O10+'NON-LINKED'!O10</f>
        <v>0</v>
      </c>
      <c r="P10" s="19">
        <f>+LINKED!P10+'NON-LINKED'!P10</f>
        <v>0</v>
      </c>
      <c r="Q10" s="20">
        <f>+LINKED!Q10+'NON-LINKED'!Q10</f>
        <v>0</v>
      </c>
    </row>
    <row r="11" spans="2:17" ht="30.75" customHeight="1" x14ac:dyDescent="0.3">
      <c r="B11" s="6" t="s">
        <v>22</v>
      </c>
      <c r="C11" s="19">
        <f>+LINKED!C11+'NON-LINKED'!C11</f>
        <v>0</v>
      </c>
      <c r="D11" s="19">
        <f>+LINKED!D11+'NON-LINKED'!D11</f>
        <v>0</v>
      </c>
      <c r="E11" s="19">
        <f>+LINKED!E11+'NON-LINKED'!E11</f>
        <v>0</v>
      </c>
      <c r="F11" s="19">
        <f>+LINKED!F11+'NON-LINKED'!F11</f>
        <v>0</v>
      </c>
      <c r="G11" s="19">
        <f>+LINKED!G11+'NON-LINKED'!G11</f>
        <v>0</v>
      </c>
      <c r="H11" s="19">
        <f>+LINKED!H11+'NON-LINKED'!H11</f>
        <v>0</v>
      </c>
      <c r="I11" s="19">
        <f>+LINKED!I11+'NON-LINKED'!I11</f>
        <v>0</v>
      </c>
      <c r="J11" s="19">
        <f>+LINKED!J11+'NON-LINKED'!J11</f>
        <v>0</v>
      </c>
      <c r="K11" s="19">
        <f>+LINKED!K11+'NON-LINKED'!K11</f>
        <v>0</v>
      </c>
      <c r="L11" s="19">
        <f>+LINKED!L11+'NON-LINKED'!L11</f>
        <v>0</v>
      </c>
      <c r="M11" s="19">
        <f>+LINKED!M11+'NON-LINKED'!M11</f>
        <v>0</v>
      </c>
      <c r="N11" s="19">
        <f>+LINKED!N11+'NON-LINKED'!N11</f>
        <v>0</v>
      </c>
      <c r="O11" s="19">
        <f>+LINKED!O11+'NON-LINKED'!O11</f>
        <v>0</v>
      </c>
      <c r="P11" s="19">
        <f>+LINKED!P11+'NON-LINKED'!P11</f>
        <v>0</v>
      </c>
      <c r="Q11" s="20">
        <f>+LINKED!Q11+'NON-LINKED'!Q11</f>
        <v>0</v>
      </c>
    </row>
    <row r="12" spans="2:17" ht="30.75" customHeight="1" x14ac:dyDescent="0.3">
      <c r="B12" s="6" t="s">
        <v>55</v>
      </c>
      <c r="C12" s="19">
        <f>+LINKED!C12+'NON-LINKED'!C12</f>
        <v>0</v>
      </c>
      <c r="D12" s="19">
        <f>+LINKED!D12+'NON-LINKED'!D12</f>
        <v>0</v>
      </c>
      <c r="E12" s="19">
        <f>+LINKED!E12+'NON-LINKED'!E12</f>
        <v>0</v>
      </c>
      <c r="F12" s="19">
        <f>+LINKED!F12+'NON-LINKED'!F12</f>
        <v>0</v>
      </c>
      <c r="G12" s="19">
        <f>+LINKED!G12+'NON-LINKED'!G12</f>
        <v>0</v>
      </c>
      <c r="H12" s="19">
        <f>+LINKED!H12+'NON-LINKED'!H12</f>
        <v>0</v>
      </c>
      <c r="I12" s="19">
        <f>+LINKED!I12+'NON-LINKED'!I12</f>
        <v>0</v>
      </c>
      <c r="J12" s="19">
        <f>+LINKED!J12+'NON-LINKED'!J12</f>
        <v>0</v>
      </c>
      <c r="K12" s="19">
        <f>+LINKED!K12+'NON-LINKED'!K12</f>
        <v>0</v>
      </c>
      <c r="L12" s="19">
        <f>+LINKED!L12+'NON-LINKED'!L12</f>
        <v>0</v>
      </c>
      <c r="M12" s="19">
        <f>+LINKED!M12+'NON-LINKED'!M12</f>
        <v>0</v>
      </c>
      <c r="N12" s="19">
        <f>+LINKED!N12+'NON-LINKED'!N12</f>
        <v>0</v>
      </c>
      <c r="O12" s="19">
        <f>+LINKED!O12+'NON-LINKED'!O12</f>
        <v>0</v>
      </c>
      <c r="P12" s="19">
        <f>+LINKED!P12+'NON-LINKED'!P12</f>
        <v>0</v>
      </c>
      <c r="Q12" s="20">
        <f>+LINKED!Q12+'NON-LINKED'!Q12</f>
        <v>0</v>
      </c>
    </row>
    <row r="13" spans="2:17" ht="30.75" customHeight="1" x14ac:dyDescent="0.3">
      <c r="B13" s="6" t="s">
        <v>56</v>
      </c>
      <c r="C13" s="19">
        <f>+LINKED!C13+'NON-LINKED'!C13</f>
        <v>0</v>
      </c>
      <c r="D13" s="19">
        <f>+LINKED!D13+'NON-LINKED'!D13</f>
        <v>0</v>
      </c>
      <c r="E13" s="19">
        <f>+LINKED!E13+'NON-LINKED'!E13</f>
        <v>0</v>
      </c>
      <c r="F13" s="19">
        <f>+LINKED!F13+'NON-LINKED'!F13</f>
        <v>0</v>
      </c>
      <c r="G13" s="19">
        <f>+LINKED!G13+'NON-LINKED'!G13</f>
        <v>0</v>
      </c>
      <c r="H13" s="19">
        <f>+LINKED!H13+'NON-LINKED'!H13</f>
        <v>0</v>
      </c>
      <c r="I13" s="19">
        <f>+LINKED!I13+'NON-LINKED'!I13</f>
        <v>0</v>
      </c>
      <c r="J13" s="19">
        <f>+LINKED!J13+'NON-LINKED'!J13</f>
        <v>0</v>
      </c>
      <c r="K13" s="19">
        <f>+LINKED!K13+'NON-LINKED'!K13</f>
        <v>0</v>
      </c>
      <c r="L13" s="19">
        <f>+LINKED!L13+'NON-LINKED'!L13</f>
        <v>0</v>
      </c>
      <c r="M13" s="19">
        <f>+LINKED!M13+'NON-LINKED'!M13</f>
        <v>0</v>
      </c>
      <c r="N13" s="19">
        <f>+LINKED!N13+'NON-LINKED'!N13</f>
        <v>0</v>
      </c>
      <c r="O13" s="19">
        <f>+LINKED!O13+'NON-LINKED'!O13</f>
        <v>0</v>
      </c>
      <c r="P13" s="19">
        <f>+LINKED!P13+'NON-LINKED'!P13</f>
        <v>0</v>
      </c>
      <c r="Q13" s="20">
        <f>+LINKED!Q13+'NON-LINKED'!Q13</f>
        <v>0</v>
      </c>
    </row>
    <row r="14" spans="2:17" ht="30.75" customHeight="1" x14ac:dyDescent="0.3">
      <c r="B14" s="6" t="s">
        <v>57</v>
      </c>
      <c r="C14" s="19">
        <f>+LINKED!C14+'NON-LINKED'!C14</f>
        <v>307348</v>
      </c>
      <c r="D14" s="19">
        <f>+LINKED!D14+'NON-LINKED'!D14</f>
        <v>28279</v>
      </c>
      <c r="E14" s="19">
        <f>+LINKED!E14+'NON-LINKED'!E14</f>
        <v>28279</v>
      </c>
      <c r="F14" s="19">
        <f>+LINKED!F14+'NON-LINKED'!F14</f>
        <v>0</v>
      </c>
      <c r="G14" s="19">
        <f>+LINKED!G14+'NON-LINKED'!G14</f>
        <v>1150</v>
      </c>
      <c r="H14" s="19">
        <f>+LINKED!H14+'NON-LINKED'!H14</f>
        <v>59234</v>
      </c>
      <c r="I14" s="19">
        <f>+LINKED!I14+'NON-LINKED'!I14</f>
        <v>31170</v>
      </c>
      <c r="J14" s="19">
        <f>+LINKED!J14+'NON-LINKED'!J14</f>
        <v>0</v>
      </c>
      <c r="K14" s="19">
        <f>+LINKED!K14+'NON-LINKED'!K14</f>
        <v>0</v>
      </c>
      <c r="L14" s="19">
        <f>+LINKED!L14+'NON-LINKED'!L14</f>
        <v>0</v>
      </c>
      <c r="M14" s="19">
        <f>+LINKED!M14+'NON-LINKED'!M14</f>
        <v>0</v>
      </c>
      <c r="N14" s="19">
        <f>+LINKED!N14+'NON-LINKED'!N14</f>
        <v>107495</v>
      </c>
      <c r="O14" s="19">
        <f>+LINKED!O14+'NON-LINKED'!O14</f>
        <v>0</v>
      </c>
      <c r="P14" s="19">
        <f>+LINKED!P14+'NON-LINKED'!P14</f>
        <v>3642</v>
      </c>
      <c r="Q14" s="20">
        <f>+LINKED!Q14+'NON-LINKED'!Q14</f>
        <v>349076</v>
      </c>
    </row>
    <row r="15" spans="2:17" ht="30.75" customHeight="1" x14ac:dyDescent="0.3">
      <c r="B15" s="6" t="s">
        <v>58</v>
      </c>
      <c r="C15" s="19">
        <f>+LINKED!C15+'NON-LINKED'!C15</f>
        <v>0</v>
      </c>
      <c r="D15" s="19">
        <f>+LINKED!D15+'NON-LINKED'!D15</f>
        <v>0</v>
      </c>
      <c r="E15" s="19">
        <f>+LINKED!E15+'NON-LINKED'!E15</f>
        <v>0</v>
      </c>
      <c r="F15" s="19">
        <f>+LINKED!F15+'NON-LINKED'!F15</f>
        <v>0</v>
      </c>
      <c r="G15" s="19">
        <f>+LINKED!G15+'NON-LINKED'!G15</f>
        <v>0</v>
      </c>
      <c r="H15" s="19">
        <f>+LINKED!H15+'NON-LINKED'!H15</f>
        <v>0</v>
      </c>
      <c r="I15" s="19">
        <f>+LINKED!I15+'NON-LINKED'!I15</f>
        <v>0</v>
      </c>
      <c r="J15" s="19">
        <f>+LINKED!J15+'NON-LINKED'!J15</f>
        <v>0</v>
      </c>
      <c r="K15" s="19">
        <f>+LINKED!K15+'NON-LINKED'!K15</f>
        <v>0</v>
      </c>
      <c r="L15" s="19">
        <f>+LINKED!L15+'NON-LINKED'!L15</f>
        <v>0</v>
      </c>
      <c r="M15" s="19">
        <f>+LINKED!M15+'NON-LINKED'!M15</f>
        <v>0</v>
      </c>
      <c r="N15" s="19">
        <f>+LINKED!N15+'NON-LINKED'!N15</f>
        <v>0</v>
      </c>
      <c r="O15" s="19">
        <f>+LINKED!O15+'NON-LINKED'!O15</f>
        <v>0</v>
      </c>
      <c r="P15" s="19">
        <f>+LINKED!P15+'NON-LINKED'!P15</f>
        <v>0</v>
      </c>
      <c r="Q15" s="20">
        <f>+LINKED!Q15+'NON-LINKED'!Q15</f>
        <v>0</v>
      </c>
    </row>
    <row r="16" spans="2:17" ht="30.75" customHeight="1" x14ac:dyDescent="0.3">
      <c r="B16" s="6" t="s">
        <v>59</v>
      </c>
      <c r="C16" s="19">
        <f>+LINKED!C16+'NON-LINKED'!C16</f>
        <v>0</v>
      </c>
      <c r="D16" s="19">
        <f>+LINKED!D16+'NON-LINKED'!D16</f>
        <v>0</v>
      </c>
      <c r="E16" s="19">
        <f>+LINKED!E16+'NON-LINKED'!E16</f>
        <v>0</v>
      </c>
      <c r="F16" s="19">
        <f>+LINKED!F16+'NON-LINKED'!F16</f>
        <v>0</v>
      </c>
      <c r="G16" s="19">
        <f>+LINKED!G16+'NON-LINKED'!G16</f>
        <v>0</v>
      </c>
      <c r="H16" s="19">
        <f>+LINKED!H16+'NON-LINKED'!H16</f>
        <v>0</v>
      </c>
      <c r="I16" s="19">
        <f>+LINKED!I16+'NON-LINKED'!I16</f>
        <v>0</v>
      </c>
      <c r="J16" s="19">
        <f>+LINKED!J16+'NON-LINKED'!J16</f>
        <v>0</v>
      </c>
      <c r="K16" s="19">
        <f>+LINKED!K16+'NON-LINKED'!K16</f>
        <v>0</v>
      </c>
      <c r="L16" s="19">
        <f>+LINKED!L16+'NON-LINKED'!L16</f>
        <v>0</v>
      </c>
      <c r="M16" s="19">
        <f>+LINKED!M16+'NON-LINKED'!M16</f>
        <v>0</v>
      </c>
      <c r="N16" s="19">
        <f>+LINKED!N16+'NON-LINKED'!N16</f>
        <v>0</v>
      </c>
      <c r="O16" s="19">
        <f>+LINKED!O16+'NON-LINKED'!O16</f>
        <v>0</v>
      </c>
      <c r="P16" s="19">
        <f>+LINKED!P16+'NON-LINKED'!P16</f>
        <v>0</v>
      </c>
      <c r="Q16" s="20">
        <f>+LINKED!Q16+'NON-LINKED'!Q16</f>
        <v>0</v>
      </c>
    </row>
    <row r="17" spans="2:17" ht="30.75" customHeight="1" x14ac:dyDescent="0.3">
      <c r="B17" s="6" t="s">
        <v>133</v>
      </c>
      <c r="C17" s="19">
        <f>+LINKED!C17+'NON-LINKED'!C17</f>
        <v>0</v>
      </c>
      <c r="D17" s="19">
        <f>+LINKED!D17+'NON-LINKED'!D17</f>
        <v>0</v>
      </c>
      <c r="E17" s="19">
        <f>+LINKED!E17+'NON-LINKED'!E17</f>
        <v>0</v>
      </c>
      <c r="F17" s="19">
        <f>+LINKED!F17+'NON-LINKED'!F17</f>
        <v>0</v>
      </c>
      <c r="G17" s="19">
        <f>+LINKED!G17+'NON-LINKED'!G17</f>
        <v>0</v>
      </c>
      <c r="H17" s="19">
        <f>+LINKED!H17+'NON-LINKED'!H17</f>
        <v>0</v>
      </c>
      <c r="I17" s="19">
        <f>+LINKED!I17+'NON-LINKED'!I17</f>
        <v>0</v>
      </c>
      <c r="J17" s="19">
        <f>+LINKED!J17+'NON-LINKED'!J17</f>
        <v>0</v>
      </c>
      <c r="K17" s="19">
        <f>+LINKED!K17+'NON-LINKED'!K17</f>
        <v>0</v>
      </c>
      <c r="L17" s="19">
        <f>+LINKED!L17+'NON-LINKED'!L17</f>
        <v>0</v>
      </c>
      <c r="M17" s="19">
        <f>+LINKED!M17+'NON-LINKED'!M17</f>
        <v>0</v>
      </c>
      <c r="N17" s="19">
        <f>+LINKED!N17+'NON-LINKED'!N17</f>
        <v>0</v>
      </c>
      <c r="O17" s="19">
        <f>+LINKED!O17+'NON-LINKED'!O17</f>
        <v>0</v>
      </c>
      <c r="P17" s="19">
        <f>+LINKED!P17+'NON-LINKED'!P17</f>
        <v>0</v>
      </c>
      <c r="Q17" s="20">
        <f>+LINKED!Q17+'NON-LINKED'!Q17</f>
        <v>0</v>
      </c>
    </row>
    <row r="18" spans="2:17" ht="30.75" customHeight="1" x14ac:dyDescent="0.3">
      <c r="B18" s="6" t="s">
        <v>261</v>
      </c>
      <c r="C18" s="19">
        <f>+LINKED!C18+'NON-LINKED'!C18</f>
        <v>0</v>
      </c>
      <c r="D18" s="19">
        <f>+LINKED!D18+'NON-LINKED'!D18</f>
        <v>0</v>
      </c>
      <c r="E18" s="19">
        <f>+LINKED!E18+'NON-LINKED'!E18</f>
        <v>0</v>
      </c>
      <c r="F18" s="19">
        <f>+LINKED!F18+'NON-LINKED'!F18</f>
        <v>0</v>
      </c>
      <c r="G18" s="19">
        <f>+LINKED!G18+'NON-LINKED'!G18</f>
        <v>0</v>
      </c>
      <c r="H18" s="19">
        <f>+LINKED!H18+'NON-LINKED'!H18</f>
        <v>0</v>
      </c>
      <c r="I18" s="19">
        <f>+LINKED!I18+'NON-LINKED'!I18</f>
        <v>0</v>
      </c>
      <c r="J18" s="19">
        <f>+LINKED!J18+'NON-LINKED'!J18</f>
        <v>0</v>
      </c>
      <c r="K18" s="19">
        <f>+LINKED!K18+'NON-LINKED'!K18</f>
        <v>0</v>
      </c>
      <c r="L18" s="19">
        <f>+LINKED!L18+'NON-LINKED'!L18</f>
        <v>0</v>
      </c>
      <c r="M18" s="19">
        <f>+LINKED!M18+'NON-LINKED'!M18</f>
        <v>0</v>
      </c>
      <c r="N18" s="19">
        <f>+LINKED!N18+'NON-LINKED'!N18</f>
        <v>0</v>
      </c>
      <c r="O18" s="19">
        <f>+LINKED!O18+'NON-LINKED'!O18</f>
        <v>0</v>
      </c>
      <c r="P18" s="19">
        <f>+LINKED!P18+'NON-LINKED'!P18</f>
        <v>0</v>
      </c>
      <c r="Q18" s="20">
        <f>+LINKED!Q18+'NON-LINKED'!Q18</f>
        <v>0</v>
      </c>
    </row>
    <row r="19" spans="2:17" ht="30.75" customHeight="1" x14ac:dyDescent="0.3">
      <c r="B19" s="6" t="s">
        <v>138</v>
      </c>
      <c r="C19" s="19">
        <f>+LINKED!C19+'NON-LINKED'!C19</f>
        <v>4175496</v>
      </c>
      <c r="D19" s="19">
        <f>+LINKED!D19+'NON-LINKED'!D19</f>
        <v>1071055</v>
      </c>
      <c r="E19" s="19">
        <f>+LINKED!E19+'NON-LINKED'!E19</f>
        <v>1070923</v>
      </c>
      <c r="F19" s="19">
        <f>+LINKED!F19+'NON-LINKED'!F19</f>
        <v>0</v>
      </c>
      <c r="G19" s="19">
        <f>+LINKED!G19+'NON-LINKED'!G19</f>
        <v>1889372</v>
      </c>
      <c r="H19" s="19">
        <f>+LINKED!H19+'NON-LINKED'!H19</f>
        <v>1886645</v>
      </c>
      <c r="I19" s="19">
        <f>+LINKED!I19+'NON-LINKED'!I19</f>
        <v>0</v>
      </c>
      <c r="J19" s="19">
        <f>+LINKED!J19+'NON-LINKED'!J19</f>
        <v>0</v>
      </c>
      <c r="K19" s="19">
        <f>+LINKED!K19+'NON-LINKED'!K19</f>
        <v>0</v>
      </c>
      <c r="L19" s="19">
        <f>+LINKED!L19+'NON-LINKED'!L19</f>
        <v>168361</v>
      </c>
      <c r="M19" s="19">
        <f>+LINKED!M19+'NON-LINKED'!M19</f>
        <v>485519</v>
      </c>
      <c r="N19" s="19">
        <f>+LINKED!N19+'NON-LINKED'!N19</f>
        <v>784242</v>
      </c>
      <c r="O19" s="19">
        <f>+LINKED!O19+'NON-LINKED'!O19</f>
        <v>0</v>
      </c>
      <c r="P19" s="19">
        <f>+LINKED!P19+'NON-LINKED'!P19</f>
        <v>0</v>
      </c>
      <c r="Q19" s="20">
        <f>+LINKED!Q19+'NON-LINKED'!Q19</f>
        <v>3490135</v>
      </c>
    </row>
    <row r="20" spans="2:17" ht="30.75" customHeight="1" x14ac:dyDescent="0.3">
      <c r="B20" s="6" t="s">
        <v>35</v>
      </c>
      <c r="C20" s="19">
        <f>+LINKED!C20+'NON-LINKED'!C20</f>
        <v>163039</v>
      </c>
      <c r="D20" s="19">
        <f>+LINKED!D20+'NON-LINKED'!D20</f>
        <v>7686</v>
      </c>
      <c r="E20" s="19">
        <f>+LINKED!E20+'NON-LINKED'!E20</f>
        <v>7686</v>
      </c>
      <c r="F20" s="19">
        <f>+LINKED!F20+'NON-LINKED'!F20</f>
        <v>0</v>
      </c>
      <c r="G20" s="19">
        <f>+LINKED!G20+'NON-LINKED'!G20</f>
        <v>43629</v>
      </c>
      <c r="H20" s="19">
        <f>+LINKED!H20+'NON-LINKED'!H20</f>
        <v>43629</v>
      </c>
      <c r="I20" s="19">
        <f>+LINKED!I20+'NON-LINKED'!I20</f>
        <v>0</v>
      </c>
      <c r="J20" s="19">
        <f>+LINKED!J20+'NON-LINKED'!J20</f>
        <v>0</v>
      </c>
      <c r="K20" s="19">
        <f>+LINKED!K20+'NON-LINKED'!K20</f>
        <v>0</v>
      </c>
      <c r="L20" s="19">
        <f>+LINKED!L20+'NON-LINKED'!L20</f>
        <v>0</v>
      </c>
      <c r="M20" s="19">
        <f>+LINKED!M20+'NON-LINKED'!M20</f>
        <v>2381</v>
      </c>
      <c r="N20" s="19">
        <f>+LINKED!N20+'NON-LINKED'!N20</f>
        <v>12309</v>
      </c>
      <c r="O20" s="19">
        <f>+LINKED!O20+'NON-LINKED'!O20</f>
        <v>0</v>
      </c>
      <c r="P20" s="19">
        <f>+LINKED!P20+'NON-LINKED'!P20</f>
        <v>0</v>
      </c>
      <c r="Q20" s="20">
        <f>+LINKED!Q20+'NON-LINKED'!Q20</f>
        <v>137023</v>
      </c>
    </row>
    <row r="21" spans="2:17" ht="30.75" customHeight="1" x14ac:dyDescent="0.3">
      <c r="B21" s="163" t="s">
        <v>198</v>
      </c>
      <c r="C21" s="19">
        <f>+LINKED!C21+'NON-LINKED'!C21</f>
        <v>344271</v>
      </c>
      <c r="D21" s="19">
        <f>+LINKED!D21+'NON-LINKED'!D21</f>
        <v>14556</v>
      </c>
      <c r="E21" s="19">
        <f>+LINKED!E21+'NON-LINKED'!E21</f>
        <v>14556</v>
      </c>
      <c r="F21" s="19">
        <f>+LINKED!F21+'NON-LINKED'!F21</f>
        <v>20039</v>
      </c>
      <c r="G21" s="19">
        <f>+LINKED!G21+'NON-LINKED'!G21</f>
        <v>61982</v>
      </c>
      <c r="H21" s="19">
        <f>+LINKED!H21+'NON-LINKED'!H21</f>
        <v>61982</v>
      </c>
      <c r="I21" s="19">
        <f>+LINKED!I21+'NON-LINKED'!I21</f>
        <v>0</v>
      </c>
      <c r="J21" s="19">
        <f>+LINKED!J21+'NON-LINKED'!J21</f>
        <v>0</v>
      </c>
      <c r="K21" s="19">
        <f>+LINKED!K21+'NON-LINKED'!K21</f>
        <v>0</v>
      </c>
      <c r="L21" s="19">
        <f>+LINKED!L21+'NON-LINKED'!L21</f>
        <v>0</v>
      </c>
      <c r="M21" s="19">
        <f>+LINKED!M21+'NON-LINKED'!M21</f>
        <v>1775</v>
      </c>
      <c r="N21" s="19">
        <f>+LINKED!N21+'NON-LINKED'!N21</f>
        <v>0</v>
      </c>
      <c r="O21" s="19">
        <f>+LINKED!O21+'NON-LINKED'!O21</f>
        <v>0</v>
      </c>
      <c r="P21" s="19">
        <f>+LINKED!P21+'NON-LINKED'!P21</f>
        <v>0</v>
      </c>
      <c r="Q21" s="20">
        <f>+LINKED!Q21+'NON-LINKED'!Q21</f>
        <v>315110</v>
      </c>
    </row>
    <row r="22" spans="2:17" ht="30.75" customHeight="1" x14ac:dyDescent="0.3">
      <c r="B22" s="6" t="s">
        <v>60</v>
      </c>
      <c r="C22" s="19">
        <f>+LINKED!C22+'NON-LINKED'!C22</f>
        <v>6363955</v>
      </c>
      <c r="D22" s="19">
        <f>+LINKED!D22+'NON-LINKED'!D22</f>
        <v>853381</v>
      </c>
      <c r="E22" s="19">
        <f>+LINKED!E22+'NON-LINKED'!E22</f>
        <v>853381</v>
      </c>
      <c r="F22" s="19">
        <f>+LINKED!F22+'NON-LINKED'!F22</f>
        <v>0</v>
      </c>
      <c r="G22" s="19">
        <f>+LINKED!G22+'NON-LINKED'!G22</f>
        <v>1199637</v>
      </c>
      <c r="H22" s="19">
        <f>+LINKED!H22+'NON-LINKED'!H22</f>
        <v>87525</v>
      </c>
      <c r="I22" s="19">
        <f>+LINKED!I22+'NON-LINKED'!I22</f>
        <v>1066752</v>
      </c>
      <c r="J22" s="19">
        <f>+LINKED!J22+'NON-LINKED'!J22</f>
        <v>0</v>
      </c>
      <c r="K22" s="19">
        <f>+LINKED!K22+'NON-LINKED'!K22</f>
        <v>0</v>
      </c>
      <c r="L22" s="19">
        <f>+LINKED!L22+'NON-LINKED'!L22</f>
        <v>0</v>
      </c>
      <c r="M22" s="19">
        <f>+LINKED!M22+'NON-LINKED'!M22</f>
        <v>0</v>
      </c>
      <c r="N22" s="19">
        <f>+LINKED!N22+'NON-LINKED'!N22</f>
        <v>917989</v>
      </c>
      <c r="O22" s="19">
        <f>+LINKED!O22+'NON-LINKED'!O22</f>
        <v>28291</v>
      </c>
      <c r="P22" s="19">
        <f>+LINKED!P22+'NON-LINKED'!P22</f>
        <v>0</v>
      </c>
      <c r="Q22" s="20">
        <f>+LINKED!Q22+'NON-LINKED'!Q22</f>
        <v>6952756</v>
      </c>
    </row>
    <row r="23" spans="2:17" ht="30.75" customHeight="1" x14ac:dyDescent="0.3">
      <c r="B23" s="6" t="s">
        <v>61</v>
      </c>
      <c r="C23" s="19">
        <f>+LINKED!C23+'NON-LINKED'!C23</f>
        <v>189283</v>
      </c>
      <c r="D23" s="19">
        <f>+LINKED!D23+'NON-LINKED'!D23</f>
        <v>81379</v>
      </c>
      <c r="E23" s="19">
        <f>+LINKED!E23+'NON-LINKED'!E23</f>
        <v>81379</v>
      </c>
      <c r="F23" s="19">
        <f>+LINKED!F23+'NON-LINKED'!F23</f>
        <v>0</v>
      </c>
      <c r="G23" s="19">
        <f>+LINKED!G23+'NON-LINKED'!G23</f>
        <v>0</v>
      </c>
      <c r="H23" s="19">
        <f>+LINKED!H23+'NON-LINKED'!H23</f>
        <v>0</v>
      </c>
      <c r="I23" s="19">
        <f>+LINKED!I23+'NON-LINKED'!I23</f>
        <v>0</v>
      </c>
      <c r="J23" s="19">
        <f>+LINKED!J23+'NON-LINKED'!J23</f>
        <v>0</v>
      </c>
      <c r="K23" s="19">
        <f>+LINKED!K23+'NON-LINKED'!K23</f>
        <v>0</v>
      </c>
      <c r="L23" s="19">
        <f>+LINKED!L23+'NON-LINKED'!L23</f>
        <v>0</v>
      </c>
      <c r="M23" s="19">
        <f>+LINKED!M23+'NON-LINKED'!M23</f>
        <v>0</v>
      </c>
      <c r="N23" s="19">
        <f>+LINKED!N23+'NON-LINKED'!N23</f>
        <v>0</v>
      </c>
      <c r="O23" s="19">
        <f>+LINKED!O23+'NON-LINKED'!O23</f>
        <v>0</v>
      </c>
      <c r="P23" s="19">
        <f>+LINKED!P23+'NON-LINKED'!P23</f>
        <v>0</v>
      </c>
      <c r="Q23" s="20">
        <f>+LINKED!Q23+'NON-LINKED'!Q23</f>
        <v>270662</v>
      </c>
    </row>
    <row r="24" spans="2:17" ht="30.75" customHeight="1" x14ac:dyDescent="0.3">
      <c r="B24" s="6" t="s">
        <v>136</v>
      </c>
      <c r="C24" s="19">
        <f>+LINKED!C24+'NON-LINKED'!C24</f>
        <v>0</v>
      </c>
      <c r="D24" s="19">
        <f>+LINKED!D24+'NON-LINKED'!D24</f>
        <v>0</v>
      </c>
      <c r="E24" s="19">
        <f>+LINKED!E24+'NON-LINKED'!E24</f>
        <v>0</v>
      </c>
      <c r="F24" s="19">
        <f>+LINKED!F24+'NON-LINKED'!F24</f>
        <v>0</v>
      </c>
      <c r="G24" s="19">
        <f>+LINKED!G24+'NON-LINKED'!G24</f>
        <v>0</v>
      </c>
      <c r="H24" s="19">
        <f>+LINKED!H24+'NON-LINKED'!H24</f>
        <v>0</v>
      </c>
      <c r="I24" s="19">
        <f>+LINKED!I24+'NON-LINKED'!I24</f>
        <v>0</v>
      </c>
      <c r="J24" s="19">
        <f>+LINKED!J24+'NON-LINKED'!J24</f>
        <v>0</v>
      </c>
      <c r="K24" s="19">
        <f>+LINKED!K24+'NON-LINKED'!K24</f>
        <v>0</v>
      </c>
      <c r="L24" s="19">
        <f>+LINKED!L24+'NON-LINKED'!L24</f>
        <v>0</v>
      </c>
      <c r="M24" s="19">
        <f>+LINKED!M24+'NON-LINKED'!M24</f>
        <v>0</v>
      </c>
      <c r="N24" s="19">
        <f>+LINKED!N24+'NON-LINKED'!N24</f>
        <v>0</v>
      </c>
      <c r="O24" s="19">
        <f>+LINKED!O24+'NON-LINKED'!O24</f>
        <v>0</v>
      </c>
      <c r="P24" s="19">
        <f>+LINKED!P24+'NON-LINKED'!P24</f>
        <v>0</v>
      </c>
      <c r="Q24" s="20">
        <f>+LINKED!Q24+'NON-LINKED'!Q24</f>
        <v>0</v>
      </c>
    </row>
    <row r="25" spans="2:17" ht="30.75" customHeight="1" x14ac:dyDescent="0.3">
      <c r="B25" s="6" t="s">
        <v>137</v>
      </c>
      <c r="C25" s="19">
        <f>+LINKED!C25+'NON-LINKED'!C25</f>
        <v>0</v>
      </c>
      <c r="D25" s="19">
        <f>+LINKED!D25+'NON-LINKED'!D25</f>
        <v>0</v>
      </c>
      <c r="E25" s="19">
        <f>+LINKED!E25+'NON-LINKED'!E25</f>
        <v>0</v>
      </c>
      <c r="F25" s="19">
        <f>+LINKED!F25+'NON-LINKED'!F25</f>
        <v>0</v>
      </c>
      <c r="G25" s="19">
        <f>+LINKED!G25+'NON-LINKED'!G25</f>
        <v>0</v>
      </c>
      <c r="H25" s="19">
        <f>+LINKED!H25+'NON-LINKED'!H25</f>
        <v>0</v>
      </c>
      <c r="I25" s="19">
        <f>+LINKED!I25+'NON-LINKED'!I25</f>
        <v>0</v>
      </c>
      <c r="J25" s="19">
        <f>+LINKED!J25+'NON-LINKED'!J25</f>
        <v>0</v>
      </c>
      <c r="K25" s="19">
        <f>+LINKED!K25+'NON-LINKED'!K25</f>
        <v>0</v>
      </c>
      <c r="L25" s="19">
        <f>+LINKED!L25+'NON-LINKED'!L25</f>
        <v>0</v>
      </c>
      <c r="M25" s="19">
        <f>+LINKED!M25+'NON-LINKED'!M25</f>
        <v>0</v>
      </c>
      <c r="N25" s="19">
        <f>+LINKED!N25+'NON-LINKED'!N25</f>
        <v>0</v>
      </c>
      <c r="O25" s="19">
        <f>+LINKED!O25+'NON-LINKED'!O25</f>
        <v>0</v>
      </c>
      <c r="P25" s="19">
        <f>+LINKED!P25+'NON-LINKED'!P25</f>
        <v>0</v>
      </c>
      <c r="Q25" s="20">
        <f>+LINKED!Q25+'NON-LINKED'!Q25</f>
        <v>0</v>
      </c>
    </row>
    <row r="26" spans="2:17" ht="30.75" customHeight="1" x14ac:dyDescent="0.3">
      <c r="B26" s="6" t="s">
        <v>154</v>
      </c>
      <c r="C26" s="19">
        <f>+LINKED!C26+'NON-LINKED'!C26</f>
        <v>4856628</v>
      </c>
      <c r="D26" s="19">
        <f>+LINKED!D26+'NON-LINKED'!D26</f>
        <v>655146</v>
      </c>
      <c r="E26" s="19">
        <f>+LINKED!E26+'NON-LINKED'!E26</f>
        <v>655146</v>
      </c>
      <c r="F26" s="19">
        <f>+LINKED!F26+'NON-LINKED'!F26</f>
        <v>0</v>
      </c>
      <c r="G26" s="19">
        <f>+LINKED!G26+'NON-LINKED'!G26</f>
        <v>2086363</v>
      </c>
      <c r="H26" s="19">
        <f>+LINKED!H26+'NON-LINKED'!H26</f>
        <v>2060895</v>
      </c>
      <c r="I26" s="19">
        <f>+LINKED!I26+'NON-LINKED'!I26</f>
        <v>0</v>
      </c>
      <c r="J26" s="19">
        <f>+LINKED!J26+'NON-LINKED'!J26</f>
        <v>0</v>
      </c>
      <c r="K26" s="19">
        <f>+LINKED!K26+'NON-LINKED'!K26</f>
        <v>0</v>
      </c>
      <c r="L26" s="19">
        <f>+LINKED!L26+'NON-LINKED'!L26</f>
        <v>189781</v>
      </c>
      <c r="M26" s="19">
        <f>+LINKED!M26+'NON-LINKED'!M26</f>
        <v>252019</v>
      </c>
      <c r="N26" s="19">
        <f>+LINKED!N26+'NON-LINKED'!N26</f>
        <v>992166</v>
      </c>
      <c r="O26" s="19">
        <f>+LINKED!O26+'NON-LINKED'!O26</f>
        <v>0</v>
      </c>
      <c r="P26" s="19">
        <f>+LINKED!P26+'NON-LINKED'!P26</f>
        <v>0</v>
      </c>
      <c r="Q26" s="20">
        <f>+LINKED!Q26+'NON-LINKED'!Q26</f>
        <v>4001246</v>
      </c>
    </row>
    <row r="27" spans="2:17" ht="30.75" customHeight="1" x14ac:dyDescent="0.3">
      <c r="B27" s="6" t="s">
        <v>38</v>
      </c>
      <c r="C27" s="19">
        <f>+LINKED!C27+'NON-LINKED'!C27</f>
        <v>0</v>
      </c>
      <c r="D27" s="19">
        <f>+LINKED!D27+'NON-LINKED'!D27</f>
        <v>0</v>
      </c>
      <c r="E27" s="19">
        <f>+LINKED!E27+'NON-LINKED'!E27</f>
        <v>0</v>
      </c>
      <c r="F27" s="19">
        <f>+LINKED!F27+'NON-LINKED'!F27</f>
        <v>0</v>
      </c>
      <c r="G27" s="19">
        <f>+LINKED!G27+'NON-LINKED'!G27</f>
        <v>0</v>
      </c>
      <c r="H27" s="19">
        <f>+LINKED!H27+'NON-LINKED'!H27</f>
        <v>0</v>
      </c>
      <c r="I27" s="19">
        <f>+LINKED!I27+'NON-LINKED'!I27</f>
        <v>0</v>
      </c>
      <c r="J27" s="19">
        <f>+LINKED!J27+'NON-LINKED'!J27</f>
        <v>0</v>
      </c>
      <c r="K27" s="19">
        <f>+LINKED!K27+'NON-LINKED'!K27</f>
        <v>0</v>
      </c>
      <c r="L27" s="19">
        <f>+LINKED!L27+'NON-LINKED'!L27</f>
        <v>0</v>
      </c>
      <c r="M27" s="19">
        <f>+LINKED!M27+'NON-LINKED'!M27</f>
        <v>0</v>
      </c>
      <c r="N27" s="19">
        <f>+LINKED!N27+'NON-LINKED'!N27</f>
        <v>0</v>
      </c>
      <c r="O27" s="19">
        <f>+LINKED!O27+'NON-LINKED'!O27</f>
        <v>0</v>
      </c>
      <c r="P27" s="19">
        <f>+LINKED!P27+'NON-LINKED'!P27</f>
        <v>0</v>
      </c>
      <c r="Q27" s="20">
        <f>+LINKED!Q27+'NON-LINKED'!Q27</f>
        <v>0</v>
      </c>
    </row>
    <row r="28" spans="2:17" ht="30.75" customHeight="1" x14ac:dyDescent="0.3">
      <c r="B28" s="6" t="s">
        <v>62</v>
      </c>
      <c r="C28" s="19">
        <f>+LINKED!C28+'NON-LINKED'!C28</f>
        <v>15884</v>
      </c>
      <c r="D28" s="19">
        <f>+LINKED!D28+'NON-LINKED'!D28</f>
        <v>147801</v>
      </c>
      <c r="E28" s="19">
        <f>+LINKED!E28+'NON-LINKED'!E28</f>
        <v>147801</v>
      </c>
      <c r="F28" s="19">
        <f>+LINKED!F28+'NON-LINKED'!F28</f>
        <v>0</v>
      </c>
      <c r="G28" s="19">
        <f>+LINKED!G28+'NON-LINKED'!G28</f>
        <v>16211</v>
      </c>
      <c r="H28" s="19">
        <f>+LINKED!H28+'NON-LINKED'!H28</f>
        <v>16211</v>
      </c>
      <c r="I28" s="19">
        <f>+LINKED!I28+'NON-LINKED'!I28</f>
        <v>0</v>
      </c>
      <c r="J28" s="19">
        <f>+LINKED!J28+'NON-LINKED'!J28</f>
        <v>0</v>
      </c>
      <c r="K28" s="19">
        <f>+LINKED!K28+'NON-LINKED'!K28</f>
        <v>0</v>
      </c>
      <c r="L28" s="19">
        <f>+LINKED!L28+'NON-LINKED'!L28</f>
        <v>0</v>
      </c>
      <c r="M28" s="19">
        <f>+LINKED!M28+'NON-LINKED'!M28</f>
        <v>18761</v>
      </c>
      <c r="N28" s="19">
        <f>+LINKED!N28+'NON-LINKED'!N28</f>
        <v>22214</v>
      </c>
      <c r="O28" s="19">
        <f>+LINKED!O28+'NON-LINKED'!O28</f>
        <v>0</v>
      </c>
      <c r="P28" s="19">
        <f>+LINKED!P28+'NON-LINKED'!P28</f>
        <v>0</v>
      </c>
      <c r="Q28" s="20">
        <f>+LINKED!Q28+'NON-LINKED'!Q28</f>
        <v>150928</v>
      </c>
    </row>
    <row r="29" spans="2:17" ht="30.75" customHeight="1" x14ac:dyDescent="0.3">
      <c r="B29" s="6" t="s">
        <v>63</v>
      </c>
      <c r="C29" s="19">
        <f>+LINKED!C29+'NON-LINKED'!C29</f>
        <v>0</v>
      </c>
      <c r="D29" s="19">
        <f>+LINKED!D29+'NON-LINKED'!D29</f>
        <v>0</v>
      </c>
      <c r="E29" s="19">
        <f>+LINKED!E29+'NON-LINKED'!E29</f>
        <v>0</v>
      </c>
      <c r="F29" s="19">
        <f>+LINKED!F29+'NON-LINKED'!F29</f>
        <v>0</v>
      </c>
      <c r="G29" s="19">
        <f>+LINKED!G29+'NON-LINKED'!G29</f>
        <v>0</v>
      </c>
      <c r="H29" s="19">
        <f>+LINKED!H29+'NON-LINKED'!H29</f>
        <v>0</v>
      </c>
      <c r="I29" s="19">
        <f>+LINKED!I29+'NON-LINKED'!I29</f>
        <v>0</v>
      </c>
      <c r="J29" s="19">
        <f>+LINKED!J29+'NON-LINKED'!J29</f>
        <v>0</v>
      </c>
      <c r="K29" s="19">
        <f>+LINKED!K29+'NON-LINKED'!K29</f>
        <v>0</v>
      </c>
      <c r="L29" s="19">
        <f>+LINKED!L29+'NON-LINKED'!L29</f>
        <v>0</v>
      </c>
      <c r="M29" s="19">
        <f>+LINKED!M29+'NON-LINKED'!M29</f>
        <v>0</v>
      </c>
      <c r="N29" s="19">
        <f>+LINKED!N29+'NON-LINKED'!N29</f>
        <v>0</v>
      </c>
      <c r="O29" s="19">
        <f>+LINKED!O29+'NON-LINKED'!O29</f>
        <v>0</v>
      </c>
      <c r="P29" s="19">
        <f>+LINKED!P29+'NON-LINKED'!P29</f>
        <v>0</v>
      </c>
      <c r="Q29" s="20">
        <f>+LINKED!Q29+'NON-LINKED'!Q29</f>
        <v>0</v>
      </c>
    </row>
    <row r="30" spans="2:17" ht="30.75" customHeight="1" x14ac:dyDescent="0.3">
      <c r="B30" s="6" t="s">
        <v>64</v>
      </c>
      <c r="C30" s="19">
        <f>+LINKED!C30+'NON-LINKED'!C30</f>
        <v>867854</v>
      </c>
      <c r="D30" s="19">
        <f>+LINKED!D30+'NON-LINKED'!D30</f>
        <v>145287</v>
      </c>
      <c r="E30" s="19">
        <f>+LINKED!E30+'NON-LINKED'!E30</f>
        <v>145287</v>
      </c>
      <c r="F30" s="19">
        <f>+LINKED!F30+'NON-LINKED'!F30</f>
        <v>0</v>
      </c>
      <c r="G30" s="19">
        <f>+LINKED!G30+'NON-LINKED'!G30</f>
        <v>156592</v>
      </c>
      <c r="H30" s="19">
        <f>+LINKED!H30+'NON-LINKED'!H30</f>
        <v>87318</v>
      </c>
      <c r="I30" s="19">
        <f>+LINKED!I30+'NON-LINKED'!I30</f>
        <v>70186</v>
      </c>
      <c r="J30" s="19">
        <f>+LINKED!J30+'NON-LINKED'!J30</f>
        <v>0</v>
      </c>
      <c r="K30" s="19">
        <f>+LINKED!K30+'NON-LINKED'!K30</f>
        <v>0</v>
      </c>
      <c r="L30" s="19">
        <f>+LINKED!L30+'NON-LINKED'!L30</f>
        <v>0</v>
      </c>
      <c r="M30" s="19">
        <f>+LINKED!M30+'NON-LINKED'!M30</f>
        <v>0</v>
      </c>
      <c r="N30" s="19">
        <f>+LINKED!N30+'NON-LINKED'!N30</f>
        <v>134063</v>
      </c>
      <c r="O30" s="19">
        <f>+LINKED!O30+'NON-LINKED'!O30</f>
        <v>0</v>
      </c>
      <c r="P30" s="19">
        <f>+LINKED!P30+'NON-LINKED'!P30</f>
        <v>0</v>
      </c>
      <c r="Q30" s="20">
        <f>+LINKED!Q30+'NON-LINKED'!Q30</f>
        <v>989699</v>
      </c>
    </row>
    <row r="31" spans="2:17" ht="30.75" customHeight="1" x14ac:dyDescent="0.3">
      <c r="B31" s="58" t="s">
        <v>45</v>
      </c>
      <c r="C31" s="59">
        <f t="shared" ref="C31:Q31" si="0">SUM(C6:C30)</f>
        <v>19745093</v>
      </c>
      <c r="D31" s="59">
        <f t="shared" si="0"/>
        <v>3691380</v>
      </c>
      <c r="E31" s="59">
        <f t="shared" si="0"/>
        <v>3691248</v>
      </c>
      <c r="F31" s="59">
        <f t="shared" si="0"/>
        <v>20039</v>
      </c>
      <c r="G31" s="59">
        <f t="shared" si="0"/>
        <v>6447318</v>
      </c>
      <c r="H31" s="59">
        <f t="shared" si="0"/>
        <v>4862830</v>
      </c>
      <c r="I31" s="59">
        <f t="shared" si="0"/>
        <v>1390717</v>
      </c>
      <c r="J31" s="59">
        <f t="shared" si="0"/>
        <v>211964</v>
      </c>
      <c r="K31" s="59">
        <f t="shared" si="0"/>
        <v>0</v>
      </c>
      <c r="L31" s="59">
        <f t="shared" si="0"/>
        <v>376375</v>
      </c>
      <c r="M31" s="59">
        <f t="shared" si="0"/>
        <v>856261</v>
      </c>
      <c r="N31" s="59">
        <f t="shared" si="0"/>
        <v>3248903</v>
      </c>
      <c r="O31" s="59">
        <f t="shared" si="0"/>
        <v>28291</v>
      </c>
      <c r="P31" s="59">
        <f t="shared" si="0"/>
        <v>3642</v>
      </c>
      <c r="Q31" s="59">
        <f t="shared" si="0"/>
        <v>18975202</v>
      </c>
    </row>
    <row r="32" spans="2:17" ht="30.75" customHeight="1" x14ac:dyDescent="0.3">
      <c r="B32" s="261" t="s">
        <v>46</v>
      </c>
      <c r="C32" s="262"/>
      <c r="D32" s="262"/>
      <c r="E32" s="262"/>
      <c r="F32" s="262"/>
      <c r="G32" s="262"/>
      <c r="H32" s="262"/>
      <c r="I32" s="262"/>
      <c r="J32" s="262"/>
      <c r="K32" s="262"/>
      <c r="L32" s="262"/>
      <c r="M32" s="262"/>
      <c r="N32" s="262"/>
      <c r="O32" s="262"/>
      <c r="P32" s="262"/>
      <c r="Q32" s="263"/>
    </row>
    <row r="33" spans="2:17" ht="30.75" customHeight="1" x14ac:dyDescent="0.3">
      <c r="B33" s="6" t="s">
        <v>47</v>
      </c>
      <c r="C33" s="19">
        <f>+LINKED!C33+'NON-LINKED'!C33</f>
        <v>0</v>
      </c>
      <c r="D33" s="19">
        <f>+LINKED!D33+'NON-LINKED'!D33</f>
        <v>0</v>
      </c>
      <c r="E33" s="19">
        <f>+LINKED!E33+'NON-LINKED'!E33</f>
        <v>0</v>
      </c>
      <c r="F33" s="19">
        <f>+LINKED!F33+'NON-LINKED'!F33</f>
        <v>0</v>
      </c>
      <c r="G33" s="19">
        <f>+LINKED!G33+'NON-LINKED'!G33</f>
        <v>0</v>
      </c>
      <c r="H33" s="19">
        <f>+LINKED!H33+'NON-LINKED'!H33</f>
        <v>0</v>
      </c>
      <c r="I33" s="19">
        <f>+LINKED!I33+'NON-LINKED'!I33</f>
        <v>0</v>
      </c>
      <c r="J33" s="19">
        <f>+LINKED!J33+'NON-LINKED'!J33</f>
        <v>0</v>
      </c>
      <c r="K33" s="19">
        <f>+LINKED!K33+'NON-LINKED'!K33</f>
        <v>0</v>
      </c>
      <c r="L33" s="19">
        <f>+LINKED!L33+'NON-LINKED'!L33</f>
        <v>0</v>
      </c>
      <c r="M33" s="19">
        <f>+LINKED!M33+'NON-LINKED'!M33</f>
        <v>0</v>
      </c>
      <c r="N33" s="19">
        <f>+LINKED!N33+'NON-LINKED'!N33</f>
        <v>0</v>
      </c>
      <c r="O33" s="19">
        <f>+LINKED!O33+'NON-LINKED'!O33</f>
        <v>0</v>
      </c>
      <c r="P33" s="19">
        <f>+LINKED!P33+'NON-LINKED'!P33</f>
        <v>0</v>
      </c>
      <c r="Q33" s="20">
        <f>+LINKED!Q33+'NON-LINKED'!Q33</f>
        <v>0</v>
      </c>
    </row>
    <row r="34" spans="2:17" ht="30.75" customHeight="1" x14ac:dyDescent="0.3">
      <c r="B34" s="6" t="s">
        <v>79</v>
      </c>
      <c r="C34" s="19">
        <f>+LINKED!C34+'NON-LINKED'!C34</f>
        <v>0</v>
      </c>
      <c r="D34" s="19">
        <f>+LINKED!D34+'NON-LINKED'!D34</f>
        <v>0</v>
      </c>
      <c r="E34" s="19">
        <f>+LINKED!E34+'NON-LINKED'!E34</f>
        <v>0</v>
      </c>
      <c r="F34" s="19">
        <f>+LINKED!F34+'NON-LINKED'!F34</f>
        <v>0</v>
      </c>
      <c r="G34" s="19">
        <f>+LINKED!G34+'NON-LINKED'!G34</f>
        <v>0</v>
      </c>
      <c r="H34" s="19">
        <f>+LINKED!H34+'NON-LINKED'!H34</f>
        <v>0</v>
      </c>
      <c r="I34" s="19">
        <f>+LINKED!I34+'NON-LINKED'!I34</f>
        <v>0</v>
      </c>
      <c r="J34" s="19">
        <f>+LINKED!J34+'NON-LINKED'!J34</f>
        <v>0</v>
      </c>
      <c r="K34" s="19">
        <f>+LINKED!K34+'NON-LINKED'!K34</f>
        <v>0</v>
      </c>
      <c r="L34" s="19">
        <f>+LINKED!L34+'NON-LINKED'!L34</f>
        <v>0</v>
      </c>
      <c r="M34" s="19">
        <f>+LINKED!M34+'NON-LINKED'!M34</f>
        <v>0</v>
      </c>
      <c r="N34" s="19">
        <f>+LINKED!N34+'NON-LINKED'!N34</f>
        <v>0</v>
      </c>
      <c r="O34" s="19">
        <f>+LINKED!O34+'NON-LINKED'!O34</f>
        <v>0</v>
      </c>
      <c r="P34" s="19">
        <f>+LINKED!P34+'NON-LINKED'!P34</f>
        <v>0</v>
      </c>
      <c r="Q34" s="20">
        <f>+LINKED!Q34+'NON-LINKED'!Q34</f>
        <v>0</v>
      </c>
    </row>
    <row r="35" spans="2:17" ht="30.75" customHeight="1" x14ac:dyDescent="0.3">
      <c r="B35" s="6" t="s">
        <v>48</v>
      </c>
      <c r="C35" s="19">
        <f>+LINKED!C35+'NON-LINKED'!C35</f>
        <v>0</v>
      </c>
      <c r="D35" s="19">
        <f>+LINKED!D35+'NON-LINKED'!D35</f>
        <v>0</v>
      </c>
      <c r="E35" s="19">
        <f>+LINKED!E35+'NON-LINKED'!E35</f>
        <v>0</v>
      </c>
      <c r="F35" s="19">
        <f>+LINKED!F35+'NON-LINKED'!F35</f>
        <v>0</v>
      </c>
      <c r="G35" s="19">
        <f>+LINKED!G35+'NON-LINKED'!G35</f>
        <v>0</v>
      </c>
      <c r="H35" s="19">
        <f>+LINKED!H35+'NON-LINKED'!H35</f>
        <v>0</v>
      </c>
      <c r="I35" s="19">
        <f>+LINKED!I35+'NON-LINKED'!I35</f>
        <v>0</v>
      </c>
      <c r="J35" s="19">
        <f>+LINKED!J35+'NON-LINKED'!J35</f>
        <v>0</v>
      </c>
      <c r="K35" s="19">
        <f>+LINKED!K35+'NON-LINKED'!K35</f>
        <v>0</v>
      </c>
      <c r="L35" s="19">
        <f>+LINKED!L35+'NON-LINKED'!L35</f>
        <v>0</v>
      </c>
      <c r="M35" s="19">
        <f>+LINKED!M35+'NON-LINKED'!M35</f>
        <v>0</v>
      </c>
      <c r="N35" s="19">
        <f>+LINKED!N35+'NON-LINKED'!N35</f>
        <v>0</v>
      </c>
      <c r="O35" s="19">
        <f>+LINKED!O35+'NON-LINKED'!O35</f>
        <v>0</v>
      </c>
      <c r="P35" s="19">
        <f>+LINKED!P35+'NON-LINKED'!P35</f>
        <v>0</v>
      </c>
      <c r="Q35" s="20">
        <f>+LINKED!Q35+'NON-LINKED'!Q35</f>
        <v>0</v>
      </c>
    </row>
    <row r="36" spans="2:17" ht="30.75" customHeight="1" x14ac:dyDescent="0.3">
      <c r="B36" s="58" t="s">
        <v>45</v>
      </c>
      <c r="C36" s="59">
        <f>SUM(C33:C35)</f>
        <v>0</v>
      </c>
      <c r="D36" s="59">
        <f t="shared" ref="D36:Q36" si="1">SUM(D33:D35)</f>
        <v>0</v>
      </c>
      <c r="E36" s="59">
        <f t="shared" si="1"/>
        <v>0</v>
      </c>
      <c r="F36" s="59">
        <f t="shared" si="1"/>
        <v>0</v>
      </c>
      <c r="G36" s="59">
        <f t="shared" si="1"/>
        <v>0</v>
      </c>
      <c r="H36" s="59">
        <f t="shared" si="1"/>
        <v>0</v>
      </c>
      <c r="I36" s="59">
        <f t="shared" si="1"/>
        <v>0</v>
      </c>
      <c r="J36" s="59">
        <f t="shared" si="1"/>
        <v>0</v>
      </c>
      <c r="K36" s="59">
        <f t="shared" si="1"/>
        <v>0</v>
      </c>
      <c r="L36" s="59">
        <f t="shared" si="1"/>
        <v>0</v>
      </c>
      <c r="M36" s="59">
        <f t="shared" si="1"/>
        <v>0</v>
      </c>
      <c r="N36" s="59">
        <f t="shared" si="1"/>
        <v>0</v>
      </c>
      <c r="O36" s="59">
        <f t="shared" si="1"/>
        <v>0</v>
      </c>
      <c r="P36" s="59">
        <f t="shared" si="1"/>
        <v>0</v>
      </c>
      <c r="Q36" s="59">
        <f t="shared" si="1"/>
        <v>0</v>
      </c>
    </row>
    <row r="37" spans="2:17" x14ac:dyDescent="0.3">
      <c r="B37" s="265" t="s">
        <v>50</v>
      </c>
      <c r="C37" s="265"/>
      <c r="D37" s="265"/>
      <c r="E37" s="265"/>
      <c r="F37" s="265"/>
      <c r="G37" s="265"/>
      <c r="H37" s="265"/>
      <c r="I37" s="265"/>
      <c r="J37" s="265"/>
      <c r="K37" s="265"/>
      <c r="L37" s="265"/>
      <c r="M37" s="265"/>
      <c r="N37" s="265"/>
      <c r="O37" s="265"/>
      <c r="P37" s="265"/>
      <c r="Q37" s="265"/>
    </row>
    <row r="38" spans="2:17" x14ac:dyDescent="0.3">
      <c r="Q38" s="164"/>
    </row>
    <row r="39" spans="2:17" x14ac:dyDescent="0.3">
      <c r="C39" s="16"/>
      <c r="D39" s="16"/>
      <c r="E39" s="16"/>
      <c r="F39" s="16"/>
      <c r="G39" s="16"/>
      <c r="H39" s="16"/>
      <c r="I39" s="16"/>
      <c r="J39" s="16"/>
      <c r="K39" s="16"/>
      <c r="L39" s="16"/>
      <c r="M39" s="16"/>
      <c r="N39" s="16"/>
      <c r="O39" s="16"/>
      <c r="P39" s="16"/>
      <c r="Q39" s="18"/>
    </row>
    <row r="42" spans="2:17" x14ac:dyDescent="0.3">
      <c r="Q42" s="166"/>
    </row>
  </sheetData>
  <sheetProtection algorithmName="SHA-512" hashValue="5t5SySaa8yrC9WKGlhyqGLJTBMrsV1j9CorzdU+pQUtctqMzeab1HFn77gKPBkRSTfX2ZyqdBOaW2ym8TN5BzA==" saltValue="xB8z+dktbQa3i3YPAlSJAA==" spinCount="100000"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9"/>
  <sheetViews>
    <sheetView topLeftCell="H22" workbookViewId="0">
      <selection activeCell="S31" sqref="S31"/>
    </sheetView>
  </sheetViews>
  <sheetFormatPr defaultColWidth="14.36328125" defaultRowHeight="14" x14ac:dyDescent="0.3"/>
  <cols>
    <col min="1" max="1" width="9.6328125" style="197" customWidth="1"/>
    <col min="2" max="2" width="43.54296875" style="197" customWidth="1"/>
    <col min="3" max="16" width="17.90625" style="197" customWidth="1"/>
    <col min="17" max="17" width="17.90625" style="198" customWidth="1"/>
    <col min="18" max="256" width="14.36328125" style="197"/>
    <col min="257" max="257" width="9.6328125" style="197" customWidth="1"/>
    <col min="258" max="258" width="43.54296875" style="197" customWidth="1"/>
    <col min="259" max="273" width="17.90625" style="197" customWidth="1"/>
    <col min="274" max="512" width="14.36328125" style="197"/>
    <col min="513" max="513" width="9.6328125" style="197" customWidth="1"/>
    <col min="514" max="514" width="43.54296875" style="197" customWidth="1"/>
    <col min="515" max="529" width="17.90625" style="197" customWidth="1"/>
    <col min="530" max="768" width="14.36328125" style="197"/>
    <col min="769" max="769" width="9.6328125" style="197" customWidth="1"/>
    <col min="770" max="770" width="43.54296875" style="197" customWidth="1"/>
    <col min="771" max="785" width="17.90625" style="197" customWidth="1"/>
    <col min="786" max="1024" width="14.36328125" style="197"/>
    <col min="1025" max="1025" width="9.6328125" style="197" customWidth="1"/>
    <col min="1026" max="1026" width="43.54296875" style="197" customWidth="1"/>
    <col min="1027" max="1041" width="17.90625" style="197" customWidth="1"/>
    <col min="1042" max="1280" width="14.36328125" style="197"/>
    <col min="1281" max="1281" width="9.6328125" style="197" customWidth="1"/>
    <col min="1282" max="1282" width="43.54296875" style="197" customWidth="1"/>
    <col min="1283" max="1297" width="17.90625" style="197" customWidth="1"/>
    <col min="1298" max="1536" width="14.36328125" style="197"/>
    <col min="1537" max="1537" width="9.6328125" style="197" customWidth="1"/>
    <col min="1538" max="1538" width="43.54296875" style="197" customWidth="1"/>
    <col min="1539" max="1553" width="17.90625" style="197" customWidth="1"/>
    <col min="1554" max="1792" width="14.36328125" style="197"/>
    <col min="1793" max="1793" width="9.6328125" style="197" customWidth="1"/>
    <col min="1794" max="1794" width="43.54296875" style="197" customWidth="1"/>
    <col min="1795" max="1809" width="17.90625" style="197" customWidth="1"/>
    <col min="1810" max="2048" width="14.36328125" style="197"/>
    <col min="2049" max="2049" width="9.6328125" style="197" customWidth="1"/>
    <col min="2050" max="2050" width="43.54296875" style="197" customWidth="1"/>
    <col min="2051" max="2065" width="17.90625" style="197" customWidth="1"/>
    <col min="2066" max="2304" width="14.36328125" style="197"/>
    <col min="2305" max="2305" width="9.6328125" style="197" customWidth="1"/>
    <col min="2306" max="2306" width="43.54296875" style="197" customWidth="1"/>
    <col min="2307" max="2321" width="17.90625" style="197" customWidth="1"/>
    <col min="2322" max="2560" width="14.36328125" style="197"/>
    <col min="2561" max="2561" width="9.6328125" style="197" customWidth="1"/>
    <col min="2562" max="2562" width="43.54296875" style="197" customWidth="1"/>
    <col min="2563" max="2577" width="17.90625" style="197" customWidth="1"/>
    <col min="2578" max="2816" width="14.36328125" style="197"/>
    <col min="2817" max="2817" width="9.6328125" style="197" customWidth="1"/>
    <col min="2818" max="2818" width="43.54296875" style="197" customWidth="1"/>
    <col min="2819" max="2833" width="17.90625" style="197" customWidth="1"/>
    <col min="2834" max="3072" width="14.36328125" style="197"/>
    <col min="3073" max="3073" width="9.6328125" style="197" customWidth="1"/>
    <col min="3074" max="3074" width="43.54296875" style="197" customWidth="1"/>
    <col min="3075" max="3089" width="17.90625" style="197" customWidth="1"/>
    <col min="3090" max="3328" width="14.36328125" style="197"/>
    <col min="3329" max="3329" width="9.6328125" style="197" customWidth="1"/>
    <col min="3330" max="3330" width="43.54296875" style="197" customWidth="1"/>
    <col min="3331" max="3345" width="17.90625" style="197" customWidth="1"/>
    <col min="3346" max="3584" width="14.36328125" style="197"/>
    <col min="3585" max="3585" width="9.6328125" style="197" customWidth="1"/>
    <col min="3586" max="3586" width="43.54296875" style="197" customWidth="1"/>
    <col min="3587" max="3601" width="17.90625" style="197" customWidth="1"/>
    <col min="3602" max="3840" width="14.36328125" style="197"/>
    <col min="3841" max="3841" width="9.6328125" style="197" customWidth="1"/>
    <col min="3842" max="3842" width="43.54296875" style="197" customWidth="1"/>
    <col min="3843" max="3857" width="17.90625" style="197" customWidth="1"/>
    <col min="3858" max="4096" width="14.36328125" style="197"/>
    <col min="4097" max="4097" width="9.6328125" style="197" customWidth="1"/>
    <col min="4098" max="4098" width="43.54296875" style="197" customWidth="1"/>
    <col min="4099" max="4113" width="17.90625" style="197" customWidth="1"/>
    <col min="4114" max="4352" width="14.36328125" style="197"/>
    <col min="4353" max="4353" width="9.6328125" style="197" customWidth="1"/>
    <col min="4354" max="4354" width="43.54296875" style="197" customWidth="1"/>
    <col min="4355" max="4369" width="17.90625" style="197" customWidth="1"/>
    <col min="4370" max="4608" width="14.36328125" style="197"/>
    <col min="4609" max="4609" width="9.6328125" style="197" customWidth="1"/>
    <col min="4610" max="4610" width="43.54296875" style="197" customWidth="1"/>
    <col min="4611" max="4625" width="17.90625" style="197" customWidth="1"/>
    <col min="4626" max="4864" width="14.36328125" style="197"/>
    <col min="4865" max="4865" width="9.6328125" style="197" customWidth="1"/>
    <col min="4866" max="4866" width="43.54296875" style="197" customWidth="1"/>
    <col min="4867" max="4881" width="17.90625" style="197" customWidth="1"/>
    <col min="4882" max="5120" width="14.36328125" style="197"/>
    <col min="5121" max="5121" width="9.6328125" style="197" customWidth="1"/>
    <col min="5122" max="5122" width="43.54296875" style="197" customWidth="1"/>
    <col min="5123" max="5137" width="17.90625" style="197" customWidth="1"/>
    <col min="5138" max="5376" width="14.36328125" style="197"/>
    <col min="5377" max="5377" width="9.6328125" style="197" customWidth="1"/>
    <col min="5378" max="5378" width="43.54296875" style="197" customWidth="1"/>
    <col min="5379" max="5393" width="17.90625" style="197" customWidth="1"/>
    <col min="5394" max="5632" width="14.36328125" style="197"/>
    <col min="5633" max="5633" width="9.6328125" style="197" customWidth="1"/>
    <col min="5634" max="5634" width="43.54296875" style="197" customWidth="1"/>
    <col min="5635" max="5649" width="17.90625" style="197" customWidth="1"/>
    <col min="5650" max="5888" width="14.36328125" style="197"/>
    <col min="5889" max="5889" width="9.6328125" style="197" customWidth="1"/>
    <col min="5890" max="5890" width="43.54296875" style="197" customWidth="1"/>
    <col min="5891" max="5905" width="17.90625" style="197" customWidth="1"/>
    <col min="5906" max="6144" width="14.36328125" style="197"/>
    <col min="6145" max="6145" width="9.6328125" style="197" customWidth="1"/>
    <col min="6146" max="6146" width="43.54296875" style="197" customWidth="1"/>
    <col min="6147" max="6161" width="17.90625" style="197" customWidth="1"/>
    <col min="6162" max="6400" width="14.36328125" style="197"/>
    <col min="6401" max="6401" width="9.6328125" style="197" customWidth="1"/>
    <col min="6402" max="6402" width="43.54296875" style="197" customWidth="1"/>
    <col min="6403" max="6417" width="17.90625" style="197" customWidth="1"/>
    <col min="6418" max="6656" width="14.36328125" style="197"/>
    <col min="6657" max="6657" width="9.6328125" style="197" customWidth="1"/>
    <col min="6658" max="6658" width="43.54296875" style="197" customWidth="1"/>
    <col min="6659" max="6673" width="17.90625" style="197" customWidth="1"/>
    <col min="6674" max="6912" width="14.36328125" style="197"/>
    <col min="6913" max="6913" width="9.6328125" style="197" customWidth="1"/>
    <col min="6914" max="6914" width="43.54296875" style="197" customWidth="1"/>
    <col min="6915" max="6929" width="17.90625" style="197" customWidth="1"/>
    <col min="6930" max="7168" width="14.36328125" style="197"/>
    <col min="7169" max="7169" width="9.6328125" style="197" customWidth="1"/>
    <col min="7170" max="7170" width="43.54296875" style="197" customWidth="1"/>
    <col min="7171" max="7185" width="17.90625" style="197" customWidth="1"/>
    <col min="7186" max="7424" width="14.36328125" style="197"/>
    <col min="7425" max="7425" width="9.6328125" style="197" customWidth="1"/>
    <col min="7426" max="7426" width="43.54296875" style="197" customWidth="1"/>
    <col min="7427" max="7441" width="17.90625" style="197" customWidth="1"/>
    <col min="7442" max="7680" width="14.36328125" style="197"/>
    <col min="7681" max="7681" width="9.6328125" style="197" customWidth="1"/>
    <col min="7682" max="7682" width="43.54296875" style="197" customWidth="1"/>
    <col min="7683" max="7697" width="17.90625" style="197" customWidth="1"/>
    <col min="7698" max="7936" width="14.36328125" style="197"/>
    <col min="7937" max="7937" width="9.6328125" style="197" customWidth="1"/>
    <col min="7938" max="7938" width="43.54296875" style="197" customWidth="1"/>
    <col min="7939" max="7953" width="17.90625" style="197" customWidth="1"/>
    <col min="7954" max="8192" width="14.36328125" style="197"/>
    <col min="8193" max="8193" width="9.6328125" style="197" customWidth="1"/>
    <col min="8194" max="8194" width="43.54296875" style="197" customWidth="1"/>
    <col min="8195" max="8209" width="17.90625" style="197" customWidth="1"/>
    <col min="8210" max="8448" width="14.36328125" style="197"/>
    <col min="8449" max="8449" width="9.6328125" style="197" customWidth="1"/>
    <col min="8450" max="8450" width="43.54296875" style="197" customWidth="1"/>
    <col min="8451" max="8465" width="17.90625" style="197" customWidth="1"/>
    <col min="8466" max="8704" width="14.36328125" style="197"/>
    <col min="8705" max="8705" width="9.6328125" style="197" customWidth="1"/>
    <col min="8706" max="8706" width="43.54296875" style="197" customWidth="1"/>
    <col min="8707" max="8721" width="17.90625" style="197" customWidth="1"/>
    <col min="8722" max="8960" width="14.36328125" style="197"/>
    <col min="8961" max="8961" width="9.6328125" style="197" customWidth="1"/>
    <col min="8962" max="8962" width="43.54296875" style="197" customWidth="1"/>
    <col min="8963" max="8977" width="17.90625" style="197" customWidth="1"/>
    <col min="8978" max="9216" width="14.36328125" style="197"/>
    <col min="9217" max="9217" width="9.6328125" style="197" customWidth="1"/>
    <col min="9218" max="9218" width="43.54296875" style="197" customWidth="1"/>
    <col min="9219" max="9233" width="17.90625" style="197" customWidth="1"/>
    <col min="9234" max="9472" width="14.36328125" style="197"/>
    <col min="9473" max="9473" width="9.6328125" style="197" customWidth="1"/>
    <col min="9474" max="9474" width="43.54296875" style="197" customWidth="1"/>
    <col min="9475" max="9489" width="17.90625" style="197" customWidth="1"/>
    <col min="9490" max="9728" width="14.36328125" style="197"/>
    <col min="9729" max="9729" width="9.6328125" style="197" customWidth="1"/>
    <col min="9730" max="9730" width="43.54296875" style="197" customWidth="1"/>
    <col min="9731" max="9745" width="17.90625" style="197" customWidth="1"/>
    <col min="9746" max="9984" width="14.36328125" style="197"/>
    <col min="9985" max="9985" width="9.6328125" style="197" customWidth="1"/>
    <col min="9986" max="9986" width="43.54296875" style="197" customWidth="1"/>
    <col min="9987" max="10001" width="17.90625" style="197" customWidth="1"/>
    <col min="10002" max="10240" width="14.36328125" style="197"/>
    <col min="10241" max="10241" width="9.6328125" style="197" customWidth="1"/>
    <col min="10242" max="10242" width="43.54296875" style="197" customWidth="1"/>
    <col min="10243" max="10257" width="17.90625" style="197" customWidth="1"/>
    <col min="10258" max="10496" width="14.36328125" style="197"/>
    <col min="10497" max="10497" width="9.6328125" style="197" customWidth="1"/>
    <col min="10498" max="10498" width="43.54296875" style="197" customWidth="1"/>
    <col min="10499" max="10513" width="17.90625" style="197" customWidth="1"/>
    <col min="10514" max="10752" width="14.36328125" style="197"/>
    <col min="10753" max="10753" width="9.6328125" style="197" customWidth="1"/>
    <col min="10754" max="10754" width="43.54296875" style="197" customWidth="1"/>
    <col min="10755" max="10769" width="17.90625" style="197" customWidth="1"/>
    <col min="10770" max="11008" width="14.36328125" style="197"/>
    <col min="11009" max="11009" width="9.6328125" style="197" customWidth="1"/>
    <col min="11010" max="11010" width="43.54296875" style="197" customWidth="1"/>
    <col min="11011" max="11025" width="17.90625" style="197" customWidth="1"/>
    <col min="11026" max="11264" width="14.36328125" style="197"/>
    <col min="11265" max="11265" width="9.6328125" style="197" customWidth="1"/>
    <col min="11266" max="11266" width="43.54296875" style="197" customWidth="1"/>
    <col min="11267" max="11281" width="17.90625" style="197" customWidth="1"/>
    <col min="11282" max="11520" width="14.36328125" style="197"/>
    <col min="11521" max="11521" width="9.6328125" style="197" customWidth="1"/>
    <col min="11522" max="11522" width="43.54296875" style="197" customWidth="1"/>
    <col min="11523" max="11537" width="17.90625" style="197" customWidth="1"/>
    <col min="11538" max="11776" width="14.36328125" style="197"/>
    <col min="11777" max="11777" width="9.6328125" style="197" customWidth="1"/>
    <col min="11778" max="11778" width="43.54296875" style="197" customWidth="1"/>
    <col min="11779" max="11793" width="17.90625" style="197" customWidth="1"/>
    <col min="11794" max="12032" width="14.36328125" style="197"/>
    <col min="12033" max="12033" width="9.6328125" style="197" customWidth="1"/>
    <col min="12034" max="12034" width="43.54296875" style="197" customWidth="1"/>
    <col min="12035" max="12049" width="17.90625" style="197" customWidth="1"/>
    <col min="12050" max="12288" width="14.36328125" style="197"/>
    <col min="12289" max="12289" width="9.6328125" style="197" customWidth="1"/>
    <col min="12290" max="12290" width="43.54296875" style="197" customWidth="1"/>
    <col min="12291" max="12305" width="17.90625" style="197" customWidth="1"/>
    <col min="12306" max="12544" width="14.36328125" style="197"/>
    <col min="12545" max="12545" width="9.6328125" style="197" customWidth="1"/>
    <col min="12546" max="12546" width="43.54296875" style="197" customWidth="1"/>
    <col min="12547" max="12561" width="17.90625" style="197" customWidth="1"/>
    <col min="12562" max="12800" width="14.36328125" style="197"/>
    <col min="12801" max="12801" width="9.6328125" style="197" customWidth="1"/>
    <col min="12802" max="12802" width="43.54296875" style="197" customWidth="1"/>
    <col min="12803" max="12817" width="17.90625" style="197" customWidth="1"/>
    <col min="12818" max="13056" width="14.36328125" style="197"/>
    <col min="13057" max="13057" width="9.6328125" style="197" customWidth="1"/>
    <col min="13058" max="13058" width="43.54296875" style="197" customWidth="1"/>
    <col min="13059" max="13073" width="17.90625" style="197" customWidth="1"/>
    <col min="13074" max="13312" width="14.36328125" style="197"/>
    <col min="13313" max="13313" width="9.6328125" style="197" customWidth="1"/>
    <col min="13314" max="13314" width="43.54296875" style="197" customWidth="1"/>
    <col min="13315" max="13329" width="17.90625" style="197" customWidth="1"/>
    <col min="13330" max="13568" width="14.36328125" style="197"/>
    <col min="13569" max="13569" width="9.6328125" style="197" customWidth="1"/>
    <col min="13570" max="13570" width="43.54296875" style="197" customWidth="1"/>
    <col min="13571" max="13585" width="17.90625" style="197" customWidth="1"/>
    <col min="13586" max="13824" width="14.36328125" style="197"/>
    <col min="13825" max="13825" width="9.6328125" style="197" customWidth="1"/>
    <col min="13826" max="13826" width="43.54296875" style="197" customWidth="1"/>
    <col min="13827" max="13841" width="17.90625" style="197" customWidth="1"/>
    <col min="13842" max="14080" width="14.36328125" style="197"/>
    <col min="14081" max="14081" width="9.6328125" style="197" customWidth="1"/>
    <col min="14082" max="14082" width="43.54296875" style="197" customWidth="1"/>
    <col min="14083" max="14097" width="17.90625" style="197" customWidth="1"/>
    <col min="14098" max="14336" width="14.36328125" style="197"/>
    <col min="14337" max="14337" width="9.6328125" style="197" customWidth="1"/>
    <col min="14338" max="14338" width="43.54296875" style="197" customWidth="1"/>
    <col min="14339" max="14353" width="17.90625" style="197" customWidth="1"/>
    <col min="14354" max="14592" width="14.36328125" style="197"/>
    <col min="14593" max="14593" width="9.6328125" style="197" customWidth="1"/>
    <col min="14594" max="14594" width="43.54296875" style="197" customWidth="1"/>
    <col min="14595" max="14609" width="17.90625" style="197" customWidth="1"/>
    <col min="14610" max="14848" width="14.36328125" style="197"/>
    <col min="14849" max="14849" width="9.6328125" style="197" customWidth="1"/>
    <col min="14850" max="14850" width="43.54296875" style="197" customWidth="1"/>
    <col min="14851" max="14865" width="17.90625" style="197" customWidth="1"/>
    <col min="14866" max="15104" width="14.36328125" style="197"/>
    <col min="15105" max="15105" width="9.6328125" style="197" customWidth="1"/>
    <col min="15106" max="15106" width="43.54296875" style="197" customWidth="1"/>
    <col min="15107" max="15121" width="17.90625" style="197" customWidth="1"/>
    <col min="15122" max="15360" width="14.36328125" style="197"/>
    <col min="15361" max="15361" width="9.6328125" style="197" customWidth="1"/>
    <col min="15362" max="15362" width="43.54296875" style="197" customWidth="1"/>
    <col min="15363" max="15377" width="17.90625" style="197" customWidth="1"/>
    <col min="15378" max="15616" width="14.36328125" style="197"/>
    <col min="15617" max="15617" width="9.6328125" style="197" customWidth="1"/>
    <col min="15618" max="15618" width="43.54296875" style="197" customWidth="1"/>
    <col min="15619" max="15633" width="17.90625" style="197" customWidth="1"/>
    <col min="15634" max="15872" width="14.36328125" style="197"/>
    <col min="15873" max="15873" width="9.6328125" style="197" customWidth="1"/>
    <col min="15874" max="15874" width="43.54296875" style="197" customWidth="1"/>
    <col min="15875" max="15889" width="17.90625" style="197" customWidth="1"/>
    <col min="15890" max="16128" width="14.36328125" style="197"/>
    <col min="16129" max="16129" width="9.6328125" style="197" customWidth="1"/>
    <col min="16130" max="16130" width="43.54296875" style="197" customWidth="1"/>
    <col min="16131" max="16145" width="17.90625" style="197" customWidth="1"/>
    <col min="16146" max="16384" width="14.36328125" style="197"/>
  </cols>
  <sheetData>
    <row r="1" spans="2:17" ht="15.75" customHeight="1" x14ac:dyDescent="0.3"/>
    <row r="2" spans="2:17" ht="15.75" customHeight="1" x14ac:dyDescent="0.3"/>
    <row r="3" spans="2:17" ht="18.75" customHeight="1" x14ac:dyDescent="0.3">
      <c r="B3" s="270" t="s">
        <v>270</v>
      </c>
      <c r="C3" s="270"/>
      <c r="D3" s="270"/>
      <c r="E3" s="270"/>
      <c r="F3" s="270"/>
      <c r="G3" s="270"/>
      <c r="H3" s="270"/>
      <c r="I3" s="270"/>
      <c r="J3" s="270"/>
      <c r="K3" s="270"/>
      <c r="L3" s="270"/>
      <c r="M3" s="270"/>
      <c r="N3" s="270"/>
      <c r="O3" s="270"/>
      <c r="P3" s="270"/>
      <c r="Q3" s="270"/>
    </row>
    <row r="4" spans="2:17" s="203" customFormat="1" ht="15.75" customHeight="1" x14ac:dyDescent="0.3">
      <c r="B4" s="199" t="s">
        <v>0</v>
      </c>
      <c r="C4" s="200" t="s">
        <v>66</v>
      </c>
      <c r="D4" s="200" t="s">
        <v>67</v>
      </c>
      <c r="E4" s="200" t="s">
        <v>68</v>
      </c>
      <c r="F4" s="200" t="s">
        <v>69</v>
      </c>
      <c r="G4" s="200" t="s">
        <v>70</v>
      </c>
      <c r="H4" s="200" t="s">
        <v>87</v>
      </c>
      <c r="I4" s="201" t="s">
        <v>71</v>
      </c>
      <c r="J4" s="200" t="s">
        <v>72</v>
      </c>
      <c r="K4" s="202" t="s">
        <v>73</v>
      </c>
      <c r="L4" s="202" t="s">
        <v>74</v>
      </c>
      <c r="M4" s="202" t="s">
        <v>75</v>
      </c>
      <c r="N4" s="202" t="s">
        <v>2</v>
      </c>
      <c r="O4" s="202" t="s">
        <v>76</v>
      </c>
      <c r="P4" s="202" t="s">
        <v>77</v>
      </c>
      <c r="Q4" s="202" t="s">
        <v>78</v>
      </c>
    </row>
    <row r="5" spans="2:17" ht="15" customHeight="1" x14ac:dyDescent="0.3">
      <c r="B5" s="271" t="s">
        <v>16</v>
      </c>
      <c r="C5" s="272"/>
      <c r="D5" s="272"/>
      <c r="E5" s="272"/>
      <c r="F5" s="272"/>
      <c r="G5" s="272"/>
      <c r="H5" s="272"/>
      <c r="I5" s="272"/>
      <c r="J5" s="272"/>
      <c r="K5" s="272"/>
      <c r="L5" s="272"/>
      <c r="M5" s="272"/>
      <c r="N5" s="272"/>
      <c r="O5" s="272"/>
      <c r="P5" s="272"/>
      <c r="Q5" s="273"/>
    </row>
    <row r="6" spans="2:17" ht="18.75" customHeight="1" x14ac:dyDescent="0.3">
      <c r="B6" s="204" t="s">
        <v>51</v>
      </c>
      <c r="C6" s="205">
        <v>1008</v>
      </c>
      <c r="D6" s="205">
        <v>129</v>
      </c>
      <c r="E6" s="205">
        <v>129</v>
      </c>
      <c r="F6" s="205">
        <v>0</v>
      </c>
      <c r="G6" s="205">
        <v>0</v>
      </c>
      <c r="H6" s="205">
        <v>0</v>
      </c>
      <c r="I6" s="205">
        <v>0</v>
      </c>
      <c r="J6" s="205">
        <v>0</v>
      </c>
      <c r="K6" s="205">
        <v>0</v>
      </c>
      <c r="L6" s="205">
        <v>0</v>
      </c>
      <c r="M6" s="205">
        <v>0</v>
      </c>
      <c r="N6" s="205">
        <v>0</v>
      </c>
      <c r="O6" s="205">
        <v>0</v>
      </c>
      <c r="P6" s="205">
        <v>0</v>
      </c>
      <c r="Q6" s="206">
        <v>1137</v>
      </c>
    </row>
    <row r="7" spans="2:17" ht="18.75" customHeight="1" x14ac:dyDescent="0.3">
      <c r="B7" s="204" t="s">
        <v>144</v>
      </c>
      <c r="C7" s="205">
        <v>0</v>
      </c>
      <c r="D7" s="205">
        <v>0</v>
      </c>
      <c r="E7" s="205">
        <v>0</v>
      </c>
      <c r="F7" s="205">
        <v>0</v>
      </c>
      <c r="G7" s="205">
        <v>0</v>
      </c>
      <c r="H7" s="205">
        <v>0</v>
      </c>
      <c r="I7" s="205">
        <v>0</v>
      </c>
      <c r="J7" s="205">
        <v>0</v>
      </c>
      <c r="K7" s="205">
        <v>0</v>
      </c>
      <c r="L7" s="205">
        <v>0</v>
      </c>
      <c r="M7" s="205">
        <v>0</v>
      </c>
      <c r="N7" s="205">
        <v>0</v>
      </c>
      <c r="O7" s="205">
        <v>0</v>
      </c>
      <c r="P7" s="205">
        <v>0</v>
      </c>
      <c r="Q7" s="206">
        <v>0</v>
      </c>
    </row>
    <row r="8" spans="2:17" ht="18.75" customHeight="1" x14ac:dyDescent="0.3">
      <c r="B8" s="204" t="s">
        <v>153</v>
      </c>
      <c r="C8" s="205">
        <v>2460327</v>
      </c>
      <c r="D8" s="205">
        <v>686681</v>
      </c>
      <c r="E8" s="205">
        <v>686681</v>
      </c>
      <c r="F8" s="205">
        <v>0</v>
      </c>
      <c r="G8" s="205">
        <v>992382</v>
      </c>
      <c r="H8" s="205">
        <v>559391</v>
      </c>
      <c r="I8" s="205">
        <v>222609</v>
      </c>
      <c r="J8" s="205">
        <v>211964</v>
      </c>
      <c r="K8" s="205">
        <v>0</v>
      </c>
      <c r="L8" s="205">
        <v>18233</v>
      </c>
      <c r="M8" s="205">
        <v>95806</v>
      </c>
      <c r="N8" s="205">
        <v>278425</v>
      </c>
      <c r="O8" s="205">
        <v>0</v>
      </c>
      <c r="P8" s="205">
        <v>0</v>
      </c>
      <c r="Q8" s="206">
        <v>2317430</v>
      </c>
    </row>
    <row r="9" spans="2:17" ht="18.75" customHeight="1" x14ac:dyDescent="0.3">
      <c r="B9" s="204" t="s">
        <v>52</v>
      </c>
      <c r="C9" s="205">
        <v>0</v>
      </c>
      <c r="D9" s="205">
        <v>0</v>
      </c>
      <c r="E9" s="205">
        <v>0</v>
      </c>
      <c r="F9" s="205">
        <v>0</v>
      </c>
      <c r="G9" s="205">
        <v>0</v>
      </c>
      <c r="H9" s="205">
        <v>0</v>
      </c>
      <c r="I9" s="205">
        <v>0</v>
      </c>
      <c r="J9" s="205">
        <v>0</v>
      </c>
      <c r="K9" s="205">
        <v>0</v>
      </c>
      <c r="L9" s="205">
        <v>0</v>
      </c>
      <c r="M9" s="205">
        <v>0</v>
      </c>
      <c r="N9" s="205">
        <v>0</v>
      </c>
      <c r="O9" s="205">
        <v>0</v>
      </c>
      <c r="P9" s="205">
        <v>0</v>
      </c>
      <c r="Q9" s="206">
        <v>0</v>
      </c>
    </row>
    <row r="10" spans="2:17" ht="18.75" customHeight="1" x14ac:dyDescent="0.3">
      <c r="B10" s="204" t="s">
        <v>53</v>
      </c>
      <c r="C10" s="205">
        <v>0</v>
      </c>
      <c r="D10" s="205">
        <v>0</v>
      </c>
      <c r="E10" s="205">
        <v>0</v>
      </c>
      <c r="F10" s="205">
        <v>0</v>
      </c>
      <c r="G10" s="205">
        <v>0</v>
      </c>
      <c r="H10" s="205">
        <v>0</v>
      </c>
      <c r="I10" s="205">
        <v>0</v>
      </c>
      <c r="J10" s="205">
        <v>0</v>
      </c>
      <c r="K10" s="205">
        <v>0</v>
      </c>
      <c r="L10" s="205">
        <v>0</v>
      </c>
      <c r="M10" s="205">
        <v>0</v>
      </c>
      <c r="N10" s="205">
        <v>0</v>
      </c>
      <c r="O10" s="205">
        <v>0</v>
      </c>
      <c r="P10" s="205">
        <v>0</v>
      </c>
      <c r="Q10" s="206">
        <v>0</v>
      </c>
    </row>
    <row r="11" spans="2:17" ht="18.75" customHeight="1" x14ac:dyDescent="0.3">
      <c r="B11" s="204" t="s">
        <v>22</v>
      </c>
      <c r="C11" s="205">
        <v>0</v>
      </c>
      <c r="D11" s="205">
        <v>0</v>
      </c>
      <c r="E11" s="205">
        <v>0</v>
      </c>
      <c r="F11" s="205">
        <v>0</v>
      </c>
      <c r="G11" s="205">
        <v>0</v>
      </c>
      <c r="H11" s="205">
        <v>0</v>
      </c>
      <c r="I11" s="205">
        <v>0</v>
      </c>
      <c r="J11" s="205">
        <v>0</v>
      </c>
      <c r="K11" s="205">
        <v>0</v>
      </c>
      <c r="L11" s="205">
        <v>0</v>
      </c>
      <c r="M11" s="205">
        <v>0</v>
      </c>
      <c r="N11" s="205">
        <v>0</v>
      </c>
      <c r="O11" s="205">
        <v>0</v>
      </c>
      <c r="P11" s="205">
        <v>0</v>
      </c>
      <c r="Q11" s="206">
        <v>0</v>
      </c>
    </row>
    <row r="12" spans="2:17" ht="18.75" customHeight="1" x14ac:dyDescent="0.3">
      <c r="B12" s="204" t="s">
        <v>55</v>
      </c>
      <c r="C12" s="205">
        <v>0</v>
      </c>
      <c r="D12" s="205">
        <v>0</v>
      </c>
      <c r="E12" s="205">
        <v>0</v>
      </c>
      <c r="F12" s="205">
        <v>0</v>
      </c>
      <c r="G12" s="205">
        <v>0</v>
      </c>
      <c r="H12" s="205">
        <v>0</v>
      </c>
      <c r="I12" s="205">
        <v>0</v>
      </c>
      <c r="J12" s="205">
        <v>0</v>
      </c>
      <c r="K12" s="205">
        <v>0</v>
      </c>
      <c r="L12" s="205">
        <v>0</v>
      </c>
      <c r="M12" s="205">
        <v>0</v>
      </c>
      <c r="N12" s="205">
        <v>0</v>
      </c>
      <c r="O12" s="205">
        <v>0</v>
      </c>
      <c r="P12" s="205">
        <v>0</v>
      </c>
      <c r="Q12" s="206">
        <v>0</v>
      </c>
    </row>
    <row r="13" spans="2:17" ht="18.75" customHeight="1" x14ac:dyDescent="0.3">
      <c r="B13" s="204" t="s">
        <v>56</v>
      </c>
      <c r="C13" s="205">
        <v>0</v>
      </c>
      <c r="D13" s="205">
        <v>0</v>
      </c>
      <c r="E13" s="205">
        <v>0</v>
      </c>
      <c r="F13" s="205">
        <v>0</v>
      </c>
      <c r="G13" s="205">
        <v>0</v>
      </c>
      <c r="H13" s="205">
        <v>0</v>
      </c>
      <c r="I13" s="205">
        <v>0</v>
      </c>
      <c r="J13" s="205">
        <v>0</v>
      </c>
      <c r="K13" s="205">
        <v>0</v>
      </c>
      <c r="L13" s="205">
        <v>0</v>
      </c>
      <c r="M13" s="205">
        <v>0</v>
      </c>
      <c r="N13" s="205">
        <v>0</v>
      </c>
      <c r="O13" s="205">
        <v>0</v>
      </c>
      <c r="P13" s="205">
        <v>0</v>
      </c>
      <c r="Q13" s="206">
        <v>0</v>
      </c>
    </row>
    <row r="14" spans="2:17" ht="18.75" customHeight="1" x14ac:dyDescent="0.3">
      <c r="B14" s="204" t="s">
        <v>57</v>
      </c>
      <c r="C14" s="205">
        <v>307348</v>
      </c>
      <c r="D14" s="205">
        <v>28279</v>
      </c>
      <c r="E14" s="205">
        <v>28279</v>
      </c>
      <c r="F14" s="205">
        <v>0</v>
      </c>
      <c r="G14" s="205">
        <v>1150</v>
      </c>
      <c r="H14" s="205">
        <v>59234</v>
      </c>
      <c r="I14" s="205">
        <v>31170</v>
      </c>
      <c r="J14" s="205">
        <v>0</v>
      </c>
      <c r="K14" s="205">
        <v>0</v>
      </c>
      <c r="L14" s="205">
        <v>0</v>
      </c>
      <c r="M14" s="205">
        <v>0</v>
      </c>
      <c r="N14" s="205">
        <v>107495</v>
      </c>
      <c r="O14" s="205">
        <v>0</v>
      </c>
      <c r="P14" s="205">
        <v>3642</v>
      </c>
      <c r="Q14" s="206">
        <v>349076</v>
      </c>
    </row>
    <row r="15" spans="2:17" ht="18.75" customHeight="1" x14ac:dyDescent="0.3">
      <c r="B15" s="204" t="s">
        <v>58</v>
      </c>
      <c r="C15" s="205">
        <v>0</v>
      </c>
      <c r="D15" s="205">
        <v>0</v>
      </c>
      <c r="E15" s="205">
        <v>0</v>
      </c>
      <c r="F15" s="205">
        <v>0</v>
      </c>
      <c r="G15" s="205">
        <v>0</v>
      </c>
      <c r="H15" s="205">
        <v>0</v>
      </c>
      <c r="I15" s="205">
        <v>0</v>
      </c>
      <c r="J15" s="205">
        <v>0</v>
      </c>
      <c r="K15" s="205">
        <v>0</v>
      </c>
      <c r="L15" s="205">
        <v>0</v>
      </c>
      <c r="M15" s="205">
        <v>0</v>
      </c>
      <c r="N15" s="205">
        <v>0</v>
      </c>
      <c r="O15" s="205">
        <v>0</v>
      </c>
      <c r="P15" s="205">
        <v>0</v>
      </c>
      <c r="Q15" s="206">
        <v>0</v>
      </c>
    </row>
    <row r="16" spans="2:17" ht="18.75" customHeight="1" x14ac:dyDescent="0.3">
      <c r="B16" s="204" t="s">
        <v>59</v>
      </c>
      <c r="C16" s="205">
        <v>0</v>
      </c>
      <c r="D16" s="205">
        <v>0</v>
      </c>
      <c r="E16" s="205">
        <v>0</v>
      </c>
      <c r="F16" s="205">
        <v>0</v>
      </c>
      <c r="G16" s="205">
        <v>0</v>
      </c>
      <c r="H16" s="205">
        <v>0</v>
      </c>
      <c r="I16" s="205">
        <v>0</v>
      </c>
      <c r="J16" s="205">
        <v>0</v>
      </c>
      <c r="K16" s="205">
        <v>0</v>
      </c>
      <c r="L16" s="205">
        <v>0</v>
      </c>
      <c r="M16" s="205">
        <v>0</v>
      </c>
      <c r="N16" s="205">
        <v>0</v>
      </c>
      <c r="O16" s="205">
        <v>0</v>
      </c>
      <c r="P16" s="205">
        <v>0</v>
      </c>
      <c r="Q16" s="206">
        <v>0</v>
      </c>
    </row>
    <row r="17" spans="2:18" ht="18.75" customHeight="1" x14ac:dyDescent="0.3">
      <c r="B17" s="204" t="s">
        <v>133</v>
      </c>
      <c r="C17" s="205">
        <v>0</v>
      </c>
      <c r="D17" s="205">
        <v>0</v>
      </c>
      <c r="E17" s="205">
        <v>0</v>
      </c>
      <c r="F17" s="205">
        <v>0</v>
      </c>
      <c r="G17" s="205">
        <v>0</v>
      </c>
      <c r="H17" s="205">
        <v>0</v>
      </c>
      <c r="I17" s="205">
        <v>0</v>
      </c>
      <c r="J17" s="205">
        <v>0</v>
      </c>
      <c r="K17" s="205">
        <v>0</v>
      </c>
      <c r="L17" s="205">
        <v>0</v>
      </c>
      <c r="M17" s="205">
        <v>0</v>
      </c>
      <c r="N17" s="205">
        <v>0</v>
      </c>
      <c r="O17" s="205">
        <v>0</v>
      </c>
      <c r="P17" s="205">
        <v>0</v>
      </c>
      <c r="Q17" s="206">
        <v>0</v>
      </c>
    </row>
    <row r="18" spans="2:18" ht="18.75" customHeight="1" x14ac:dyDescent="0.3">
      <c r="B18" s="204" t="s">
        <v>261</v>
      </c>
      <c r="C18" s="205">
        <v>0</v>
      </c>
      <c r="D18" s="205">
        <v>0</v>
      </c>
      <c r="E18" s="205">
        <v>0</v>
      </c>
      <c r="F18" s="205">
        <v>0</v>
      </c>
      <c r="G18" s="205">
        <v>0</v>
      </c>
      <c r="H18" s="205">
        <v>0</v>
      </c>
      <c r="I18" s="205">
        <v>0</v>
      </c>
      <c r="J18" s="205">
        <v>0</v>
      </c>
      <c r="K18" s="205">
        <v>0</v>
      </c>
      <c r="L18" s="205">
        <v>0</v>
      </c>
      <c r="M18" s="205">
        <v>0</v>
      </c>
      <c r="N18" s="205">
        <v>0</v>
      </c>
      <c r="O18" s="205">
        <v>0</v>
      </c>
      <c r="P18" s="205">
        <v>0</v>
      </c>
      <c r="Q18" s="206">
        <v>0</v>
      </c>
    </row>
    <row r="19" spans="2:18" ht="18.75" customHeight="1" x14ac:dyDescent="0.3">
      <c r="B19" s="204" t="s">
        <v>138</v>
      </c>
      <c r="C19" s="205">
        <v>4175496</v>
      </c>
      <c r="D19" s="205">
        <v>1071055</v>
      </c>
      <c r="E19" s="205">
        <v>1070923</v>
      </c>
      <c r="F19" s="205">
        <v>0</v>
      </c>
      <c r="G19" s="205">
        <v>1889372</v>
      </c>
      <c r="H19" s="205">
        <v>1886645</v>
      </c>
      <c r="I19" s="205">
        <v>0</v>
      </c>
      <c r="J19" s="205">
        <v>0</v>
      </c>
      <c r="K19" s="205">
        <v>0</v>
      </c>
      <c r="L19" s="205">
        <v>168361</v>
      </c>
      <c r="M19" s="205">
        <v>485519</v>
      </c>
      <c r="N19" s="205">
        <v>784242</v>
      </c>
      <c r="O19" s="205">
        <v>0</v>
      </c>
      <c r="P19" s="205">
        <v>0</v>
      </c>
      <c r="Q19" s="206">
        <v>3490135</v>
      </c>
    </row>
    <row r="20" spans="2:18" ht="18.75" customHeight="1" x14ac:dyDescent="0.3">
      <c r="B20" s="204" t="s">
        <v>35</v>
      </c>
      <c r="C20" s="205">
        <v>163039</v>
      </c>
      <c r="D20" s="205">
        <v>7686</v>
      </c>
      <c r="E20" s="205">
        <v>7686</v>
      </c>
      <c r="F20" s="205">
        <v>0</v>
      </c>
      <c r="G20" s="205">
        <v>43629</v>
      </c>
      <c r="H20" s="205">
        <v>43629</v>
      </c>
      <c r="I20" s="205">
        <v>0</v>
      </c>
      <c r="J20" s="205">
        <v>0</v>
      </c>
      <c r="K20" s="205">
        <v>0</v>
      </c>
      <c r="L20" s="205">
        <v>0</v>
      </c>
      <c r="M20" s="205">
        <v>2381</v>
      </c>
      <c r="N20" s="205">
        <v>12309</v>
      </c>
      <c r="O20" s="205">
        <v>0</v>
      </c>
      <c r="P20" s="205">
        <v>0</v>
      </c>
      <c r="Q20" s="206">
        <v>137023</v>
      </c>
    </row>
    <row r="21" spans="2:18" ht="18.75" customHeight="1" x14ac:dyDescent="0.3">
      <c r="B21" s="204" t="s">
        <v>198</v>
      </c>
      <c r="C21" s="205">
        <v>344271</v>
      </c>
      <c r="D21" s="205">
        <v>14556</v>
      </c>
      <c r="E21" s="205">
        <v>14556</v>
      </c>
      <c r="F21" s="205">
        <v>20039</v>
      </c>
      <c r="G21" s="205">
        <v>61982</v>
      </c>
      <c r="H21" s="205">
        <v>61982</v>
      </c>
      <c r="I21" s="205">
        <v>0</v>
      </c>
      <c r="J21" s="205">
        <v>0</v>
      </c>
      <c r="K21" s="205">
        <v>0</v>
      </c>
      <c r="L21" s="205">
        <v>0</v>
      </c>
      <c r="M21" s="205">
        <v>1775</v>
      </c>
      <c r="N21" s="205">
        <v>0</v>
      </c>
      <c r="O21" s="205">
        <v>0</v>
      </c>
      <c r="P21" s="205">
        <v>0</v>
      </c>
      <c r="Q21" s="206">
        <v>315110</v>
      </c>
    </row>
    <row r="22" spans="2:18" ht="18.75" customHeight="1" x14ac:dyDescent="0.3">
      <c r="B22" s="204" t="s">
        <v>60</v>
      </c>
      <c r="C22" s="205">
        <v>6363955</v>
      </c>
      <c r="D22" s="205">
        <v>853381</v>
      </c>
      <c r="E22" s="205">
        <v>853381</v>
      </c>
      <c r="F22" s="205">
        <v>0</v>
      </c>
      <c r="G22" s="205">
        <v>1199637</v>
      </c>
      <c r="H22" s="205">
        <v>87525</v>
      </c>
      <c r="I22" s="205">
        <v>1066752</v>
      </c>
      <c r="J22" s="205">
        <v>0</v>
      </c>
      <c r="K22" s="205">
        <v>0</v>
      </c>
      <c r="L22" s="205">
        <v>0</v>
      </c>
      <c r="M22" s="205">
        <v>0</v>
      </c>
      <c r="N22" s="205">
        <v>917989</v>
      </c>
      <c r="O22" s="205">
        <v>28291</v>
      </c>
      <c r="P22" s="205">
        <v>0</v>
      </c>
      <c r="Q22" s="206">
        <v>6952756</v>
      </c>
    </row>
    <row r="23" spans="2:18" ht="18.75" customHeight="1" x14ac:dyDescent="0.3">
      <c r="B23" s="204" t="s">
        <v>61</v>
      </c>
      <c r="C23" s="205">
        <v>189283</v>
      </c>
      <c r="D23" s="205">
        <v>81379</v>
      </c>
      <c r="E23" s="205">
        <v>81379</v>
      </c>
      <c r="F23" s="205">
        <v>0</v>
      </c>
      <c r="G23" s="205">
        <v>0</v>
      </c>
      <c r="H23" s="205">
        <v>0</v>
      </c>
      <c r="I23" s="205">
        <v>0</v>
      </c>
      <c r="J23" s="205">
        <v>0</v>
      </c>
      <c r="K23" s="205">
        <v>0</v>
      </c>
      <c r="L23" s="205">
        <v>0</v>
      </c>
      <c r="M23" s="205">
        <v>0</v>
      </c>
      <c r="N23" s="205">
        <v>0</v>
      </c>
      <c r="O23" s="205">
        <v>0</v>
      </c>
      <c r="P23" s="205">
        <v>0</v>
      </c>
      <c r="Q23" s="206">
        <v>270662</v>
      </c>
    </row>
    <row r="24" spans="2:18" ht="18.75" customHeight="1" x14ac:dyDescent="0.3">
      <c r="B24" s="204" t="s">
        <v>136</v>
      </c>
      <c r="C24" s="205">
        <v>0</v>
      </c>
      <c r="D24" s="205">
        <v>0</v>
      </c>
      <c r="E24" s="205">
        <v>0</v>
      </c>
      <c r="F24" s="205">
        <v>0</v>
      </c>
      <c r="G24" s="205">
        <v>0</v>
      </c>
      <c r="H24" s="205">
        <v>0</v>
      </c>
      <c r="I24" s="205">
        <v>0</v>
      </c>
      <c r="J24" s="205">
        <v>0</v>
      </c>
      <c r="K24" s="205">
        <v>0</v>
      </c>
      <c r="L24" s="205">
        <v>0</v>
      </c>
      <c r="M24" s="205">
        <v>0</v>
      </c>
      <c r="N24" s="205">
        <v>0</v>
      </c>
      <c r="O24" s="205">
        <v>0</v>
      </c>
      <c r="P24" s="205">
        <v>0</v>
      </c>
      <c r="Q24" s="206">
        <v>0</v>
      </c>
    </row>
    <row r="25" spans="2:18" ht="18.75" customHeight="1" x14ac:dyDescent="0.3">
      <c r="B25" s="204" t="s">
        <v>137</v>
      </c>
      <c r="C25" s="205">
        <v>0</v>
      </c>
      <c r="D25" s="205">
        <v>0</v>
      </c>
      <c r="E25" s="205">
        <v>0</v>
      </c>
      <c r="F25" s="205">
        <v>0</v>
      </c>
      <c r="G25" s="205">
        <v>0</v>
      </c>
      <c r="H25" s="205">
        <v>0</v>
      </c>
      <c r="I25" s="205">
        <v>0</v>
      </c>
      <c r="J25" s="205">
        <v>0</v>
      </c>
      <c r="K25" s="205">
        <v>0</v>
      </c>
      <c r="L25" s="205">
        <v>0</v>
      </c>
      <c r="M25" s="205">
        <v>0</v>
      </c>
      <c r="N25" s="205">
        <v>0</v>
      </c>
      <c r="O25" s="205">
        <v>0</v>
      </c>
      <c r="P25" s="205">
        <v>0</v>
      </c>
      <c r="Q25" s="206">
        <v>0</v>
      </c>
    </row>
    <row r="26" spans="2:18" ht="18.75" customHeight="1" x14ac:dyDescent="0.3">
      <c r="B26" s="204" t="s">
        <v>154</v>
      </c>
      <c r="C26" s="205">
        <v>4856628</v>
      </c>
      <c r="D26" s="205">
        <v>655146</v>
      </c>
      <c r="E26" s="205">
        <v>655146</v>
      </c>
      <c r="F26" s="205">
        <v>0</v>
      </c>
      <c r="G26" s="205">
        <v>2086363</v>
      </c>
      <c r="H26" s="205">
        <v>2060895</v>
      </c>
      <c r="I26" s="205">
        <v>0</v>
      </c>
      <c r="J26" s="205">
        <v>0</v>
      </c>
      <c r="K26" s="205">
        <v>0</v>
      </c>
      <c r="L26" s="205">
        <v>189781</v>
      </c>
      <c r="M26" s="205">
        <v>252019</v>
      </c>
      <c r="N26" s="205">
        <v>992166</v>
      </c>
      <c r="O26" s="205">
        <v>0</v>
      </c>
      <c r="P26" s="205">
        <v>0</v>
      </c>
      <c r="Q26" s="206">
        <v>4001246</v>
      </c>
    </row>
    <row r="27" spans="2:18" ht="18.75" customHeight="1" x14ac:dyDescent="0.3">
      <c r="B27" s="204" t="s">
        <v>38</v>
      </c>
      <c r="C27" s="205">
        <v>0</v>
      </c>
      <c r="D27" s="205">
        <v>0</v>
      </c>
      <c r="E27" s="205">
        <v>0</v>
      </c>
      <c r="F27" s="205">
        <v>0</v>
      </c>
      <c r="G27" s="205">
        <v>0</v>
      </c>
      <c r="H27" s="205">
        <v>0</v>
      </c>
      <c r="I27" s="205">
        <v>0</v>
      </c>
      <c r="J27" s="205">
        <v>0</v>
      </c>
      <c r="K27" s="205">
        <v>0</v>
      </c>
      <c r="L27" s="205">
        <v>0</v>
      </c>
      <c r="M27" s="205">
        <v>0</v>
      </c>
      <c r="N27" s="205">
        <v>0</v>
      </c>
      <c r="O27" s="205">
        <v>0</v>
      </c>
      <c r="P27" s="205">
        <v>0</v>
      </c>
      <c r="Q27" s="206">
        <v>0</v>
      </c>
    </row>
    <row r="28" spans="2:18" ht="18.75" customHeight="1" x14ac:dyDescent="0.3">
      <c r="B28" s="204" t="s">
        <v>62</v>
      </c>
      <c r="C28" s="205">
        <v>0</v>
      </c>
      <c r="D28" s="205">
        <v>0</v>
      </c>
      <c r="E28" s="205">
        <v>0</v>
      </c>
      <c r="F28" s="205">
        <v>0</v>
      </c>
      <c r="G28" s="205">
        <v>0</v>
      </c>
      <c r="H28" s="205">
        <v>0</v>
      </c>
      <c r="I28" s="205">
        <v>0</v>
      </c>
      <c r="J28" s="205">
        <v>0</v>
      </c>
      <c r="K28" s="205">
        <v>0</v>
      </c>
      <c r="L28" s="205">
        <v>0</v>
      </c>
      <c r="M28" s="205">
        <v>0</v>
      </c>
      <c r="N28" s="205">
        <v>0</v>
      </c>
      <c r="O28" s="205">
        <v>0</v>
      </c>
      <c r="P28" s="205">
        <v>0</v>
      </c>
      <c r="Q28" s="206">
        <v>0</v>
      </c>
    </row>
    <row r="29" spans="2:18" ht="18.75" customHeight="1" x14ac:dyDescent="0.3">
      <c r="B29" s="204" t="s">
        <v>63</v>
      </c>
      <c r="C29" s="205">
        <v>0</v>
      </c>
      <c r="D29" s="205">
        <v>0</v>
      </c>
      <c r="E29" s="205">
        <v>0</v>
      </c>
      <c r="F29" s="205">
        <v>0</v>
      </c>
      <c r="G29" s="205">
        <v>0</v>
      </c>
      <c r="H29" s="205">
        <v>0</v>
      </c>
      <c r="I29" s="205">
        <v>0</v>
      </c>
      <c r="J29" s="205">
        <v>0</v>
      </c>
      <c r="K29" s="205">
        <v>0</v>
      </c>
      <c r="L29" s="205">
        <v>0</v>
      </c>
      <c r="M29" s="205">
        <v>0</v>
      </c>
      <c r="N29" s="205">
        <v>0</v>
      </c>
      <c r="O29" s="205">
        <v>0</v>
      </c>
      <c r="P29" s="205">
        <v>0</v>
      </c>
      <c r="Q29" s="206">
        <v>0</v>
      </c>
    </row>
    <row r="30" spans="2:18" ht="18.75" customHeight="1" x14ac:dyDescent="0.3">
      <c r="B30" s="204" t="s">
        <v>64</v>
      </c>
      <c r="C30" s="205">
        <v>867854</v>
      </c>
      <c r="D30" s="205">
        <v>145287</v>
      </c>
      <c r="E30" s="205">
        <v>145287</v>
      </c>
      <c r="F30" s="205">
        <v>0</v>
      </c>
      <c r="G30" s="205">
        <v>156592</v>
      </c>
      <c r="H30" s="205">
        <v>87318</v>
      </c>
      <c r="I30" s="205">
        <v>70186</v>
      </c>
      <c r="J30" s="205">
        <v>0</v>
      </c>
      <c r="K30" s="205">
        <v>0</v>
      </c>
      <c r="L30" s="205">
        <v>0</v>
      </c>
      <c r="M30" s="205">
        <v>0</v>
      </c>
      <c r="N30" s="205">
        <v>134063</v>
      </c>
      <c r="O30" s="205">
        <v>0</v>
      </c>
      <c r="P30" s="205">
        <v>0</v>
      </c>
      <c r="Q30" s="206">
        <v>989699</v>
      </c>
    </row>
    <row r="31" spans="2:18" ht="18.75" customHeight="1" x14ac:dyDescent="0.3">
      <c r="B31" s="207" t="s">
        <v>45</v>
      </c>
      <c r="C31" s="208">
        <f t="shared" ref="C31:Q31" si="0">SUM(C6:C30)</f>
        <v>19729209</v>
      </c>
      <c r="D31" s="208">
        <f t="shared" si="0"/>
        <v>3543579</v>
      </c>
      <c r="E31" s="208">
        <f t="shared" si="0"/>
        <v>3543447</v>
      </c>
      <c r="F31" s="208">
        <f t="shared" si="0"/>
        <v>20039</v>
      </c>
      <c r="G31" s="208">
        <f t="shared" si="0"/>
        <v>6431107</v>
      </c>
      <c r="H31" s="208">
        <f t="shared" si="0"/>
        <v>4846619</v>
      </c>
      <c r="I31" s="208">
        <f t="shared" si="0"/>
        <v>1390717</v>
      </c>
      <c r="J31" s="208">
        <f t="shared" si="0"/>
        <v>211964</v>
      </c>
      <c r="K31" s="208">
        <f t="shared" si="0"/>
        <v>0</v>
      </c>
      <c r="L31" s="208">
        <f t="shared" si="0"/>
        <v>376375</v>
      </c>
      <c r="M31" s="208">
        <f t="shared" si="0"/>
        <v>837500</v>
      </c>
      <c r="N31" s="208">
        <f t="shared" si="0"/>
        <v>3226689</v>
      </c>
      <c r="O31" s="208">
        <f t="shared" si="0"/>
        <v>28291</v>
      </c>
      <c r="P31" s="208">
        <f t="shared" si="0"/>
        <v>3642</v>
      </c>
      <c r="Q31" s="208">
        <f t="shared" si="0"/>
        <v>18824274</v>
      </c>
      <c r="R31" s="209"/>
    </row>
    <row r="32" spans="2:18" ht="18.75" customHeight="1" x14ac:dyDescent="0.3">
      <c r="B32" s="271" t="s">
        <v>46</v>
      </c>
      <c r="C32" s="272"/>
      <c r="D32" s="272"/>
      <c r="E32" s="272"/>
      <c r="F32" s="272"/>
      <c r="G32" s="272"/>
      <c r="H32" s="272"/>
      <c r="I32" s="272"/>
      <c r="J32" s="272"/>
      <c r="K32" s="272"/>
      <c r="L32" s="272"/>
      <c r="M32" s="272"/>
      <c r="N32" s="272"/>
      <c r="O32" s="272"/>
      <c r="P32" s="272"/>
      <c r="Q32" s="273"/>
    </row>
    <row r="33" spans="2:17" ht="18.75" customHeight="1" x14ac:dyDescent="0.3">
      <c r="B33" s="204" t="s">
        <v>47</v>
      </c>
      <c r="C33" s="205">
        <v>0</v>
      </c>
      <c r="D33" s="205">
        <v>0</v>
      </c>
      <c r="E33" s="205">
        <v>0</v>
      </c>
      <c r="F33" s="205">
        <v>0</v>
      </c>
      <c r="G33" s="205">
        <v>0</v>
      </c>
      <c r="H33" s="205">
        <v>0</v>
      </c>
      <c r="I33" s="205">
        <v>0</v>
      </c>
      <c r="J33" s="205">
        <v>0</v>
      </c>
      <c r="K33" s="205">
        <v>0</v>
      </c>
      <c r="L33" s="205">
        <v>0</v>
      </c>
      <c r="M33" s="205">
        <v>0</v>
      </c>
      <c r="N33" s="205">
        <v>0</v>
      </c>
      <c r="O33" s="205">
        <v>0</v>
      </c>
      <c r="P33" s="205">
        <v>0</v>
      </c>
      <c r="Q33" s="206">
        <v>0</v>
      </c>
    </row>
    <row r="34" spans="2:17" ht="18.75" customHeight="1" x14ac:dyDescent="0.3">
      <c r="B34" s="204" t="s">
        <v>79</v>
      </c>
      <c r="C34" s="205">
        <v>0</v>
      </c>
      <c r="D34" s="205">
        <v>0</v>
      </c>
      <c r="E34" s="205">
        <v>0</v>
      </c>
      <c r="F34" s="205">
        <v>0</v>
      </c>
      <c r="G34" s="205">
        <v>0</v>
      </c>
      <c r="H34" s="205">
        <v>0</v>
      </c>
      <c r="I34" s="205">
        <v>0</v>
      </c>
      <c r="J34" s="205">
        <v>0</v>
      </c>
      <c r="K34" s="205">
        <v>0</v>
      </c>
      <c r="L34" s="205">
        <v>0</v>
      </c>
      <c r="M34" s="205">
        <v>0</v>
      </c>
      <c r="N34" s="205">
        <v>0</v>
      </c>
      <c r="O34" s="205">
        <v>0</v>
      </c>
      <c r="P34" s="205">
        <v>0</v>
      </c>
      <c r="Q34" s="206">
        <v>0</v>
      </c>
    </row>
    <row r="35" spans="2:17" ht="18.75" customHeight="1" x14ac:dyDescent="0.3">
      <c r="B35" s="204" t="s">
        <v>48</v>
      </c>
      <c r="C35" s="205">
        <v>0</v>
      </c>
      <c r="D35" s="205">
        <v>0</v>
      </c>
      <c r="E35" s="205">
        <v>0</v>
      </c>
      <c r="F35" s="205">
        <v>0</v>
      </c>
      <c r="G35" s="205">
        <v>0</v>
      </c>
      <c r="H35" s="205">
        <v>0</v>
      </c>
      <c r="I35" s="205">
        <v>0</v>
      </c>
      <c r="J35" s="205">
        <v>0</v>
      </c>
      <c r="K35" s="205">
        <v>0</v>
      </c>
      <c r="L35" s="205">
        <v>0</v>
      </c>
      <c r="M35" s="205">
        <v>0</v>
      </c>
      <c r="N35" s="205">
        <v>0</v>
      </c>
      <c r="O35" s="205">
        <v>0</v>
      </c>
      <c r="P35" s="205">
        <v>0</v>
      </c>
      <c r="Q35" s="206">
        <v>0</v>
      </c>
    </row>
    <row r="36" spans="2:17" ht="18.75" customHeight="1" x14ac:dyDescent="0.3">
      <c r="B36" s="207" t="s">
        <v>45</v>
      </c>
      <c r="C36" s="208">
        <f>SUM(C33:C35)</f>
        <v>0</v>
      </c>
      <c r="D36" s="208">
        <f t="shared" ref="D36:Q36" si="1">SUM(D33:D35)</f>
        <v>0</v>
      </c>
      <c r="E36" s="208">
        <f t="shared" si="1"/>
        <v>0</v>
      </c>
      <c r="F36" s="208">
        <f t="shared" si="1"/>
        <v>0</v>
      </c>
      <c r="G36" s="208">
        <f t="shared" si="1"/>
        <v>0</v>
      </c>
      <c r="H36" s="208">
        <f t="shared" si="1"/>
        <v>0</v>
      </c>
      <c r="I36" s="208">
        <f t="shared" si="1"/>
        <v>0</v>
      </c>
      <c r="J36" s="208">
        <f t="shared" si="1"/>
        <v>0</v>
      </c>
      <c r="K36" s="208">
        <f t="shared" si="1"/>
        <v>0</v>
      </c>
      <c r="L36" s="208">
        <f t="shared" si="1"/>
        <v>0</v>
      </c>
      <c r="M36" s="208">
        <f t="shared" si="1"/>
        <v>0</v>
      </c>
      <c r="N36" s="208">
        <f t="shared" si="1"/>
        <v>0</v>
      </c>
      <c r="O36" s="208">
        <f t="shared" si="1"/>
        <v>0</v>
      </c>
      <c r="P36" s="208">
        <f t="shared" si="1"/>
        <v>0</v>
      </c>
      <c r="Q36" s="208">
        <f t="shared" si="1"/>
        <v>0</v>
      </c>
    </row>
    <row r="37" spans="2:17" ht="18.75" customHeight="1" x14ac:dyDescent="0.3">
      <c r="B37" s="274" t="s">
        <v>50</v>
      </c>
      <c r="C37" s="274"/>
      <c r="D37" s="274"/>
      <c r="E37" s="274"/>
      <c r="F37" s="274"/>
      <c r="G37" s="274"/>
      <c r="H37" s="274"/>
      <c r="I37" s="274"/>
      <c r="J37" s="274"/>
      <c r="K37" s="274"/>
      <c r="L37" s="274"/>
      <c r="M37" s="274"/>
      <c r="N37" s="274"/>
      <c r="O37" s="274"/>
      <c r="P37" s="274"/>
      <c r="Q37" s="274"/>
    </row>
    <row r="38" spans="2:17" ht="21.75" customHeight="1" x14ac:dyDescent="0.3">
      <c r="C38" s="210"/>
      <c r="D38" s="210"/>
      <c r="E38" s="210"/>
      <c r="F38" s="210"/>
      <c r="G38" s="210"/>
      <c r="H38" s="210"/>
      <c r="I38" s="210"/>
      <c r="J38" s="210"/>
      <c r="K38" s="210"/>
      <c r="L38" s="210"/>
      <c r="M38" s="210"/>
      <c r="N38" s="210"/>
      <c r="O38" s="210"/>
      <c r="P38" s="210"/>
      <c r="Q38" s="210"/>
    </row>
    <row r="39" spans="2:17" ht="21.75" customHeight="1" x14ac:dyDescent="0.3">
      <c r="D39" s="209"/>
    </row>
  </sheetData>
  <sheetProtection algorithmName="SHA-512" hashValue="x/8EG0BKwc5FuRGvqidLTriXQdqI4trB1QeWXrQ0dMtainrBR1GD3Op0L50Hw3IDdZadVWSwjX57QOEGRDeQyQ==" saltValue="XoDKAZopzzl+R84KOgqZ3w==" spinCount="100000" sheet="1" objects="1" scenarios="1"/>
  <mergeCells count="4">
    <mergeCell ref="B3:Q3"/>
    <mergeCell ref="B5:Q5"/>
    <mergeCell ref="B32:Q32"/>
    <mergeCell ref="B37:Q3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9"/>
  <sheetViews>
    <sheetView topLeftCell="I28" workbookViewId="0">
      <selection activeCell="S31" sqref="S31"/>
    </sheetView>
  </sheetViews>
  <sheetFormatPr defaultColWidth="14.36328125" defaultRowHeight="14" x14ac:dyDescent="0.3"/>
  <cols>
    <col min="1" max="1" width="9.6328125" style="197" customWidth="1"/>
    <col min="2" max="2" width="43.54296875" style="197" customWidth="1"/>
    <col min="3" max="16" width="17.90625" style="197" customWidth="1"/>
    <col min="17" max="17" width="17.90625" style="198" customWidth="1"/>
    <col min="18" max="18" width="14.54296875" style="197" bestFit="1" customWidth="1"/>
    <col min="19" max="19" width="15.90625" style="197" bestFit="1" customWidth="1"/>
    <col min="20" max="256" width="14.36328125" style="197"/>
    <col min="257" max="257" width="9.6328125" style="197" customWidth="1"/>
    <col min="258" max="258" width="43.54296875" style="197" customWidth="1"/>
    <col min="259" max="273" width="17.90625" style="197" customWidth="1"/>
    <col min="274" max="274" width="14.54296875" style="197" bestFit="1" customWidth="1"/>
    <col min="275" max="275" width="15.90625" style="197" bestFit="1" customWidth="1"/>
    <col min="276" max="512" width="14.36328125" style="197"/>
    <col min="513" max="513" width="9.6328125" style="197" customWidth="1"/>
    <col min="514" max="514" width="43.54296875" style="197" customWidth="1"/>
    <col min="515" max="529" width="17.90625" style="197" customWidth="1"/>
    <col min="530" max="530" width="14.54296875" style="197" bestFit="1" customWidth="1"/>
    <col min="531" max="531" width="15.90625" style="197" bestFit="1" customWidth="1"/>
    <col min="532" max="768" width="14.36328125" style="197"/>
    <col min="769" max="769" width="9.6328125" style="197" customWidth="1"/>
    <col min="770" max="770" width="43.54296875" style="197" customWidth="1"/>
    <col min="771" max="785" width="17.90625" style="197" customWidth="1"/>
    <col min="786" max="786" width="14.54296875" style="197" bestFit="1" customWidth="1"/>
    <col min="787" max="787" width="15.90625" style="197" bestFit="1" customWidth="1"/>
    <col min="788" max="1024" width="14.36328125" style="197"/>
    <col min="1025" max="1025" width="9.6328125" style="197" customWidth="1"/>
    <col min="1026" max="1026" width="43.54296875" style="197" customWidth="1"/>
    <col min="1027" max="1041" width="17.90625" style="197" customWidth="1"/>
    <col min="1042" max="1042" width="14.54296875" style="197" bestFit="1" customWidth="1"/>
    <col min="1043" max="1043" width="15.90625" style="197" bestFit="1" customWidth="1"/>
    <col min="1044" max="1280" width="14.36328125" style="197"/>
    <col min="1281" max="1281" width="9.6328125" style="197" customWidth="1"/>
    <col min="1282" max="1282" width="43.54296875" style="197" customWidth="1"/>
    <col min="1283" max="1297" width="17.90625" style="197" customWidth="1"/>
    <col min="1298" max="1298" width="14.54296875" style="197" bestFit="1" customWidth="1"/>
    <col min="1299" max="1299" width="15.90625" style="197" bestFit="1" customWidth="1"/>
    <col min="1300" max="1536" width="14.36328125" style="197"/>
    <col min="1537" max="1537" width="9.6328125" style="197" customWidth="1"/>
    <col min="1538" max="1538" width="43.54296875" style="197" customWidth="1"/>
    <col min="1539" max="1553" width="17.90625" style="197" customWidth="1"/>
    <col min="1554" max="1554" width="14.54296875" style="197" bestFit="1" customWidth="1"/>
    <col min="1555" max="1555" width="15.90625" style="197" bestFit="1" customWidth="1"/>
    <col min="1556" max="1792" width="14.36328125" style="197"/>
    <col min="1793" max="1793" width="9.6328125" style="197" customWidth="1"/>
    <col min="1794" max="1794" width="43.54296875" style="197" customWidth="1"/>
    <col min="1795" max="1809" width="17.90625" style="197" customWidth="1"/>
    <col min="1810" max="1810" width="14.54296875" style="197" bestFit="1" customWidth="1"/>
    <col min="1811" max="1811" width="15.90625" style="197" bestFit="1" customWidth="1"/>
    <col min="1812" max="2048" width="14.36328125" style="197"/>
    <col min="2049" max="2049" width="9.6328125" style="197" customWidth="1"/>
    <col min="2050" max="2050" width="43.54296875" style="197" customWidth="1"/>
    <col min="2051" max="2065" width="17.90625" style="197" customWidth="1"/>
    <col min="2066" max="2066" width="14.54296875" style="197" bestFit="1" customWidth="1"/>
    <col min="2067" max="2067" width="15.90625" style="197" bestFit="1" customWidth="1"/>
    <col min="2068" max="2304" width="14.36328125" style="197"/>
    <col min="2305" max="2305" width="9.6328125" style="197" customWidth="1"/>
    <col min="2306" max="2306" width="43.54296875" style="197" customWidth="1"/>
    <col min="2307" max="2321" width="17.90625" style="197" customWidth="1"/>
    <col min="2322" max="2322" width="14.54296875" style="197" bestFit="1" customWidth="1"/>
    <col min="2323" max="2323" width="15.90625" style="197" bestFit="1" customWidth="1"/>
    <col min="2324" max="2560" width="14.36328125" style="197"/>
    <col min="2561" max="2561" width="9.6328125" style="197" customWidth="1"/>
    <col min="2562" max="2562" width="43.54296875" style="197" customWidth="1"/>
    <col min="2563" max="2577" width="17.90625" style="197" customWidth="1"/>
    <col min="2578" max="2578" width="14.54296875" style="197" bestFit="1" customWidth="1"/>
    <col min="2579" max="2579" width="15.90625" style="197" bestFit="1" customWidth="1"/>
    <col min="2580" max="2816" width="14.36328125" style="197"/>
    <col min="2817" max="2817" width="9.6328125" style="197" customWidth="1"/>
    <col min="2818" max="2818" width="43.54296875" style="197" customWidth="1"/>
    <col min="2819" max="2833" width="17.90625" style="197" customWidth="1"/>
    <col min="2834" max="2834" width="14.54296875" style="197" bestFit="1" customWidth="1"/>
    <col min="2835" max="2835" width="15.90625" style="197" bestFit="1" customWidth="1"/>
    <col min="2836" max="3072" width="14.36328125" style="197"/>
    <col min="3073" max="3073" width="9.6328125" style="197" customWidth="1"/>
    <col min="3074" max="3074" width="43.54296875" style="197" customWidth="1"/>
    <col min="3075" max="3089" width="17.90625" style="197" customWidth="1"/>
    <col min="3090" max="3090" width="14.54296875" style="197" bestFit="1" customWidth="1"/>
    <col min="3091" max="3091" width="15.90625" style="197" bestFit="1" customWidth="1"/>
    <col min="3092" max="3328" width="14.36328125" style="197"/>
    <col min="3329" max="3329" width="9.6328125" style="197" customWidth="1"/>
    <col min="3330" max="3330" width="43.54296875" style="197" customWidth="1"/>
    <col min="3331" max="3345" width="17.90625" style="197" customWidth="1"/>
    <col min="3346" max="3346" width="14.54296875" style="197" bestFit="1" customWidth="1"/>
    <col min="3347" max="3347" width="15.90625" style="197" bestFit="1" customWidth="1"/>
    <col min="3348" max="3584" width="14.36328125" style="197"/>
    <col min="3585" max="3585" width="9.6328125" style="197" customWidth="1"/>
    <col min="3586" max="3586" width="43.54296875" style="197" customWidth="1"/>
    <col min="3587" max="3601" width="17.90625" style="197" customWidth="1"/>
    <col min="3602" max="3602" width="14.54296875" style="197" bestFit="1" customWidth="1"/>
    <col min="3603" max="3603" width="15.90625" style="197" bestFit="1" customWidth="1"/>
    <col min="3604" max="3840" width="14.36328125" style="197"/>
    <col min="3841" max="3841" width="9.6328125" style="197" customWidth="1"/>
    <col min="3842" max="3842" width="43.54296875" style="197" customWidth="1"/>
    <col min="3843" max="3857" width="17.90625" style="197" customWidth="1"/>
    <col min="3858" max="3858" width="14.54296875" style="197" bestFit="1" customWidth="1"/>
    <col min="3859" max="3859" width="15.90625" style="197" bestFit="1" customWidth="1"/>
    <col min="3860" max="4096" width="14.36328125" style="197"/>
    <col min="4097" max="4097" width="9.6328125" style="197" customWidth="1"/>
    <col min="4098" max="4098" width="43.54296875" style="197" customWidth="1"/>
    <col min="4099" max="4113" width="17.90625" style="197" customWidth="1"/>
    <col min="4114" max="4114" width="14.54296875" style="197" bestFit="1" customWidth="1"/>
    <col min="4115" max="4115" width="15.90625" style="197" bestFit="1" customWidth="1"/>
    <col min="4116" max="4352" width="14.36328125" style="197"/>
    <col min="4353" max="4353" width="9.6328125" style="197" customWidth="1"/>
    <col min="4354" max="4354" width="43.54296875" style="197" customWidth="1"/>
    <col min="4355" max="4369" width="17.90625" style="197" customWidth="1"/>
    <col min="4370" max="4370" width="14.54296875" style="197" bestFit="1" customWidth="1"/>
    <col min="4371" max="4371" width="15.90625" style="197" bestFit="1" customWidth="1"/>
    <col min="4372" max="4608" width="14.36328125" style="197"/>
    <col min="4609" max="4609" width="9.6328125" style="197" customWidth="1"/>
    <col min="4610" max="4610" width="43.54296875" style="197" customWidth="1"/>
    <col min="4611" max="4625" width="17.90625" style="197" customWidth="1"/>
    <col min="4626" max="4626" width="14.54296875" style="197" bestFit="1" customWidth="1"/>
    <col min="4627" max="4627" width="15.90625" style="197" bestFit="1" customWidth="1"/>
    <col min="4628" max="4864" width="14.36328125" style="197"/>
    <col min="4865" max="4865" width="9.6328125" style="197" customWidth="1"/>
    <col min="4866" max="4866" width="43.54296875" style="197" customWidth="1"/>
    <col min="4867" max="4881" width="17.90625" style="197" customWidth="1"/>
    <col min="4882" max="4882" width="14.54296875" style="197" bestFit="1" customWidth="1"/>
    <col min="4883" max="4883" width="15.90625" style="197" bestFit="1" customWidth="1"/>
    <col min="4884" max="5120" width="14.36328125" style="197"/>
    <col min="5121" max="5121" width="9.6328125" style="197" customWidth="1"/>
    <col min="5122" max="5122" width="43.54296875" style="197" customWidth="1"/>
    <col min="5123" max="5137" width="17.90625" style="197" customWidth="1"/>
    <col min="5138" max="5138" width="14.54296875" style="197" bestFit="1" customWidth="1"/>
    <col min="5139" max="5139" width="15.90625" style="197" bestFit="1" customWidth="1"/>
    <col min="5140" max="5376" width="14.36328125" style="197"/>
    <col min="5377" max="5377" width="9.6328125" style="197" customWidth="1"/>
    <col min="5378" max="5378" width="43.54296875" style="197" customWidth="1"/>
    <col min="5379" max="5393" width="17.90625" style="197" customWidth="1"/>
    <col min="5394" max="5394" width="14.54296875" style="197" bestFit="1" customWidth="1"/>
    <col min="5395" max="5395" width="15.90625" style="197" bestFit="1" customWidth="1"/>
    <col min="5396" max="5632" width="14.36328125" style="197"/>
    <col min="5633" max="5633" width="9.6328125" style="197" customWidth="1"/>
    <col min="5634" max="5634" width="43.54296875" style="197" customWidth="1"/>
    <col min="5635" max="5649" width="17.90625" style="197" customWidth="1"/>
    <col min="5650" max="5650" width="14.54296875" style="197" bestFit="1" customWidth="1"/>
    <col min="5651" max="5651" width="15.90625" style="197" bestFit="1" customWidth="1"/>
    <col min="5652" max="5888" width="14.36328125" style="197"/>
    <col min="5889" max="5889" width="9.6328125" style="197" customWidth="1"/>
    <col min="5890" max="5890" width="43.54296875" style="197" customWidth="1"/>
    <col min="5891" max="5905" width="17.90625" style="197" customWidth="1"/>
    <col min="5906" max="5906" width="14.54296875" style="197" bestFit="1" customWidth="1"/>
    <col min="5907" max="5907" width="15.90625" style="197" bestFit="1" customWidth="1"/>
    <col min="5908" max="6144" width="14.36328125" style="197"/>
    <col min="6145" max="6145" width="9.6328125" style="197" customWidth="1"/>
    <col min="6146" max="6146" width="43.54296875" style="197" customWidth="1"/>
    <col min="6147" max="6161" width="17.90625" style="197" customWidth="1"/>
    <col min="6162" max="6162" width="14.54296875" style="197" bestFit="1" customWidth="1"/>
    <col min="6163" max="6163" width="15.90625" style="197" bestFit="1" customWidth="1"/>
    <col min="6164" max="6400" width="14.36328125" style="197"/>
    <col min="6401" max="6401" width="9.6328125" style="197" customWidth="1"/>
    <col min="6402" max="6402" width="43.54296875" style="197" customWidth="1"/>
    <col min="6403" max="6417" width="17.90625" style="197" customWidth="1"/>
    <col min="6418" max="6418" width="14.54296875" style="197" bestFit="1" customWidth="1"/>
    <col min="6419" max="6419" width="15.90625" style="197" bestFit="1" customWidth="1"/>
    <col min="6420" max="6656" width="14.36328125" style="197"/>
    <col min="6657" max="6657" width="9.6328125" style="197" customWidth="1"/>
    <col min="6658" max="6658" width="43.54296875" style="197" customWidth="1"/>
    <col min="6659" max="6673" width="17.90625" style="197" customWidth="1"/>
    <col min="6674" max="6674" width="14.54296875" style="197" bestFit="1" customWidth="1"/>
    <col min="6675" max="6675" width="15.90625" style="197" bestFit="1" customWidth="1"/>
    <col min="6676" max="6912" width="14.36328125" style="197"/>
    <col min="6913" max="6913" width="9.6328125" style="197" customWidth="1"/>
    <col min="6914" max="6914" width="43.54296875" style="197" customWidth="1"/>
    <col min="6915" max="6929" width="17.90625" style="197" customWidth="1"/>
    <col min="6930" max="6930" width="14.54296875" style="197" bestFit="1" customWidth="1"/>
    <col min="6931" max="6931" width="15.90625" style="197" bestFit="1" customWidth="1"/>
    <col min="6932" max="7168" width="14.36328125" style="197"/>
    <col min="7169" max="7169" width="9.6328125" style="197" customWidth="1"/>
    <col min="7170" max="7170" width="43.54296875" style="197" customWidth="1"/>
    <col min="7171" max="7185" width="17.90625" style="197" customWidth="1"/>
    <col min="7186" max="7186" width="14.54296875" style="197" bestFit="1" customWidth="1"/>
    <col min="7187" max="7187" width="15.90625" style="197" bestFit="1" customWidth="1"/>
    <col min="7188" max="7424" width="14.36328125" style="197"/>
    <col min="7425" max="7425" width="9.6328125" style="197" customWidth="1"/>
    <col min="7426" max="7426" width="43.54296875" style="197" customWidth="1"/>
    <col min="7427" max="7441" width="17.90625" style="197" customWidth="1"/>
    <col min="7442" max="7442" width="14.54296875" style="197" bestFit="1" customWidth="1"/>
    <col min="7443" max="7443" width="15.90625" style="197" bestFit="1" customWidth="1"/>
    <col min="7444" max="7680" width="14.36328125" style="197"/>
    <col min="7681" max="7681" width="9.6328125" style="197" customWidth="1"/>
    <col min="7682" max="7682" width="43.54296875" style="197" customWidth="1"/>
    <col min="7683" max="7697" width="17.90625" style="197" customWidth="1"/>
    <col min="7698" max="7698" width="14.54296875" style="197" bestFit="1" customWidth="1"/>
    <col min="7699" max="7699" width="15.90625" style="197" bestFit="1" customWidth="1"/>
    <col min="7700" max="7936" width="14.36328125" style="197"/>
    <col min="7937" max="7937" width="9.6328125" style="197" customWidth="1"/>
    <col min="7938" max="7938" width="43.54296875" style="197" customWidth="1"/>
    <col min="7939" max="7953" width="17.90625" style="197" customWidth="1"/>
    <col min="7954" max="7954" width="14.54296875" style="197" bestFit="1" customWidth="1"/>
    <col min="7955" max="7955" width="15.90625" style="197" bestFit="1" customWidth="1"/>
    <col min="7956" max="8192" width="14.36328125" style="197"/>
    <col min="8193" max="8193" width="9.6328125" style="197" customWidth="1"/>
    <col min="8194" max="8194" width="43.54296875" style="197" customWidth="1"/>
    <col min="8195" max="8209" width="17.90625" style="197" customWidth="1"/>
    <col min="8210" max="8210" width="14.54296875" style="197" bestFit="1" customWidth="1"/>
    <col min="8211" max="8211" width="15.90625" style="197" bestFit="1" customWidth="1"/>
    <col min="8212" max="8448" width="14.36328125" style="197"/>
    <col min="8449" max="8449" width="9.6328125" style="197" customWidth="1"/>
    <col min="8450" max="8450" width="43.54296875" style="197" customWidth="1"/>
    <col min="8451" max="8465" width="17.90625" style="197" customWidth="1"/>
    <col min="8466" max="8466" width="14.54296875" style="197" bestFit="1" customWidth="1"/>
    <col min="8467" max="8467" width="15.90625" style="197" bestFit="1" customWidth="1"/>
    <col min="8468" max="8704" width="14.36328125" style="197"/>
    <col min="8705" max="8705" width="9.6328125" style="197" customWidth="1"/>
    <col min="8706" max="8706" width="43.54296875" style="197" customWidth="1"/>
    <col min="8707" max="8721" width="17.90625" style="197" customWidth="1"/>
    <col min="8722" max="8722" width="14.54296875" style="197" bestFit="1" customWidth="1"/>
    <col min="8723" max="8723" width="15.90625" style="197" bestFit="1" customWidth="1"/>
    <col min="8724" max="8960" width="14.36328125" style="197"/>
    <col min="8961" max="8961" width="9.6328125" style="197" customWidth="1"/>
    <col min="8962" max="8962" width="43.54296875" style="197" customWidth="1"/>
    <col min="8963" max="8977" width="17.90625" style="197" customWidth="1"/>
    <col min="8978" max="8978" width="14.54296875" style="197" bestFit="1" customWidth="1"/>
    <col min="8979" max="8979" width="15.90625" style="197" bestFit="1" customWidth="1"/>
    <col min="8980" max="9216" width="14.36328125" style="197"/>
    <col min="9217" max="9217" width="9.6328125" style="197" customWidth="1"/>
    <col min="9218" max="9218" width="43.54296875" style="197" customWidth="1"/>
    <col min="9219" max="9233" width="17.90625" style="197" customWidth="1"/>
    <col min="9234" max="9234" width="14.54296875" style="197" bestFit="1" customWidth="1"/>
    <col min="9235" max="9235" width="15.90625" style="197" bestFit="1" customWidth="1"/>
    <col min="9236" max="9472" width="14.36328125" style="197"/>
    <col min="9473" max="9473" width="9.6328125" style="197" customWidth="1"/>
    <col min="9474" max="9474" width="43.54296875" style="197" customWidth="1"/>
    <col min="9475" max="9489" width="17.90625" style="197" customWidth="1"/>
    <col min="9490" max="9490" width="14.54296875" style="197" bestFit="1" customWidth="1"/>
    <col min="9491" max="9491" width="15.90625" style="197" bestFit="1" customWidth="1"/>
    <col min="9492" max="9728" width="14.36328125" style="197"/>
    <col min="9729" max="9729" width="9.6328125" style="197" customWidth="1"/>
    <col min="9730" max="9730" width="43.54296875" style="197" customWidth="1"/>
    <col min="9731" max="9745" width="17.90625" style="197" customWidth="1"/>
    <col min="9746" max="9746" width="14.54296875" style="197" bestFit="1" customWidth="1"/>
    <col min="9747" max="9747" width="15.90625" style="197" bestFit="1" customWidth="1"/>
    <col min="9748" max="9984" width="14.36328125" style="197"/>
    <col min="9985" max="9985" width="9.6328125" style="197" customWidth="1"/>
    <col min="9986" max="9986" width="43.54296875" style="197" customWidth="1"/>
    <col min="9987" max="10001" width="17.90625" style="197" customWidth="1"/>
    <col min="10002" max="10002" width="14.54296875" style="197" bestFit="1" customWidth="1"/>
    <col min="10003" max="10003" width="15.90625" style="197" bestFit="1" customWidth="1"/>
    <col min="10004" max="10240" width="14.36328125" style="197"/>
    <col min="10241" max="10241" width="9.6328125" style="197" customWidth="1"/>
    <col min="10242" max="10242" width="43.54296875" style="197" customWidth="1"/>
    <col min="10243" max="10257" width="17.90625" style="197" customWidth="1"/>
    <col min="10258" max="10258" width="14.54296875" style="197" bestFit="1" customWidth="1"/>
    <col min="10259" max="10259" width="15.90625" style="197" bestFit="1" customWidth="1"/>
    <col min="10260" max="10496" width="14.36328125" style="197"/>
    <col min="10497" max="10497" width="9.6328125" style="197" customWidth="1"/>
    <col min="10498" max="10498" width="43.54296875" style="197" customWidth="1"/>
    <col min="10499" max="10513" width="17.90625" style="197" customWidth="1"/>
    <col min="10514" max="10514" width="14.54296875" style="197" bestFit="1" customWidth="1"/>
    <col min="10515" max="10515" width="15.90625" style="197" bestFit="1" customWidth="1"/>
    <col min="10516" max="10752" width="14.36328125" style="197"/>
    <col min="10753" max="10753" width="9.6328125" style="197" customWidth="1"/>
    <col min="10754" max="10754" width="43.54296875" style="197" customWidth="1"/>
    <col min="10755" max="10769" width="17.90625" style="197" customWidth="1"/>
    <col min="10770" max="10770" width="14.54296875" style="197" bestFit="1" customWidth="1"/>
    <col min="10771" max="10771" width="15.90625" style="197" bestFit="1" customWidth="1"/>
    <col min="10772" max="11008" width="14.36328125" style="197"/>
    <col min="11009" max="11009" width="9.6328125" style="197" customWidth="1"/>
    <col min="11010" max="11010" width="43.54296875" style="197" customWidth="1"/>
    <col min="11011" max="11025" width="17.90625" style="197" customWidth="1"/>
    <col min="11026" max="11026" width="14.54296875" style="197" bestFit="1" customWidth="1"/>
    <col min="11027" max="11027" width="15.90625" style="197" bestFit="1" customWidth="1"/>
    <col min="11028" max="11264" width="14.36328125" style="197"/>
    <col min="11265" max="11265" width="9.6328125" style="197" customWidth="1"/>
    <col min="11266" max="11266" width="43.54296875" style="197" customWidth="1"/>
    <col min="11267" max="11281" width="17.90625" style="197" customWidth="1"/>
    <col min="11282" max="11282" width="14.54296875" style="197" bestFit="1" customWidth="1"/>
    <col min="11283" max="11283" width="15.90625" style="197" bestFit="1" customWidth="1"/>
    <col min="11284" max="11520" width="14.36328125" style="197"/>
    <col min="11521" max="11521" width="9.6328125" style="197" customWidth="1"/>
    <col min="11522" max="11522" width="43.54296875" style="197" customWidth="1"/>
    <col min="11523" max="11537" width="17.90625" style="197" customWidth="1"/>
    <col min="11538" max="11538" width="14.54296875" style="197" bestFit="1" customWidth="1"/>
    <col min="11539" max="11539" width="15.90625" style="197" bestFit="1" customWidth="1"/>
    <col min="11540" max="11776" width="14.36328125" style="197"/>
    <col min="11777" max="11777" width="9.6328125" style="197" customWidth="1"/>
    <col min="11778" max="11778" width="43.54296875" style="197" customWidth="1"/>
    <col min="11779" max="11793" width="17.90625" style="197" customWidth="1"/>
    <col min="11794" max="11794" width="14.54296875" style="197" bestFit="1" customWidth="1"/>
    <col min="11795" max="11795" width="15.90625" style="197" bestFit="1" customWidth="1"/>
    <col min="11796" max="12032" width="14.36328125" style="197"/>
    <col min="12033" max="12033" width="9.6328125" style="197" customWidth="1"/>
    <col min="12034" max="12034" width="43.54296875" style="197" customWidth="1"/>
    <col min="12035" max="12049" width="17.90625" style="197" customWidth="1"/>
    <col min="12050" max="12050" width="14.54296875" style="197" bestFit="1" customWidth="1"/>
    <col min="12051" max="12051" width="15.90625" style="197" bestFit="1" customWidth="1"/>
    <col min="12052" max="12288" width="14.36328125" style="197"/>
    <col min="12289" max="12289" width="9.6328125" style="197" customWidth="1"/>
    <col min="12290" max="12290" width="43.54296875" style="197" customWidth="1"/>
    <col min="12291" max="12305" width="17.90625" style="197" customWidth="1"/>
    <col min="12306" max="12306" width="14.54296875" style="197" bestFit="1" customWidth="1"/>
    <col min="12307" max="12307" width="15.90625" style="197" bestFit="1" customWidth="1"/>
    <col min="12308" max="12544" width="14.36328125" style="197"/>
    <col min="12545" max="12545" width="9.6328125" style="197" customWidth="1"/>
    <col min="12546" max="12546" width="43.54296875" style="197" customWidth="1"/>
    <col min="12547" max="12561" width="17.90625" style="197" customWidth="1"/>
    <col min="12562" max="12562" width="14.54296875" style="197" bestFit="1" customWidth="1"/>
    <col min="12563" max="12563" width="15.90625" style="197" bestFit="1" customWidth="1"/>
    <col min="12564" max="12800" width="14.36328125" style="197"/>
    <col min="12801" max="12801" width="9.6328125" style="197" customWidth="1"/>
    <col min="12802" max="12802" width="43.54296875" style="197" customWidth="1"/>
    <col min="12803" max="12817" width="17.90625" style="197" customWidth="1"/>
    <col min="12818" max="12818" width="14.54296875" style="197" bestFit="1" customWidth="1"/>
    <col min="12819" max="12819" width="15.90625" style="197" bestFit="1" customWidth="1"/>
    <col min="12820" max="13056" width="14.36328125" style="197"/>
    <col min="13057" max="13057" width="9.6328125" style="197" customWidth="1"/>
    <col min="13058" max="13058" width="43.54296875" style="197" customWidth="1"/>
    <col min="13059" max="13073" width="17.90625" style="197" customWidth="1"/>
    <col min="13074" max="13074" width="14.54296875" style="197" bestFit="1" customWidth="1"/>
    <col min="13075" max="13075" width="15.90625" style="197" bestFit="1" customWidth="1"/>
    <col min="13076" max="13312" width="14.36328125" style="197"/>
    <col min="13313" max="13313" width="9.6328125" style="197" customWidth="1"/>
    <col min="13314" max="13314" width="43.54296875" style="197" customWidth="1"/>
    <col min="13315" max="13329" width="17.90625" style="197" customWidth="1"/>
    <col min="13330" max="13330" width="14.54296875" style="197" bestFit="1" customWidth="1"/>
    <col min="13331" max="13331" width="15.90625" style="197" bestFit="1" customWidth="1"/>
    <col min="13332" max="13568" width="14.36328125" style="197"/>
    <col min="13569" max="13569" width="9.6328125" style="197" customWidth="1"/>
    <col min="13570" max="13570" width="43.54296875" style="197" customWidth="1"/>
    <col min="13571" max="13585" width="17.90625" style="197" customWidth="1"/>
    <col min="13586" max="13586" width="14.54296875" style="197" bestFit="1" customWidth="1"/>
    <col min="13587" max="13587" width="15.90625" style="197" bestFit="1" customWidth="1"/>
    <col min="13588" max="13824" width="14.36328125" style="197"/>
    <col min="13825" max="13825" width="9.6328125" style="197" customWidth="1"/>
    <col min="13826" max="13826" width="43.54296875" style="197" customWidth="1"/>
    <col min="13827" max="13841" width="17.90625" style="197" customWidth="1"/>
    <col min="13842" max="13842" width="14.54296875" style="197" bestFit="1" customWidth="1"/>
    <col min="13843" max="13843" width="15.90625" style="197" bestFit="1" customWidth="1"/>
    <col min="13844" max="14080" width="14.36328125" style="197"/>
    <col min="14081" max="14081" width="9.6328125" style="197" customWidth="1"/>
    <col min="14082" max="14082" width="43.54296875" style="197" customWidth="1"/>
    <col min="14083" max="14097" width="17.90625" style="197" customWidth="1"/>
    <col min="14098" max="14098" width="14.54296875" style="197" bestFit="1" customWidth="1"/>
    <col min="14099" max="14099" width="15.90625" style="197" bestFit="1" customWidth="1"/>
    <col min="14100" max="14336" width="14.36328125" style="197"/>
    <col min="14337" max="14337" width="9.6328125" style="197" customWidth="1"/>
    <col min="14338" max="14338" width="43.54296875" style="197" customWidth="1"/>
    <col min="14339" max="14353" width="17.90625" style="197" customWidth="1"/>
    <col min="14354" max="14354" width="14.54296875" style="197" bestFit="1" customWidth="1"/>
    <col min="14355" max="14355" width="15.90625" style="197" bestFit="1" customWidth="1"/>
    <col min="14356" max="14592" width="14.36328125" style="197"/>
    <col min="14593" max="14593" width="9.6328125" style="197" customWidth="1"/>
    <col min="14594" max="14594" width="43.54296875" style="197" customWidth="1"/>
    <col min="14595" max="14609" width="17.90625" style="197" customWidth="1"/>
    <col min="14610" max="14610" width="14.54296875" style="197" bestFit="1" customWidth="1"/>
    <col min="14611" max="14611" width="15.90625" style="197" bestFit="1" customWidth="1"/>
    <col min="14612" max="14848" width="14.36328125" style="197"/>
    <col min="14849" max="14849" width="9.6328125" style="197" customWidth="1"/>
    <col min="14850" max="14850" width="43.54296875" style="197" customWidth="1"/>
    <col min="14851" max="14865" width="17.90625" style="197" customWidth="1"/>
    <col min="14866" max="14866" width="14.54296875" style="197" bestFit="1" customWidth="1"/>
    <col min="14867" max="14867" width="15.90625" style="197" bestFit="1" customWidth="1"/>
    <col min="14868" max="15104" width="14.36328125" style="197"/>
    <col min="15105" max="15105" width="9.6328125" style="197" customWidth="1"/>
    <col min="15106" max="15106" width="43.54296875" style="197" customWidth="1"/>
    <col min="15107" max="15121" width="17.90625" style="197" customWidth="1"/>
    <col min="15122" max="15122" width="14.54296875" style="197" bestFit="1" customWidth="1"/>
    <col min="15123" max="15123" width="15.90625" style="197" bestFit="1" customWidth="1"/>
    <col min="15124" max="15360" width="14.36328125" style="197"/>
    <col min="15361" max="15361" width="9.6328125" style="197" customWidth="1"/>
    <col min="15362" max="15362" width="43.54296875" style="197" customWidth="1"/>
    <col min="15363" max="15377" width="17.90625" style="197" customWidth="1"/>
    <col min="15378" max="15378" width="14.54296875" style="197" bestFit="1" customWidth="1"/>
    <col min="15379" max="15379" width="15.90625" style="197" bestFit="1" customWidth="1"/>
    <col min="15380" max="15616" width="14.36328125" style="197"/>
    <col min="15617" max="15617" width="9.6328125" style="197" customWidth="1"/>
    <col min="15618" max="15618" width="43.54296875" style="197" customWidth="1"/>
    <col min="15619" max="15633" width="17.90625" style="197" customWidth="1"/>
    <col min="15634" max="15634" width="14.54296875" style="197" bestFit="1" customWidth="1"/>
    <col min="15635" max="15635" width="15.90625" style="197" bestFit="1" customWidth="1"/>
    <col min="15636" max="15872" width="14.36328125" style="197"/>
    <col min="15873" max="15873" width="9.6328125" style="197" customWidth="1"/>
    <col min="15874" max="15874" width="43.54296875" style="197" customWidth="1"/>
    <col min="15875" max="15889" width="17.90625" style="197" customWidth="1"/>
    <col min="15890" max="15890" width="14.54296875" style="197" bestFit="1" customWidth="1"/>
    <col min="15891" max="15891" width="15.90625" style="197" bestFit="1" customWidth="1"/>
    <col min="15892" max="16128" width="14.36328125" style="197"/>
    <col min="16129" max="16129" width="9.6328125" style="197" customWidth="1"/>
    <col min="16130" max="16130" width="43.54296875" style="197" customWidth="1"/>
    <col min="16131" max="16145" width="17.90625" style="197" customWidth="1"/>
    <col min="16146" max="16146" width="14.54296875" style="197" bestFit="1" customWidth="1"/>
    <col min="16147" max="16147" width="15.90625" style="197" bestFit="1" customWidth="1"/>
    <col min="16148" max="16384" width="14.36328125" style="197"/>
  </cols>
  <sheetData>
    <row r="1" spans="2:17" ht="15.75" customHeight="1" x14ac:dyDescent="0.3"/>
    <row r="2" spans="2:17" ht="15.75" customHeight="1" x14ac:dyDescent="0.3"/>
    <row r="3" spans="2:17" ht="18.75" customHeight="1" x14ac:dyDescent="0.3">
      <c r="B3" s="270" t="s">
        <v>271</v>
      </c>
      <c r="C3" s="270"/>
      <c r="D3" s="270"/>
      <c r="E3" s="270"/>
      <c r="F3" s="270"/>
      <c r="G3" s="270"/>
      <c r="H3" s="270"/>
      <c r="I3" s="270"/>
      <c r="J3" s="270"/>
      <c r="K3" s="270"/>
      <c r="L3" s="270"/>
      <c r="M3" s="270"/>
      <c r="N3" s="270"/>
      <c r="O3" s="270"/>
      <c r="P3" s="270"/>
      <c r="Q3" s="270"/>
    </row>
    <row r="4" spans="2:17" s="203" customFormat="1" ht="15.75" customHeight="1" x14ac:dyDescent="0.3">
      <c r="B4" s="199" t="s">
        <v>0</v>
      </c>
      <c r="C4" s="200" t="s">
        <v>66</v>
      </c>
      <c r="D4" s="200" t="s">
        <v>67</v>
      </c>
      <c r="E4" s="200" t="s">
        <v>68</v>
      </c>
      <c r="F4" s="200" t="s">
        <v>69</v>
      </c>
      <c r="G4" s="200" t="s">
        <v>70</v>
      </c>
      <c r="H4" s="200" t="s">
        <v>87</v>
      </c>
      <c r="I4" s="201" t="s">
        <v>71</v>
      </c>
      <c r="J4" s="200" t="s">
        <v>72</v>
      </c>
      <c r="K4" s="202" t="s">
        <v>73</v>
      </c>
      <c r="L4" s="202" t="s">
        <v>74</v>
      </c>
      <c r="M4" s="202" t="s">
        <v>75</v>
      </c>
      <c r="N4" s="202" t="s">
        <v>2</v>
      </c>
      <c r="O4" s="202" t="s">
        <v>76</v>
      </c>
      <c r="P4" s="202" t="s">
        <v>77</v>
      </c>
      <c r="Q4" s="202" t="s">
        <v>78</v>
      </c>
    </row>
    <row r="5" spans="2:17" ht="15" customHeight="1" x14ac:dyDescent="0.3">
      <c r="B5" s="271" t="s">
        <v>16</v>
      </c>
      <c r="C5" s="272"/>
      <c r="D5" s="272"/>
      <c r="E5" s="272"/>
      <c r="F5" s="272"/>
      <c r="G5" s="272"/>
      <c r="H5" s="272"/>
      <c r="I5" s="272"/>
      <c r="J5" s="272"/>
      <c r="K5" s="272"/>
      <c r="L5" s="272"/>
      <c r="M5" s="272"/>
      <c r="N5" s="272"/>
      <c r="O5" s="272"/>
      <c r="P5" s="272"/>
      <c r="Q5" s="273"/>
    </row>
    <row r="6" spans="2:17" ht="18.75" customHeight="1" x14ac:dyDescent="0.3">
      <c r="B6" s="204" t="s">
        <v>51</v>
      </c>
      <c r="C6" s="205">
        <v>0</v>
      </c>
      <c r="D6" s="205">
        <v>0</v>
      </c>
      <c r="E6" s="205">
        <v>0</v>
      </c>
      <c r="F6" s="205">
        <v>0</v>
      </c>
      <c r="G6" s="205">
        <v>0</v>
      </c>
      <c r="H6" s="205">
        <v>0</v>
      </c>
      <c r="I6" s="205">
        <v>0</v>
      </c>
      <c r="J6" s="205">
        <v>0</v>
      </c>
      <c r="K6" s="205">
        <v>0</v>
      </c>
      <c r="L6" s="205">
        <v>0</v>
      </c>
      <c r="M6" s="205">
        <v>0</v>
      </c>
      <c r="N6" s="205">
        <v>0</v>
      </c>
      <c r="O6" s="205">
        <v>0</v>
      </c>
      <c r="P6" s="205">
        <v>0</v>
      </c>
      <c r="Q6" s="206">
        <v>0</v>
      </c>
    </row>
    <row r="7" spans="2:17" ht="18.75" customHeight="1" x14ac:dyDescent="0.3">
      <c r="B7" s="204" t="s">
        <v>144</v>
      </c>
      <c r="C7" s="205">
        <v>0</v>
      </c>
      <c r="D7" s="205">
        <v>0</v>
      </c>
      <c r="E7" s="205">
        <v>0</v>
      </c>
      <c r="F7" s="205">
        <v>0</v>
      </c>
      <c r="G7" s="205">
        <v>0</v>
      </c>
      <c r="H7" s="205">
        <v>0</v>
      </c>
      <c r="I7" s="205">
        <v>0</v>
      </c>
      <c r="J7" s="205">
        <v>0</v>
      </c>
      <c r="K7" s="205">
        <v>0</v>
      </c>
      <c r="L7" s="205">
        <v>0</v>
      </c>
      <c r="M7" s="205">
        <v>0</v>
      </c>
      <c r="N7" s="205">
        <v>0</v>
      </c>
      <c r="O7" s="205">
        <v>0</v>
      </c>
      <c r="P7" s="205">
        <v>0</v>
      </c>
      <c r="Q7" s="206">
        <v>0</v>
      </c>
    </row>
    <row r="8" spans="2:17" ht="18.75" customHeight="1" x14ac:dyDescent="0.3">
      <c r="B8" s="204" t="s">
        <v>153</v>
      </c>
      <c r="C8" s="205">
        <v>0</v>
      </c>
      <c r="D8" s="205">
        <v>0</v>
      </c>
      <c r="E8" s="205">
        <v>0</v>
      </c>
      <c r="F8" s="205">
        <v>0</v>
      </c>
      <c r="G8" s="205">
        <v>0</v>
      </c>
      <c r="H8" s="205">
        <v>0</v>
      </c>
      <c r="I8" s="205">
        <v>0</v>
      </c>
      <c r="J8" s="205">
        <v>0</v>
      </c>
      <c r="K8" s="205">
        <v>0</v>
      </c>
      <c r="L8" s="205">
        <v>0</v>
      </c>
      <c r="M8" s="205">
        <v>0</v>
      </c>
      <c r="N8" s="205">
        <v>0</v>
      </c>
      <c r="O8" s="205">
        <v>0</v>
      </c>
      <c r="P8" s="205">
        <v>0</v>
      </c>
      <c r="Q8" s="206">
        <v>0</v>
      </c>
    </row>
    <row r="9" spans="2:17" ht="18.75" customHeight="1" x14ac:dyDescent="0.3">
      <c r="B9" s="204" t="s">
        <v>52</v>
      </c>
      <c r="C9" s="205">
        <v>0</v>
      </c>
      <c r="D9" s="205">
        <v>0</v>
      </c>
      <c r="E9" s="205">
        <v>0</v>
      </c>
      <c r="F9" s="205">
        <v>0</v>
      </c>
      <c r="G9" s="205">
        <v>0</v>
      </c>
      <c r="H9" s="205">
        <v>0</v>
      </c>
      <c r="I9" s="205">
        <v>0</v>
      </c>
      <c r="J9" s="205">
        <v>0</v>
      </c>
      <c r="K9" s="205">
        <v>0</v>
      </c>
      <c r="L9" s="205">
        <v>0</v>
      </c>
      <c r="M9" s="205">
        <v>0</v>
      </c>
      <c r="N9" s="205">
        <v>0</v>
      </c>
      <c r="O9" s="205">
        <v>0</v>
      </c>
      <c r="P9" s="205">
        <v>0</v>
      </c>
      <c r="Q9" s="206">
        <v>0</v>
      </c>
    </row>
    <row r="10" spans="2:17" ht="18.75" customHeight="1" x14ac:dyDescent="0.3">
      <c r="B10" s="204" t="s">
        <v>53</v>
      </c>
      <c r="C10" s="205">
        <v>0</v>
      </c>
      <c r="D10" s="205">
        <v>0</v>
      </c>
      <c r="E10" s="205">
        <v>0</v>
      </c>
      <c r="F10" s="205">
        <v>0</v>
      </c>
      <c r="G10" s="205">
        <v>0</v>
      </c>
      <c r="H10" s="205">
        <v>0</v>
      </c>
      <c r="I10" s="205">
        <v>0</v>
      </c>
      <c r="J10" s="205">
        <v>0</v>
      </c>
      <c r="K10" s="205">
        <v>0</v>
      </c>
      <c r="L10" s="205">
        <v>0</v>
      </c>
      <c r="M10" s="205">
        <v>0</v>
      </c>
      <c r="N10" s="205">
        <v>0</v>
      </c>
      <c r="O10" s="205">
        <v>0</v>
      </c>
      <c r="P10" s="205">
        <v>0</v>
      </c>
      <c r="Q10" s="206">
        <v>0</v>
      </c>
    </row>
    <row r="11" spans="2:17" ht="18.75" customHeight="1" x14ac:dyDescent="0.3">
      <c r="B11" s="204" t="s">
        <v>22</v>
      </c>
      <c r="C11" s="205">
        <v>0</v>
      </c>
      <c r="D11" s="205">
        <v>0</v>
      </c>
      <c r="E11" s="205">
        <v>0</v>
      </c>
      <c r="F11" s="205">
        <v>0</v>
      </c>
      <c r="G11" s="205">
        <v>0</v>
      </c>
      <c r="H11" s="205">
        <v>0</v>
      </c>
      <c r="I11" s="205">
        <v>0</v>
      </c>
      <c r="J11" s="205">
        <v>0</v>
      </c>
      <c r="K11" s="205">
        <v>0</v>
      </c>
      <c r="L11" s="205">
        <v>0</v>
      </c>
      <c r="M11" s="205">
        <v>0</v>
      </c>
      <c r="N11" s="205">
        <v>0</v>
      </c>
      <c r="O11" s="205">
        <v>0</v>
      </c>
      <c r="P11" s="205">
        <v>0</v>
      </c>
      <c r="Q11" s="206">
        <v>0</v>
      </c>
    </row>
    <row r="12" spans="2:17" ht="18.75" customHeight="1" x14ac:dyDescent="0.3">
      <c r="B12" s="204" t="s">
        <v>55</v>
      </c>
      <c r="C12" s="205">
        <v>0</v>
      </c>
      <c r="D12" s="205">
        <v>0</v>
      </c>
      <c r="E12" s="205">
        <v>0</v>
      </c>
      <c r="F12" s="205">
        <v>0</v>
      </c>
      <c r="G12" s="205">
        <v>0</v>
      </c>
      <c r="H12" s="205">
        <v>0</v>
      </c>
      <c r="I12" s="205">
        <v>0</v>
      </c>
      <c r="J12" s="205">
        <v>0</v>
      </c>
      <c r="K12" s="205">
        <v>0</v>
      </c>
      <c r="L12" s="205">
        <v>0</v>
      </c>
      <c r="M12" s="205">
        <v>0</v>
      </c>
      <c r="N12" s="205">
        <v>0</v>
      </c>
      <c r="O12" s="205">
        <v>0</v>
      </c>
      <c r="P12" s="205">
        <v>0</v>
      </c>
      <c r="Q12" s="206">
        <v>0</v>
      </c>
    </row>
    <row r="13" spans="2:17" ht="18.75" customHeight="1" x14ac:dyDescent="0.3">
      <c r="B13" s="204" t="s">
        <v>56</v>
      </c>
      <c r="C13" s="205">
        <v>0</v>
      </c>
      <c r="D13" s="205">
        <v>0</v>
      </c>
      <c r="E13" s="205">
        <v>0</v>
      </c>
      <c r="F13" s="205">
        <v>0</v>
      </c>
      <c r="G13" s="205">
        <v>0</v>
      </c>
      <c r="H13" s="205">
        <v>0</v>
      </c>
      <c r="I13" s="205">
        <v>0</v>
      </c>
      <c r="J13" s="205">
        <v>0</v>
      </c>
      <c r="K13" s="205">
        <v>0</v>
      </c>
      <c r="L13" s="205">
        <v>0</v>
      </c>
      <c r="M13" s="205">
        <v>0</v>
      </c>
      <c r="N13" s="205">
        <v>0</v>
      </c>
      <c r="O13" s="205">
        <v>0</v>
      </c>
      <c r="P13" s="205">
        <v>0</v>
      </c>
      <c r="Q13" s="206">
        <v>0</v>
      </c>
    </row>
    <row r="14" spans="2:17" ht="18.75" customHeight="1" x14ac:dyDescent="0.3">
      <c r="B14" s="204" t="s">
        <v>57</v>
      </c>
      <c r="C14" s="205">
        <v>0</v>
      </c>
      <c r="D14" s="205">
        <v>0</v>
      </c>
      <c r="E14" s="205">
        <v>0</v>
      </c>
      <c r="F14" s="205">
        <v>0</v>
      </c>
      <c r="G14" s="205">
        <v>0</v>
      </c>
      <c r="H14" s="205">
        <v>0</v>
      </c>
      <c r="I14" s="205">
        <v>0</v>
      </c>
      <c r="J14" s="205">
        <v>0</v>
      </c>
      <c r="K14" s="205">
        <v>0</v>
      </c>
      <c r="L14" s="205">
        <v>0</v>
      </c>
      <c r="M14" s="205">
        <v>0</v>
      </c>
      <c r="N14" s="205">
        <v>0</v>
      </c>
      <c r="O14" s="205">
        <v>0</v>
      </c>
      <c r="P14" s="205">
        <v>0</v>
      </c>
      <c r="Q14" s="206">
        <v>0</v>
      </c>
    </row>
    <row r="15" spans="2:17" ht="18.75" customHeight="1" x14ac:dyDescent="0.3">
      <c r="B15" s="204" t="s">
        <v>58</v>
      </c>
      <c r="C15" s="205">
        <v>0</v>
      </c>
      <c r="D15" s="205">
        <v>0</v>
      </c>
      <c r="E15" s="205">
        <v>0</v>
      </c>
      <c r="F15" s="205">
        <v>0</v>
      </c>
      <c r="G15" s="205">
        <v>0</v>
      </c>
      <c r="H15" s="205">
        <v>0</v>
      </c>
      <c r="I15" s="205">
        <v>0</v>
      </c>
      <c r="J15" s="205">
        <v>0</v>
      </c>
      <c r="K15" s="205">
        <v>0</v>
      </c>
      <c r="L15" s="205">
        <v>0</v>
      </c>
      <c r="M15" s="205">
        <v>0</v>
      </c>
      <c r="N15" s="205">
        <v>0</v>
      </c>
      <c r="O15" s="205">
        <v>0</v>
      </c>
      <c r="P15" s="205">
        <v>0</v>
      </c>
      <c r="Q15" s="206">
        <v>0</v>
      </c>
    </row>
    <row r="16" spans="2:17" ht="18.75" customHeight="1" x14ac:dyDescent="0.3">
      <c r="B16" s="204" t="s">
        <v>59</v>
      </c>
      <c r="C16" s="205">
        <v>0</v>
      </c>
      <c r="D16" s="205">
        <v>0</v>
      </c>
      <c r="E16" s="205">
        <v>0</v>
      </c>
      <c r="F16" s="205">
        <v>0</v>
      </c>
      <c r="G16" s="205">
        <v>0</v>
      </c>
      <c r="H16" s="205">
        <v>0</v>
      </c>
      <c r="I16" s="205">
        <v>0</v>
      </c>
      <c r="J16" s="205">
        <v>0</v>
      </c>
      <c r="K16" s="205">
        <v>0</v>
      </c>
      <c r="L16" s="205">
        <v>0</v>
      </c>
      <c r="M16" s="205">
        <v>0</v>
      </c>
      <c r="N16" s="205">
        <v>0</v>
      </c>
      <c r="O16" s="205">
        <v>0</v>
      </c>
      <c r="P16" s="205">
        <v>0</v>
      </c>
      <c r="Q16" s="206">
        <v>0</v>
      </c>
    </row>
    <row r="17" spans="2:19" ht="18.75" customHeight="1" x14ac:dyDescent="0.3">
      <c r="B17" s="204" t="s">
        <v>133</v>
      </c>
      <c r="C17" s="205">
        <v>0</v>
      </c>
      <c r="D17" s="205">
        <v>0</v>
      </c>
      <c r="E17" s="205">
        <v>0</v>
      </c>
      <c r="F17" s="205">
        <v>0</v>
      </c>
      <c r="G17" s="205">
        <v>0</v>
      </c>
      <c r="H17" s="205">
        <v>0</v>
      </c>
      <c r="I17" s="205">
        <v>0</v>
      </c>
      <c r="J17" s="205">
        <v>0</v>
      </c>
      <c r="K17" s="205">
        <v>0</v>
      </c>
      <c r="L17" s="205">
        <v>0</v>
      </c>
      <c r="M17" s="205">
        <v>0</v>
      </c>
      <c r="N17" s="205">
        <v>0</v>
      </c>
      <c r="O17" s="205">
        <v>0</v>
      </c>
      <c r="P17" s="205">
        <v>0</v>
      </c>
      <c r="Q17" s="206">
        <v>0</v>
      </c>
    </row>
    <row r="18" spans="2:19" ht="18.75" customHeight="1" x14ac:dyDescent="0.3">
      <c r="B18" s="204" t="s">
        <v>261</v>
      </c>
      <c r="C18" s="205">
        <v>0</v>
      </c>
      <c r="D18" s="205">
        <v>0</v>
      </c>
      <c r="E18" s="205">
        <v>0</v>
      </c>
      <c r="F18" s="205">
        <v>0</v>
      </c>
      <c r="G18" s="205">
        <v>0</v>
      </c>
      <c r="H18" s="205">
        <v>0</v>
      </c>
      <c r="I18" s="205">
        <v>0</v>
      </c>
      <c r="J18" s="205">
        <v>0</v>
      </c>
      <c r="K18" s="205">
        <v>0</v>
      </c>
      <c r="L18" s="205">
        <v>0</v>
      </c>
      <c r="M18" s="205">
        <v>0</v>
      </c>
      <c r="N18" s="205">
        <v>0</v>
      </c>
      <c r="O18" s="205">
        <v>0</v>
      </c>
      <c r="P18" s="205">
        <v>0</v>
      </c>
      <c r="Q18" s="206">
        <v>0</v>
      </c>
    </row>
    <row r="19" spans="2:19" ht="18.75" customHeight="1" x14ac:dyDescent="0.3">
      <c r="B19" s="204" t="s">
        <v>138</v>
      </c>
      <c r="C19" s="211">
        <v>0</v>
      </c>
      <c r="D19" s="205">
        <v>0</v>
      </c>
      <c r="E19" s="205">
        <v>0</v>
      </c>
      <c r="F19" s="205">
        <v>0</v>
      </c>
      <c r="G19" s="205">
        <v>0</v>
      </c>
      <c r="H19" s="205">
        <v>0</v>
      </c>
      <c r="I19" s="205">
        <v>0</v>
      </c>
      <c r="J19" s="205">
        <v>0</v>
      </c>
      <c r="K19" s="205">
        <v>0</v>
      </c>
      <c r="L19" s="205">
        <v>0</v>
      </c>
      <c r="M19" s="205">
        <v>0</v>
      </c>
      <c r="N19" s="205">
        <v>0</v>
      </c>
      <c r="O19" s="205">
        <v>0</v>
      </c>
      <c r="P19" s="205">
        <v>0</v>
      </c>
      <c r="Q19" s="206">
        <v>0</v>
      </c>
    </row>
    <row r="20" spans="2:19" ht="18.75" customHeight="1" x14ac:dyDescent="0.3">
      <c r="B20" s="204" t="s">
        <v>35</v>
      </c>
      <c r="C20" s="211">
        <v>0</v>
      </c>
      <c r="D20" s="205">
        <v>0</v>
      </c>
      <c r="E20" s="205">
        <v>0</v>
      </c>
      <c r="F20" s="205">
        <v>0</v>
      </c>
      <c r="G20" s="205">
        <v>0</v>
      </c>
      <c r="H20" s="205">
        <v>0</v>
      </c>
      <c r="I20" s="205">
        <v>0</v>
      </c>
      <c r="J20" s="205">
        <v>0</v>
      </c>
      <c r="K20" s="205">
        <v>0</v>
      </c>
      <c r="L20" s="205">
        <v>0</v>
      </c>
      <c r="M20" s="205">
        <v>0</v>
      </c>
      <c r="N20" s="205">
        <v>0</v>
      </c>
      <c r="O20" s="205">
        <v>0</v>
      </c>
      <c r="P20" s="205">
        <v>0</v>
      </c>
      <c r="Q20" s="206">
        <v>0</v>
      </c>
    </row>
    <row r="21" spans="2:19" ht="18.75" customHeight="1" x14ac:dyDescent="0.3">
      <c r="B21" s="204" t="s">
        <v>198</v>
      </c>
      <c r="C21" s="211">
        <v>0</v>
      </c>
      <c r="D21" s="205">
        <v>0</v>
      </c>
      <c r="E21" s="205">
        <v>0</v>
      </c>
      <c r="F21" s="205">
        <v>0</v>
      </c>
      <c r="G21" s="205">
        <v>0</v>
      </c>
      <c r="H21" s="205">
        <v>0</v>
      </c>
      <c r="I21" s="205">
        <v>0</v>
      </c>
      <c r="J21" s="205">
        <v>0</v>
      </c>
      <c r="K21" s="205">
        <v>0</v>
      </c>
      <c r="L21" s="205">
        <v>0</v>
      </c>
      <c r="M21" s="205">
        <v>0</v>
      </c>
      <c r="N21" s="205">
        <v>0</v>
      </c>
      <c r="O21" s="205">
        <v>0</v>
      </c>
      <c r="P21" s="205">
        <v>0</v>
      </c>
      <c r="Q21" s="206">
        <v>0</v>
      </c>
    </row>
    <row r="22" spans="2:19" ht="18.75" customHeight="1" x14ac:dyDescent="0.3">
      <c r="B22" s="204" t="s">
        <v>60</v>
      </c>
      <c r="C22" s="211">
        <v>0</v>
      </c>
      <c r="D22" s="205">
        <v>0</v>
      </c>
      <c r="E22" s="205">
        <v>0</v>
      </c>
      <c r="F22" s="205">
        <v>0</v>
      </c>
      <c r="G22" s="205">
        <v>0</v>
      </c>
      <c r="H22" s="205">
        <v>0</v>
      </c>
      <c r="I22" s="205">
        <v>0</v>
      </c>
      <c r="J22" s="205">
        <v>0</v>
      </c>
      <c r="K22" s="205">
        <v>0</v>
      </c>
      <c r="L22" s="205">
        <v>0</v>
      </c>
      <c r="M22" s="205">
        <v>0</v>
      </c>
      <c r="N22" s="205">
        <v>0</v>
      </c>
      <c r="O22" s="205">
        <v>0</v>
      </c>
      <c r="P22" s="205">
        <v>0</v>
      </c>
      <c r="Q22" s="206">
        <v>0</v>
      </c>
    </row>
    <row r="23" spans="2:19" ht="18.75" customHeight="1" x14ac:dyDescent="0.3">
      <c r="B23" s="204" t="s">
        <v>61</v>
      </c>
      <c r="C23" s="211">
        <v>0</v>
      </c>
      <c r="D23" s="205">
        <v>0</v>
      </c>
      <c r="E23" s="205">
        <v>0</v>
      </c>
      <c r="F23" s="205">
        <v>0</v>
      </c>
      <c r="G23" s="205">
        <v>0</v>
      </c>
      <c r="H23" s="205">
        <v>0</v>
      </c>
      <c r="I23" s="205">
        <v>0</v>
      </c>
      <c r="J23" s="205">
        <v>0</v>
      </c>
      <c r="K23" s="205">
        <v>0</v>
      </c>
      <c r="L23" s="205">
        <v>0</v>
      </c>
      <c r="M23" s="205">
        <v>0</v>
      </c>
      <c r="N23" s="205">
        <v>0</v>
      </c>
      <c r="O23" s="205">
        <v>0</v>
      </c>
      <c r="P23" s="205">
        <v>0</v>
      </c>
      <c r="Q23" s="206">
        <v>0</v>
      </c>
    </row>
    <row r="24" spans="2:19" ht="18.75" customHeight="1" x14ac:dyDescent="0.3">
      <c r="B24" s="204" t="s">
        <v>136</v>
      </c>
      <c r="C24" s="211">
        <v>0</v>
      </c>
      <c r="D24" s="205">
        <v>0</v>
      </c>
      <c r="E24" s="205">
        <v>0</v>
      </c>
      <c r="F24" s="205">
        <v>0</v>
      </c>
      <c r="G24" s="205">
        <v>0</v>
      </c>
      <c r="H24" s="205">
        <v>0</v>
      </c>
      <c r="I24" s="205">
        <v>0</v>
      </c>
      <c r="J24" s="205">
        <v>0</v>
      </c>
      <c r="K24" s="205">
        <v>0</v>
      </c>
      <c r="L24" s="205">
        <v>0</v>
      </c>
      <c r="M24" s="205">
        <v>0</v>
      </c>
      <c r="N24" s="205">
        <v>0</v>
      </c>
      <c r="O24" s="205">
        <v>0</v>
      </c>
      <c r="P24" s="205">
        <v>0</v>
      </c>
      <c r="Q24" s="206">
        <v>0</v>
      </c>
    </row>
    <row r="25" spans="2:19" ht="18.75" customHeight="1" x14ac:dyDescent="0.3">
      <c r="B25" s="204" t="s">
        <v>137</v>
      </c>
      <c r="C25" s="211">
        <v>0</v>
      </c>
      <c r="D25" s="205">
        <v>0</v>
      </c>
      <c r="E25" s="205">
        <v>0</v>
      </c>
      <c r="F25" s="205">
        <v>0</v>
      </c>
      <c r="G25" s="205">
        <v>0</v>
      </c>
      <c r="H25" s="205">
        <v>0</v>
      </c>
      <c r="I25" s="205">
        <v>0</v>
      </c>
      <c r="J25" s="205">
        <v>0</v>
      </c>
      <c r="K25" s="205">
        <v>0</v>
      </c>
      <c r="L25" s="205">
        <v>0</v>
      </c>
      <c r="M25" s="205">
        <v>0</v>
      </c>
      <c r="N25" s="205">
        <v>0</v>
      </c>
      <c r="O25" s="205">
        <v>0</v>
      </c>
      <c r="P25" s="205">
        <v>0</v>
      </c>
      <c r="Q25" s="206">
        <v>0</v>
      </c>
    </row>
    <row r="26" spans="2:19" ht="18.75" customHeight="1" x14ac:dyDescent="0.3">
      <c r="B26" s="204" t="s">
        <v>154</v>
      </c>
      <c r="C26" s="211">
        <v>0</v>
      </c>
      <c r="D26" s="205">
        <v>0</v>
      </c>
      <c r="E26" s="205">
        <v>0</v>
      </c>
      <c r="F26" s="205">
        <v>0</v>
      </c>
      <c r="G26" s="205">
        <v>0</v>
      </c>
      <c r="H26" s="205">
        <v>0</v>
      </c>
      <c r="I26" s="205">
        <v>0</v>
      </c>
      <c r="J26" s="205">
        <v>0</v>
      </c>
      <c r="K26" s="205">
        <v>0</v>
      </c>
      <c r="L26" s="205">
        <v>0</v>
      </c>
      <c r="M26" s="205">
        <v>0</v>
      </c>
      <c r="N26" s="205">
        <v>0</v>
      </c>
      <c r="O26" s="205">
        <v>0</v>
      </c>
      <c r="P26" s="205">
        <v>0</v>
      </c>
      <c r="Q26" s="206">
        <v>0</v>
      </c>
    </row>
    <row r="27" spans="2:19" ht="18.75" customHeight="1" x14ac:dyDescent="0.3">
      <c r="B27" s="204" t="s">
        <v>38</v>
      </c>
      <c r="C27" s="211">
        <v>0</v>
      </c>
      <c r="D27" s="205">
        <v>0</v>
      </c>
      <c r="E27" s="205">
        <v>0</v>
      </c>
      <c r="F27" s="205">
        <v>0</v>
      </c>
      <c r="G27" s="205">
        <v>0</v>
      </c>
      <c r="H27" s="205">
        <v>0</v>
      </c>
      <c r="I27" s="205">
        <v>0</v>
      </c>
      <c r="J27" s="205">
        <v>0</v>
      </c>
      <c r="K27" s="205">
        <v>0</v>
      </c>
      <c r="L27" s="205">
        <v>0</v>
      </c>
      <c r="M27" s="205">
        <v>0</v>
      </c>
      <c r="N27" s="205">
        <v>0</v>
      </c>
      <c r="O27" s="205">
        <v>0</v>
      </c>
      <c r="P27" s="205">
        <v>0</v>
      </c>
      <c r="Q27" s="206">
        <v>0</v>
      </c>
    </row>
    <row r="28" spans="2:19" ht="18.75" customHeight="1" x14ac:dyDescent="0.3">
      <c r="B28" s="204" t="s">
        <v>62</v>
      </c>
      <c r="C28" s="211">
        <v>15884</v>
      </c>
      <c r="D28" s="205">
        <v>147801</v>
      </c>
      <c r="E28" s="205">
        <v>147801</v>
      </c>
      <c r="F28" s="205">
        <v>0</v>
      </c>
      <c r="G28" s="205">
        <v>16211</v>
      </c>
      <c r="H28" s="205">
        <v>16211</v>
      </c>
      <c r="I28" s="205">
        <v>0</v>
      </c>
      <c r="J28" s="205">
        <v>0</v>
      </c>
      <c r="K28" s="205">
        <v>0</v>
      </c>
      <c r="L28" s="205">
        <v>0</v>
      </c>
      <c r="M28" s="205">
        <v>18761</v>
      </c>
      <c r="N28" s="205">
        <v>22214</v>
      </c>
      <c r="O28" s="205">
        <v>0</v>
      </c>
      <c r="P28" s="205">
        <v>0</v>
      </c>
      <c r="Q28" s="206">
        <v>150928</v>
      </c>
    </row>
    <row r="29" spans="2:19" ht="18.75" customHeight="1" x14ac:dyDescent="0.3">
      <c r="B29" s="204" t="s">
        <v>63</v>
      </c>
      <c r="C29" s="211">
        <v>0</v>
      </c>
      <c r="D29" s="205">
        <v>0</v>
      </c>
      <c r="E29" s="205">
        <v>0</v>
      </c>
      <c r="F29" s="205">
        <v>0</v>
      </c>
      <c r="G29" s="205">
        <v>0</v>
      </c>
      <c r="H29" s="205">
        <v>0</v>
      </c>
      <c r="I29" s="205">
        <v>0</v>
      </c>
      <c r="J29" s="205">
        <v>0</v>
      </c>
      <c r="K29" s="205">
        <v>0</v>
      </c>
      <c r="L29" s="205">
        <v>0</v>
      </c>
      <c r="M29" s="205">
        <v>0</v>
      </c>
      <c r="N29" s="205">
        <v>0</v>
      </c>
      <c r="O29" s="205">
        <v>0</v>
      </c>
      <c r="P29" s="205">
        <v>0</v>
      </c>
      <c r="Q29" s="206">
        <v>0</v>
      </c>
    </row>
    <row r="30" spans="2:19" ht="18.75" customHeight="1" x14ac:dyDescent="0.3">
      <c r="B30" s="204" t="s">
        <v>64</v>
      </c>
      <c r="C30" s="211">
        <v>0</v>
      </c>
      <c r="D30" s="205">
        <v>0</v>
      </c>
      <c r="E30" s="205">
        <v>0</v>
      </c>
      <c r="F30" s="205">
        <v>0</v>
      </c>
      <c r="G30" s="205">
        <v>0</v>
      </c>
      <c r="H30" s="205">
        <v>0</v>
      </c>
      <c r="I30" s="205">
        <v>0</v>
      </c>
      <c r="J30" s="205">
        <v>0</v>
      </c>
      <c r="K30" s="205">
        <v>0</v>
      </c>
      <c r="L30" s="205">
        <v>0</v>
      </c>
      <c r="M30" s="205">
        <v>0</v>
      </c>
      <c r="N30" s="205">
        <v>0</v>
      </c>
      <c r="O30" s="205">
        <v>0</v>
      </c>
      <c r="P30" s="205">
        <v>0</v>
      </c>
      <c r="Q30" s="206">
        <v>0</v>
      </c>
    </row>
    <row r="31" spans="2:19" ht="18.75" customHeight="1" x14ac:dyDescent="0.3">
      <c r="B31" s="207" t="s">
        <v>45</v>
      </c>
      <c r="C31" s="208">
        <f t="shared" ref="C31:Q31" si="0">SUM(C6:C30)</f>
        <v>15884</v>
      </c>
      <c r="D31" s="208">
        <f t="shared" si="0"/>
        <v>147801</v>
      </c>
      <c r="E31" s="208">
        <f t="shared" si="0"/>
        <v>147801</v>
      </c>
      <c r="F31" s="208">
        <f t="shared" si="0"/>
        <v>0</v>
      </c>
      <c r="G31" s="208">
        <f t="shared" si="0"/>
        <v>16211</v>
      </c>
      <c r="H31" s="208">
        <f t="shared" si="0"/>
        <v>16211</v>
      </c>
      <c r="I31" s="208">
        <f t="shared" si="0"/>
        <v>0</v>
      </c>
      <c r="J31" s="208">
        <f t="shared" si="0"/>
        <v>0</v>
      </c>
      <c r="K31" s="208">
        <f t="shared" si="0"/>
        <v>0</v>
      </c>
      <c r="L31" s="208">
        <f t="shared" si="0"/>
        <v>0</v>
      </c>
      <c r="M31" s="208">
        <f t="shared" si="0"/>
        <v>18761</v>
      </c>
      <c r="N31" s="208">
        <f t="shared" si="0"/>
        <v>22214</v>
      </c>
      <c r="O31" s="208">
        <f t="shared" si="0"/>
        <v>0</v>
      </c>
      <c r="P31" s="208">
        <f t="shared" si="0"/>
        <v>0</v>
      </c>
      <c r="Q31" s="208">
        <f t="shared" si="0"/>
        <v>150928</v>
      </c>
      <c r="R31" s="209"/>
      <c r="S31" s="209"/>
    </row>
    <row r="32" spans="2:19" ht="18.75" customHeight="1" x14ac:dyDescent="0.3">
      <c r="B32" s="271" t="s">
        <v>46</v>
      </c>
      <c r="C32" s="272"/>
      <c r="D32" s="272"/>
      <c r="E32" s="272"/>
      <c r="F32" s="272"/>
      <c r="G32" s="272"/>
      <c r="H32" s="272"/>
      <c r="I32" s="272"/>
      <c r="J32" s="272"/>
      <c r="K32" s="272"/>
      <c r="L32" s="272"/>
      <c r="M32" s="272"/>
      <c r="N32" s="272"/>
      <c r="O32" s="272"/>
      <c r="P32" s="272"/>
      <c r="Q32" s="273"/>
    </row>
    <row r="33" spans="2:17" ht="18.75" customHeight="1" x14ac:dyDescent="0.3">
      <c r="B33" s="204" t="s">
        <v>47</v>
      </c>
      <c r="C33" s="205">
        <v>0</v>
      </c>
      <c r="D33" s="205">
        <v>0</v>
      </c>
      <c r="E33" s="205">
        <v>0</v>
      </c>
      <c r="F33" s="205">
        <v>0</v>
      </c>
      <c r="G33" s="205">
        <v>0</v>
      </c>
      <c r="H33" s="205">
        <v>0</v>
      </c>
      <c r="I33" s="205">
        <v>0</v>
      </c>
      <c r="J33" s="205">
        <v>0</v>
      </c>
      <c r="K33" s="205">
        <v>0</v>
      </c>
      <c r="L33" s="205">
        <v>0</v>
      </c>
      <c r="M33" s="205">
        <v>0</v>
      </c>
      <c r="N33" s="205">
        <v>0</v>
      </c>
      <c r="O33" s="205">
        <v>0</v>
      </c>
      <c r="P33" s="205">
        <v>0</v>
      </c>
      <c r="Q33" s="206">
        <v>0</v>
      </c>
    </row>
    <row r="34" spans="2:17" ht="18.75" customHeight="1" x14ac:dyDescent="0.3">
      <c r="B34" s="204" t="s">
        <v>79</v>
      </c>
      <c r="C34" s="205">
        <v>0</v>
      </c>
      <c r="D34" s="205">
        <v>0</v>
      </c>
      <c r="E34" s="205">
        <v>0</v>
      </c>
      <c r="F34" s="205">
        <v>0</v>
      </c>
      <c r="G34" s="205">
        <v>0</v>
      </c>
      <c r="H34" s="205">
        <v>0</v>
      </c>
      <c r="I34" s="205">
        <v>0</v>
      </c>
      <c r="J34" s="205">
        <v>0</v>
      </c>
      <c r="K34" s="205">
        <v>0</v>
      </c>
      <c r="L34" s="205">
        <v>0</v>
      </c>
      <c r="M34" s="205">
        <v>0</v>
      </c>
      <c r="N34" s="205">
        <v>0</v>
      </c>
      <c r="O34" s="205">
        <v>0</v>
      </c>
      <c r="P34" s="205">
        <v>0</v>
      </c>
      <c r="Q34" s="206">
        <v>0</v>
      </c>
    </row>
    <row r="35" spans="2:17" ht="18.75" customHeight="1" x14ac:dyDescent="0.3">
      <c r="B35" s="204" t="s">
        <v>48</v>
      </c>
      <c r="C35" s="205">
        <v>0</v>
      </c>
      <c r="D35" s="205">
        <v>0</v>
      </c>
      <c r="E35" s="205">
        <v>0</v>
      </c>
      <c r="F35" s="205">
        <v>0</v>
      </c>
      <c r="G35" s="205">
        <v>0</v>
      </c>
      <c r="H35" s="205">
        <v>0</v>
      </c>
      <c r="I35" s="205">
        <v>0</v>
      </c>
      <c r="J35" s="205">
        <v>0</v>
      </c>
      <c r="K35" s="205">
        <v>0</v>
      </c>
      <c r="L35" s="205">
        <v>0</v>
      </c>
      <c r="M35" s="205">
        <v>0</v>
      </c>
      <c r="N35" s="205">
        <v>0</v>
      </c>
      <c r="O35" s="205">
        <v>0</v>
      </c>
      <c r="P35" s="205">
        <v>0</v>
      </c>
      <c r="Q35" s="206">
        <v>0</v>
      </c>
    </row>
    <row r="36" spans="2:17" ht="18.75" customHeight="1" x14ac:dyDescent="0.3">
      <c r="B36" s="207" t="s">
        <v>45</v>
      </c>
      <c r="C36" s="208">
        <f>SUM(C33:C35)</f>
        <v>0</v>
      </c>
      <c r="D36" s="208">
        <f t="shared" ref="D36:Q36" si="1">SUM(D33:D35)</f>
        <v>0</v>
      </c>
      <c r="E36" s="208">
        <f t="shared" si="1"/>
        <v>0</v>
      </c>
      <c r="F36" s="208">
        <f t="shared" si="1"/>
        <v>0</v>
      </c>
      <c r="G36" s="208">
        <f t="shared" si="1"/>
        <v>0</v>
      </c>
      <c r="H36" s="208">
        <f t="shared" si="1"/>
        <v>0</v>
      </c>
      <c r="I36" s="208">
        <f t="shared" si="1"/>
        <v>0</v>
      </c>
      <c r="J36" s="208">
        <f t="shared" si="1"/>
        <v>0</v>
      </c>
      <c r="K36" s="208">
        <f t="shared" si="1"/>
        <v>0</v>
      </c>
      <c r="L36" s="208">
        <f t="shared" si="1"/>
        <v>0</v>
      </c>
      <c r="M36" s="208">
        <f t="shared" si="1"/>
        <v>0</v>
      </c>
      <c r="N36" s="208">
        <f t="shared" si="1"/>
        <v>0</v>
      </c>
      <c r="O36" s="208">
        <f t="shared" si="1"/>
        <v>0</v>
      </c>
      <c r="P36" s="208">
        <f t="shared" si="1"/>
        <v>0</v>
      </c>
      <c r="Q36" s="208">
        <f t="shared" si="1"/>
        <v>0</v>
      </c>
    </row>
    <row r="37" spans="2:17" ht="18.75" customHeight="1" x14ac:dyDescent="0.3">
      <c r="B37" s="274" t="s">
        <v>50</v>
      </c>
      <c r="C37" s="274"/>
      <c r="D37" s="274"/>
      <c r="E37" s="274"/>
      <c r="F37" s="274"/>
      <c r="G37" s="274"/>
      <c r="H37" s="274"/>
      <c r="I37" s="274"/>
      <c r="J37" s="274"/>
      <c r="K37" s="274"/>
      <c r="L37" s="274"/>
      <c r="M37" s="274"/>
      <c r="N37" s="274"/>
      <c r="O37" s="274"/>
      <c r="P37" s="274"/>
      <c r="Q37" s="274"/>
    </row>
    <row r="38" spans="2:17" ht="21.75" customHeight="1" x14ac:dyDescent="0.3">
      <c r="C38" s="210"/>
      <c r="D38" s="210"/>
      <c r="E38" s="210"/>
      <c r="F38" s="210"/>
      <c r="G38" s="210"/>
      <c r="H38" s="210"/>
      <c r="I38" s="210"/>
      <c r="J38" s="210"/>
      <c r="K38" s="210"/>
      <c r="L38" s="210"/>
      <c r="M38" s="210"/>
      <c r="N38" s="210"/>
      <c r="O38" s="210"/>
      <c r="P38" s="210"/>
      <c r="Q38" s="210"/>
    </row>
    <row r="39" spans="2:17" ht="21.75" customHeight="1" x14ac:dyDescent="0.3">
      <c r="D39" s="209"/>
      <c r="Q39" s="213"/>
    </row>
  </sheetData>
  <sheetProtection algorithmName="SHA-512" hashValue="l7zrh4wScu0JUDh0rHZcM7v9DS6lKGzEgSXIiVf80UjKgOWek8R4T2AjN7D/ucTDexZhO5RF2WTun6FmC4wr6Q==" saltValue="RWeR/cx5MKd0fowNp3sL8A==" spinCount="100000" sheet="1" objects="1" scenarios="1"/>
  <mergeCells count="4">
    <mergeCell ref="B3:Q3"/>
    <mergeCell ref="B5:Q5"/>
    <mergeCell ref="B32:Q32"/>
    <mergeCell ref="B37:Q3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7"/>
  <sheetViews>
    <sheetView showGridLines="0" topLeftCell="A34" zoomScale="80" zoomScaleNormal="80" workbookViewId="0">
      <selection activeCell="B3" sqref="B3:Q37"/>
    </sheetView>
  </sheetViews>
  <sheetFormatPr defaultColWidth="15.54296875" defaultRowHeight="14" x14ac:dyDescent="0.3"/>
  <cols>
    <col min="1" max="1" width="15.54296875" style="4"/>
    <col min="2" max="2" width="44.54296875" style="4" customWidth="1"/>
    <col min="3" max="16" width="20.453125" style="4" customWidth="1"/>
    <col min="17" max="17" width="20.453125" style="8" customWidth="1"/>
    <col min="18" max="16384" width="15.54296875" style="4"/>
  </cols>
  <sheetData>
    <row r="2" spans="2:17" ht="8.25" customHeight="1" x14ac:dyDescent="0.3"/>
    <row r="3" spans="2:17" ht="26.25" customHeight="1" x14ac:dyDescent="0.3">
      <c r="B3" s="269" t="s">
        <v>306</v>
      </c>
      <c r="C3" s="269"/>
      <c r="D3" s="269"/>
      <c r="E3" s="269"/>
      <c r="F3" s="269"/>
      <c r="G3" s="269"/>
      <c r="H3" s="269"/>
      <c r="I3" s="269"/>
      <c r="J3" s="269"/>
      <c r="K3" s="269"/>
      <c r="L3" s="269"/>
      <c r="M3" s="269"/>
      <c r="N3" s="269"/>
      <c r="O3" s="269"/>
      <c r="P3" s="269"/>
      <c r="Q3" s="269"/>
    </row>
    <row r="4" spans="2:17" s="15" customFormat="1" ht="28" x14ac:dyDescent="0.3">
      <c r="B4" s="64" t="s">
        <v>0</v>
      </c>
      <c r="C4" s="66" t="s">
        <v>66</v>
      </c>
      <c r="D4" s="66" t="s">
        <v>67</v>
      </c>
      <c r="E4" s="66" t="s">
        <v>68</v>
      </c>
      <c r="F4" s="66" t="s">
        <v>69</v>
      </c>
      <c r="G4" s="66" t="s">
        <v>70</v>
      </c>
      <c r="H4" s="66" t="s">
        <v>87</v>
      </c>
      <c r="I4" s="169" t="s">
        <v>71</v>
      </c>
      <c r="J4" s="66" t="s">
        <v>72</v>
      </c>
      <c r="K4" s="66" t="s">
        <v>73</v>
      </c>
      <c r="L4" s="66" t="s">
        <v>74</v>
      </c>
      <c r="M4" s="66" t="s">
        <v>75</v>
      </c>
      <c r="N4" s="66" t="s">
        <v>2</v>
      </c>
      <c r="O4" s="66" t="s">
        <v>76</v>
      </c>
      <c r="P4" s="66" t="s">
        <v>77</v>
      </c>
      <c r="Q4" s="66" t="s">
        <v>78</v>
      </c>
    </row>
    <row r="5" spans="2:17" ht="33.75" customHeight="1" x14ac:dyDescent="0.3">
      <c r="B5" s="261" t="s">
        <v>16</v>
      </c>
      <c r="C5" s="262"/>
      <c r="D5" s="262"/>
      <c r="E5" s="262"/>
      <c r="F5" s="262"/>
      <c r="G5" s="262"/>
      <c r="H5" s="262"/>
      <c r="I5" s="262"/>
      <c r="J5" s="262"/>
      <c r="K5" s="262"/>
      <c r="L5" s="262"/>
      <c r="M5" s="262"/>
      <c r="N5" s="262"/>
      <c r="O5" s="262"/>
      <c r="P5" s="262"/>
      <c r="Q5" s="263"/>
    </row>
    <row r="6" spans="2:17" ht="27.75" customHeight="1" x14ac:dyDescent="0.3">
      <c r="B6" s="6" t="s">
        <v>51</v>
      </c>
      <c r="C6" s="176">
        <v>0</v>
      </c>
      <c r="D6" s="176">
        <v>0</v>
      </c>
      <c r="E6" s="176">
        <v>0</v>
      </c>
      <c r="F6" s="176">
        <v>0</v>
      </c>
      <c r="G6" s="176">
        <v>0</v>
      </c>
      <c r="H6" s="176">
        <v>0</v>
      </c>
      <c r="I6" s="176">
        <v>0</v>
      </c>
      <c r="J6" s="176">
        <v>0</v>
      </c>
      <c r="K6" s="176">
        <v>0</v>
      </c>
      <c r="L6" s="176">
        <v>0</v>
      </c>
      <c r="M6" s="176">
        <v>0</v>
      </c>
      <c r="N6" s="176">
        <v>0</v>
      </c>
      <c r="O6" s="176">
        <v>0</v>
      </c>
      <c r="P6" s="176">
        <v>0</v>
      </c>
      <c r="Q6" s="177">
        <v>0</v>
      </c>
    </row>
    <row r="7" spans="2:17" ht="27.75" customHeight="1" x14ac:dyDescent="0.3">
      <c r="B7" s="6" t="s">
        <v>144</v>
      </c>
      <c r="C7" s="176">
        <v>0</v>
      </c>
      <c r="D7" s="176">
        <v>0</v>
      </c>
      <c r="E7" s="176">
        <v>0</v>
      </c>
      <c r="F7" s="176">
        <v>0</v>
      </c>
      <c r="G7" s="176">
        <v>0</v>
      </c>
      <c r="H7" s="176">
        <v>0</v>
      </c>
      <c r="I7" s="176">
        <v>0</v>
      </c>
      <c r="J7" s="176">
        <v>0</v>
      </c>
      <c r="K7" s="176">
        <v>0</v>
      </c>
      <c r="L7" s="176">
        <v>0</v>
      </c>
      <c r="M7" s="176">
        <v>0</v>
      </c>
      <c r="N7" s="176">
        <v>0</v>
      </c>
      <c r="O7" s="176">
        <v>0</v>
      </c>
      <c r="P7" s="176">
        <v>0</v>
      </c>
      <c r="Q7" s="177">
        <v>0</v>
      </c>
    </row>
    <row r="8" spans="2:17" ht="27.75" customHeight="1" x14ac:dyDescent="0.3">
      <c r="B8" s="6" t="s">
        <v>153</v>
      </c>
      <c r="C8" s="176">
        <v>0</v>
      </c>
      <c r="D8" s="176">
        <v>0</v>
      </c>
      <c r="E8" s="176">
        <v>0</v>
      </c>
      <c r="F8" s="176">
        <v>0</v>
      </c>
      <c r="G8" s="176">
        <v>0</v>
      </c>
      <c r="H8" s="176">
        <v>0</v>
      </c>
      <c r="I8" s="176">
        <v>0</v>
      </c>
      <c r="J8" s="176">
        <v>0</v>
      </c>
      <c r="K8" s="176">
        <v>0</v>
      </c>
      <c r="L8" s="176">
        <v>0</v>
      </c>
      <c r="M8" s="176">
        <v>0</v>
      </c>
      <c r="N8" s="176">
        <v>0</v>
      </c>
      <c r="O8" s="176">
        <v>0</v>
      </c>
      <c r="P8" s="176">
        <v>0</v>
      </c>
      <c r="Q8" s="177">
        <v>0</v>
      </c>
    </row>
    <row r="9" spans="2:17" ht="27.75" customHeight="1" x14ac:dyDescent="0.3">
      <c r="B9" s="6" t="s">
        <v>52</v>
      </c>
      <c r="C9" s="176">
        <v>0</v>
      </c>
      <c r="D9" s="176">
        <v>0</v>
      </c>
      <c r="E9" s="176">
        <v>0</v>
      </c>
      <c r="F9" s="176">
        <v>0</v>
      </c>
      <c r="G9" s="176">
        <v>0</v>
      </c>
      <c r="H9" s="176">
        <v>0</v>
      </c>
      <c r="I9" s="176">
        <v>0</v>
      </c>
      <c r="J9" s="176">
        <v>0</v>
      </c>
      <c r="K9" s="176">
        <v>0</v>
      </c>
      <c r="L9" s="176">
        <v>0</v>
      </c>
      <c r="M9" s="176">
        <v>0</v>
      </c>
      <c r="N9" s="176">
        <v>0</v>
      </c>
      <c r="O9" s="176">
        <v>0</v>
      </c>
      <c r="P9" s="176">
        <v>0</v>
      </c>
      <c r="Q9" s="177">
        <v>0</v>
      </c>
    </row>
    <row r="10" spans="2:17" ht="27.75" customHeight="1" x14ac:dyDescent="0.3">
      <c r="B10" s="6" t="s">
        <v>53</v>
      </c>
      <c r="C10" s="176">
        <v>0</v>
      </c>
      <c r="D10" s="176">
        <v>0</v>
      </c>
      <c r="E10" s="176">
        <v>0</v>
      </c>
      <c r="F10" s="176">
        <v>0</v>
      </c>
      <c r="G10" s="176">
        <v>0</v>
      </c>
      <c r="H10" s="176">
        <v>0</v>
      </c>
      <c r="I10" s="176">
        <v>0</v>
      </c>
      <c r="J10" s="176">
        <v>0</v>
      </c>
      <c r="K10" s="176">
        <v>0</v>
      </c>
      <c r="L10" s="176">
        <v>0</v>
      </c>
      <c r="M10" s="176">
        <v>0</v>
      </c>
      <c r="N10" s="176">
        <v>0</v>
      </c>
      <c r="O10" s="176">
        <v>0</v>
      </c>
      <c r="P10" s="176">
        <v>0</v>
      </c>
      <c r="Q10" s="177">
        <v>0</v>
      </c>
    </row>
    <row r="11" spans="2:17" ht="27.75" customHeight="1" x14ac:dyDescent="0.3">
      <c r="B11" s="6" t="s">
        <v>22</v>
      </c>
      <c r="C11" s="176">
        <v>0</v>
      </c>
      <c r="D11" s="176">
        <v>0</v>
      </c>
      <c r="E11" s="176">
        <v>0</v>
      </c>
      <c r="F11" s="176">
        <v>0</v>
      </c>
      <c r="G11" s="176">
        <v>0</v>
      </c>
      <c r="H11" s="176">
        <v>0</v>
      </c>
      <c r="I11" s="176">
        <v>0</v>
      </c>
      <c r="J11" s="176">
        <v>0</v>
      </c>
      <c r="K11" s="176">
        <v>0</v>
      </c>
      <c r="L11" s="176">
        <v>0</v>
      </c>
      <c r="M11" s="176">
        <v>0</v>
      </c>
      <c r="N11" s="176">
        <v>0</v>
      </c>
      <c r="O11" s="176">
        <v>0</v>
      </c>
      <c r="P11" s="176">
        <v>0</v>
      </c>
      <c r="Q11" s="177">
        <v>0</v>
      </c>
    </row>
    <row r="12" spans="2:17" ht="27.75" customHeight="1" x14ac:dyDescent="0.3">
      <c r="B12" s="6" t="s">
        <v>55</v>
      </c>
      <c r="C12" s="176">
        <v>0</v>
      </c>
      <c r="D12" s="176">
        <v>0</v>
      </c>
      <c r="E12" s="176">
        <v>0</v>
      </c>
      <c r="F12" s="176">
        <v>0</v>
      </c>
      <c r="G12" s="176">
        <v>0</v>
      </c>
      <c r="H12" s="176">
        <v>0</v>
      </c>
      <c r="I12" s="176">
        <v>0</v>
      </c>
      <c r="J12" s="176">
        <v>0</v>
      </c>
      <c r="K12" s="176">
        <v>0</v>
      </c>
      <c r="L12" s="176">
        <v>0</v>
      </c>
      <c r="M12" s="176">
        <v>0</v>
      </c>
      <c r="N12" s="176">
        <v>0</v>
      </c>
      <c r="O12" s="176">
        <v>0</v>
      </c>
      <c r="P12" s="176">
        <v>0</v>
      </c>
      <c r="Q12" s="177">
        <v>0</v>
      </c>
    </row>
    <row r="13" spans="2:17" ht="27.75" customHeight="1" x14ac:dyDescent="0.3">
      <c r="B13" s="6" t="s">
        <v>56</v>
      </c>
      <c r="C13" s="176">
        <v>0</v>
      </c>
      <c r="D13" s="176">
        <v>0</v>
      </c>
      <c r="E13" s="176">
        <v>0</v>
      </c>
      <c r="F13" s="176">
        <v>0</v>
      </c>
      <c r="G13" s="176">
        <v>0</v>
      </c>
      <c r="H13" s="176">
        <v>0</v>
      </c>
      <c r="I13" s="176">
        <v>0</v>
      </c>
      <c r="J13" s="176">
        <v>0</v>
      </c>
      <c r="K13" s="176">
        <v>0</v>
      </c>
      <c r="L13" s="176">
        <v>0</v>
      </c>
      <c r="M13" s="176">
        <v>0</v>
      </c>
      <c r="N13" s="176">
        <v>0</v>
      </c>
      <c r="O13" s="176">
        <v>0</v>
      </c>
      <c r="P13" s="176">
        <v>0</v>
      </c>
      <c r="Q13" s="177">
        <v>0</v>
      </c>
    </row>
    <row r="14" spans="2:17" ht="27.75" customHeight="1" x14ac:dyDescent="0.3">
      <c r="B14" s="6" t="s">
        <v>57</v>
      </c>
      <c r="C14" s="176">
        <v>0</v>
      </c>
      <c r="D14" s="176">
        <v>0</v>
      </c>
      <c r="E14" s="176">
        <v>0</v>
      </c>
      <c r="F14" s="176">
        <v>0</v>
      </c>
      <c r="G14" s="176">
        <v>0</v>
      </c>
      <c r="H14" s="176">
        <v>0</v>
      </c>
      <c r="I14" s="176">
        <v>0</v>
      </c>
      <c r="J14" s="176">
        <v>0</v>
      </c>
      <c r="K14" s="176">
        <v>0</v>
      </c>
      <c r="L14" s="176">
        <v>0</v>
      </c>
      <c r="M14" s="176">
        <v>0</v>
      </c>
      <c r="N14" s="176">
        <v>0</v>
      </c>
      <c r="O14" s="176">
        <v>0</v>
      </c>
      <c r="P14" s="176">
        <v>0</v>
      </c>
      <c r="Q14" s="177">
        <v>0</v>
      </c>
    </row>
    <row r="15" spans="2:17" ht="27.75" customHeight="1" x14ac:dyDescent="0.3">
      <c r="B15" s="6" t="s">
        <v>58</v>
      </c>
      <c r="C15" s="176">
        <v>0</v>
      </c>
      <c r="D15" s="176">
        <v>0</v>
      </c>
      <c r="E15" s="176">
        <v>0</v>
      </c>
      <c r="F15" s="176">
        <v>0</v>
      </c>
      <c r="G15" s="176">
        <v>0</v>
      </c>
      <c r="H15" s="176">
        <v>0</v>
      </c>
      <c r="I15" s="176">
        <v>0</v>
      </c>
      <c r="J15" s="176">
        <v>0</v>
      </c>
      <c r="K15" s="176">
        <v>0</v>
      </c>
      <c r="L15" s="176">
        <v>0</v>
      </c>
      <c r="M15" s="176">
        <v>0</v>
      </c>
      <c r="N15" s="176">
        <v>0</v>
      </c>
      <c r="O15" s="176">
        <v>0</v>
      </c>
      <c r="P15" s="176">
        <v>0</v>
      </c>
      <c r="Q15" s="177">
        <v>0</v>
      </c>
    </row>
    <row r="16" spans="2:17" ht="27.75" customHeight="1" x14ac:dyDescent="0.3">
      <c r="B16" s="6" t="s">
        <v>59</v>
      </c>
      <c r="C16" s="176">
        <v>0</v>
      </c>
      <c r="D16" s="176">
        <v>0</v>
      </c>
      <c r="E16" s="176">
        <v>0</v>
      </c>
      <c r="F16" s="176">
        <v>0</v>
      </c>
      <c r="G16" s="176">
        <v>0</v>
      </c>
      <c r="H16" s="176">
        <v>0</v>
      </c>
      <c r="I16" s="176">
        <v>0</v>
      </c>
      <c r="J16" s="176">
        <v>0</v>
      </c>
      <c r="K16" s="176">
        <v>0</v>
      </c>
      <c r="L16" s="176">
        <v>0</v>
      </c>
      <c r="M16" s="176">
        <v>0</v>
      </c>
      <c r="N16" s="176">
        <v>0</v>
      </c>
      <c r="O16" s="176">
        <v>0</v>
      </c>
      <c r="P16" s="176">
        <v>0</v>
      </c>
      <c r="Q16" s="177">
        <v>0</v>
      </c>
    </row>
    <row r="17" spans="2:17" ht="27.75" customHeight="1" x14ac:dyDescent="0.3">
      <c r="B17" s="6" t="s">
        <v>133</v>
      </c>
      <c r="C17" s="176">
        <v>0</v>
      </c>
      <c r="D17" s="176">
        <v>0</v>
      </c>
      <c r="E17" s="176">
        <v>0</v>
      </c>
      <c r="F17" s="176">
        <v>0</v>
      </c>
      <c r="G17" s="176">
        <v>0</v>
      </c>
      <c r="H17" s="176">
        <v>0</v>
      </c>
      <c r="I17" s="176">
        <v>0</v>
      </c>
      <c r="J17" s="176">
        <v>0</v>
      </c>
      <c r="K17" s="176">
        <v>0</v>
      </c>
      <c r="L17" s="176">
        <v>0</v>
      </c>
      <c r="M17" s="176">
        <v>0</v>
      </c>
      <c r="N17" s="176">
        <v>0</v>
      </c>
      <c r="O17" s="176">
        <v>0</v>
      </c>
      <c r="P17" s="176">
        <v>0</v>
      </c>
      <c r="Q17" s="177">
        <v>0</v>
      </c>
    </row>
    <row r="18" spans="2:17" ht="27.75" customHeight="1" x14ac:dyDescent="0.3">
      <c r="B18" s="6" t="s">
        <v>261</v>
      </c>
      <c r="C18" s="176">
        <v>0</v>
      </c>
      <c r="D18" s="176">
        <v>0</v>
      </c>
      <c r="E18" s="176">
        <v>0</v>
      </c>
      <c r="F18" s="176">
        <v>0</v>
      </c>
      <c r="G18" s="176">
        <v>0</v>
      </c>
      <c r="H18" s="176">
        <v>0</v>
      </c>
      <c r="I18" s="176">
        <v>0</v>
      </c>
      <c r="J18" s="176">
        <v>0</v>
      </c>
      <c r="K18" s="176">
        <v>0</v>
      </c>
      <c r="L18" s="176">
        <v>0</v>
      </c>
      <c r="M18" s="176">
        <v>0</v>
      </c>
      <c r="N18" s="176">
        <v>0</v>
      </c>
      <c r="O18" s="176">
        <v>0</v>
      </c>
      <c r="P18" s="176">
        <v>0</v>
      </c>
      <c r="Q18" s="177">
        <v>0</v>
      </c>
    </row>
    <row r="19" spans="2:17" ht="27.75" customHeight="1" x14ac:dyDescent="0.3">
      <c r="B19" s="6" t="s">
        <v>138</v>
      </c>
      <c r="C19" s="176">
        <v>0</v>
      </c>
      <c r="D19" s="176">
        <v>0</v>
      </c>
      <c r="E19" s="176">
        <v>0</v>
      </c>
      <c r="F19" s="176">
        <v>0</v>
      </c>
      <c r="G19" s="176">
        <v>0</v>
      </c>
      <c r="H19" s="176">
        <v>0</v>
      </c>
      <c r="I19" s="176">
        <v>0</v>
      </c>
      <c r="J19" s="176">
        <v>0</v>
      </c>
      <c r="K19" s="176">
        <v>0</v>
      </c>
      <c r="L19" s="176">
        <v>0</v>
      </c>
      <c r="M19" s="176">
        <v>0</v>
      </c>
      <c r="N19" s="176">
        <v>0</v>
      </c>
      <c r="O19" s="176">
        <v>0</v>
      </c>
      <c r="P19" s="176">
        <v>0</v>
      </c>
      <c r="Q19" s="177">
        <v>0</v>
      </c>
    </row>
    <row r="20" spans="2:17" ht="27.75" customHeight="1" x14ac:dyDescent="0.3">
      <c r="B20" s="6" t="s">
        <v>35</v>
      </c>
      <c r="C20" s="176">
        <v>0</v>
      </c>
      <c r="D20" s="176">
        <v>0</v>
      </c>
      <c r="E20" s="176">
        <v>0</v>
      </c>
      <c r="F20" s="176">
        <v>0</v>
      </c>
      <c r="G20" s="176">
        <v>0</v>
      </c>
      <c r="H20" s="176">
        <v>0</v>
      </c>
      <c r="I20" s="176">
        <v>0</v>
      </c>
      <c r="J20" s="176">
        <v>0</v>
      </c>
      <c r="K20" s="176">
        <v>0</v>
      </c>
      <c r="L20" s="176">
        <v>0</v>
      </c>
      <c r="M20" s="176">
        <v>0</v>
      </c>
      <c r="N20" s="176">
        <v>0</v>
      </c>
      <c r="O20" s="176">
        <v>0</v>
      </c>
      <c r="P20" s="176">
        <v>0</v>
      </c>
      <c r="Q20" s="177">
        <v>0</v>
      </c>
    </row>
    <row r="21" spans="2:17" ht="27.75" customHeight="1" x14ac:dyDescent="0.3">
      <c r="B21" s="163" t="s">
        <v>198</v>
      </c>
      <c r="C21" s="176">
        <v>0</v>
      </c>
      <c r="D21" s="176">
        <v>0</v>
      </c>
      <c r="E21" s="176">
        <v>0</v>
      </c>
      <c r="F21" s="176">
        <v>0</v>
      </c>
      <c r="G21" s="176">
        <v>0</v>
      </c>
      <c r="H21" s="176">
        <v>0</v>
      </c>
      <c r="I21" s="176">
        <v>0</v>
      </c>
      <c r="J21" s="176">
        <v>0</v>
      </c>
      <c r="K21" s="176">
        <v>0</v>
      </c>
      <c r="L21" s="176">
        <v>0</v>
      </c>
      <c r="M21" s="176">
        <v>0</v>
      </c>
      <c r="N21" s="176">
        <v>0</v>
      </c>
      <c r="O21" s="176">
        <v>0</v>
      </c>
      <c r="P21" s="176">
        <v>0</v>
      </c>
      <c r="Q21" s="177">
        <v>0</v>
      </c>
    </row>
    <row r="22" spans="2:17" ht="27.75" customHeight="1" x14ac:dyDescent="0.3">
      <c r="B22" s="6" t="s">
        <v>60</v>
      </c>
      <c r="C22" s="176">
        <v>0</v>
      </c>
      <c r="D22" s="176">
        <v>0</v>
      </c>
      <c r="E22" s="176">
        <v>0</v>
      </c>
      <c r="F22" s="176">
        <v>0</v>
      </c>
      <c r="G22" s="176">
        <v>0</v>
      </c>
      <c r="H22" s="176">
        <v>0</v>
      </c>
      <c r="I22" s="176">
        <v>0</v>
      </c>
      <c r="J22" s="176">
        <v>0</v>
      </c>
      <c r="K22" s="176">
        <v>0</v>
      </c>
      <c r="L22" s="176">
        <v>0</v>
      </c>
      <c r="M22" s="176">
        <v>0</v>
      </c>
      <c r="N22" s="176">
        <v>0</v>
      </c>
      <c r="O22" s="176">
        <v>0</v>
      </c>
      <c r="P22" s="176">
        <v>0</v>
      </c>
      <c r="Q22" s="177">
        <v>0</v>
      </c>
    </row>
    <row r="23" spans="2:17" ht="27.75" customHeight="1" x14ac:dyDescent="0.3">
      <c r="B23" s="6" t="s">
        <v>61</v>
      </c>
      <c r="C23" s="176">
        <v>0</v>
      </c>
      <c r="D23" s="176">
        <v>0</v>
      </c>
      <c r="E23" s="176">
        <v>0</v>
      </c>
      <c r="F23" s="176">
        <v>0</v>
      </c>
      <c r="G23" s="176">
        <v>0</v>
      </c>
      <c r="H23" s="176">
        <v>0</v>
      </c>
      <c r="I23" s="176">
        <v>0</v>
      </c>
      <c r="J23" s="176">
        <v>0</v>
      </c>
      <c r="K23" s="176">
        <v>0</v>
      </c>
      <c r="L23" s="176">
        <v>0</v>
      </c>
      <c r="M23" s="176">
        <v>0</v>
      </c>
      <c r="N23" s="176">
        <v>0</v>
      </c>
      <c r="O23" s="176">
        <v>0</v>
      </c>
      <c r="P23" s="176">
        <v>0</v>
      </c>
      <c r="Q23" s="177">
        <v>0</v>
      </c>
    </row>
    <row r="24" spans="2:17" ht="27.75" customHeight="1" x14ac:dyDescent="0.3">
      <c r="B24" s="6" t="s">
        <v>136</v>
      </c>
      <c r="C24" s="176">
        <v>0</v>
      </c>
      <c r="D24" s="176">
        <v>0</v>
      </c>
      <c r="E24" s="176">
        <v>0</v>
      </c>
      <c r="F24" s="176">
        <v>0</v>
      </c>
      <c r="G24" s="176">
        <v>0</v>
      </c>
      <c r="H24" s="176">
        <v>0</v>
      </c>
      <c r="I24" s="176">
        <v>0</v>
      </c>
      <c r="J24" s="176">
        <v>0</v>
      </c>
      <c r="K24" s="176">
        <v>0</v>
      </c>
      <c r="L24" s="176">
        <v>0</v>
      </c>
      <c r="M24" s="176">
        <v>0</v>
      </c>
      <c r="N24" s="176">
        <v>0</v>
      </c>
      <c r="O24" s="176">
        <v>0</v>
      </c>
      <c r="P24" s="176">
        <v>0</v>
      </c>
      <c r="Q24" s="177">
        <v>0</v>
      </c>
    </row>
    <row r="25" spans="2:17" ht="27.75" customHeight="1" x14ac:dyDescent="0.3">
      <c r="B25" s="6" t="s">
        <v>137</v>
      </c>
      <c r="C25" s="176">
        <v>0</v>
      </c>
      <c r="D25" s="176">
        <v>0</v>
      </c>
      <c r="E25" s="176">
        <v>0</v>
      </c>
      <c r="F25" s="176">
        <v>0</v>
      </c>
      <c r="G25" s="176">
        <v>0</v>
      </c>
      <c r="H25" s="176">
        <v>0</v>
      </c>
      <c r="I25" s="176">
        <v>0</v>
      </c>
      <c r="J25" s="176">
        <v>0</v>
      </c>
      <c r="K25" s="176">
        <v>0</v>
      </c>
      <c r="L25" s="176">
        <v>0</v>
      </c>
      <c r="M25" s="176">
        <v>0</v>
      </c>
      <c r="N25" s="176">
        <v>0</v>
      </c>
      <c r="O25" s="176">
        <v>0</v>
      </c>
      <c r="P25" s="176">
        <v>0</v>
      </c>
      <c r="Q25" s="177">
        <v>0</v>
      </c>
    </row>
    <row r="26" spans="2:17" ht="27.75" customHeight="1" x14ac:dyDescent="0.3">
      <c r="B26" s="6" t="s">
        <v>154</v>
      </c>
      <c r="C26" s="176">
        <v>0</v>
      </c>
      <c r="D26" s="176">
        <v>0</v>
      </c>
      <c r="E26" s="176">
        <v>0</v>
      </c>
      <c r="F26" s="176">
        <v>0</v>
      </c>
      <c r="G26" s="176">
        <v>0</v>
      </c>
      <c r="H26" s="176">
        <v>0</v>
      </c>
      <c r="I26" s="176">
        <v>0</v>
      </c>
      <c r="J26" s="176">
        <v>0</v>
      </c>
      <c r="K26" s="176">
        <v>0</v>
      </c>
      <c r="L26" s="176">
        <v>0</v>
      </c>
      <c r="M26" s="176">
        <v>0</v>
      </c>
      <c r="N26" s="176">
        <v>0</v>
      </c>
      <c r="O26" s="176">
        <v>0</v>
      </c>
      <c r="P26" s="176">
        <v>0</v>
      </c>
      <c r="Q26" s="177">
        <v>0</v>
      </c>
    </row>
    <row r="27" spans="2:17" ht="27.75" customHeight="1" x14ac:dyDescent="0.3">
      <c r="B27" s="6" t="s">
        <v>38</v>
      </c>
      <c r="C27" s="176">
        <v>0</v>
      </c>
      <c r="D27" s="176">
        <v>0</v>
      </c>
      <c r="E27" s="176">
        <v>0</v>
      </c>
      <c r="F27" s="176">
        <v>0</v>
      </c>
      <c r="G27" s="176">
        <v>0</v>
      </c>
      <c r="H27" s="176">
        <v>0</v>
      </c>
      <c r="I27" s="176">
        <v>0</v>
      </c>
      <c r="J27" s="176">
        <v>0</v>
      </c>
      <c r="K27" s="176">
        <v>0</v>
      </c>
      <c r="L27" s="176">
        <v>0</v>
      </c>
      <c r="M27" s="176">
        <v>0</v>
      </c>
      <c r="N27" s="176">
        <v>0</v>
      </c>
      <c r="O27" s="176">
        <v>0</v>
      </c>
      <c r="P27" s="176">
        <v>0</v>
      </c>
      <c r="Q27" s="177">
        <v>0</v>
      </c>
    </row>
    <row r="28" spans="2:17" ht="27.75" customHeight="1" x14ac:dyDescent="0.3">
      <c r="B28" s="6" t="s">
        <v>62</v>
      </c>
      <c r="C28" s="176">
        <v>0</v>
      </c>
      <c r="D28" s="176">
        <v>0</v>
      </c>
      <c r="E28" s="176">
        <v>0</v>
      </c>
      <c r="F28" s="176">
        <v>0</v>
      </c>
      <c r="G28" s="176">
        <v>0</v>
      </c>
      <c r="H28" s="176">
        <v>0</v>
      </c>
      <c r="I28" s="176">
        <v>0</v>
      </c>
      <c r="J28" s="176">
        <v>0</v>
      </c>
      <c r="K28" s="176">
        <v>0</v>
      </c>
      <c r="L28" s="176">
        <v>0</v>
      </c>
      <c r="M28" s="176">
        <v>0</v>
      </c>
      <c r="N28" s="176">
        <v>0</v>
      </c>
      <c r="O28" s="176">
        <v>0</v>
      </c>
      <c r="P28" s="176">
        <v>0</v>
      </c>
      <c r="Q28" s="177">
        <v>0</v>
      </c>
    </row>
    <row r="29" spans="2:17" ht="27.75" customHeight="1" x14ac:dyDescent="0.3">
      <c r="B29" s="6" t="s">
        <v>63</v>
      </c>
      <c r="C29" s="176">
        <v>0</v>
      </c>
      <c r="D29" s="176">
        <v>0</v>
      </c>
      <c r="E29" s="176">
        <v>0</v>
      </c>
      <c r="F29" s="176">
        <v>0</v>
      </c>
      <c r="G29" s="176">
        <v>0</v>
      </c>
      <c r="H29" s="176">
        <v>0</v>
      </c>
      <c r="I29" s="176">
        <v>0</v>
      </c>
      <c r="J29" s="176">
        <v>0</v>
      </c>
      <c r="K29" s="176">
        <v>0</v>
      </c>
      <c r="L29" s="176">
        <v>0</v>
      </c>
      <c r="M29" s="176">
        <v>0</v>
      </c>
      <c r="N29" s="176">
        <v>0</v>
      </c>
      <c r="O29" s="176">
        <v>0</v>
      </c>
      <c r="P29" s="176">
        <v>0</v>
      </c>
      <c r="Q29" s="177">
        <v>0</v>
      </c>
    </row>
    <row r="30" spans="2:17" ht="27.75" customHeight="1" x14ac:dyDescent="0.3">
      <c r="B30" s="6" t="s">
        <v>64</v>
      </c>
      <c r="C30" s="176">
        <v>0</v>
      </c>
      <c r="D30" s="176">
        <v>0</v>
      </c>
      <c r="E30" s="176">
        <v>0</v>
      </c>
      <c r="F30" s="176">
        <v>0</v>
      </c>
      <c r="G30" s="176">
        <v>0</v>
      </c>
      <c r="H30" s="176">
        <v>0</v>
      </c>
      <c r="I30" s="176">
        <v>0</v>
      </c>
      <c r="J30" s="176">
        <v>0</v>
      </c>
      <c r="K30" s="176">
        <v>0</v>
      </c>
      <c r="L30" s="176">
        <v>0</v>
      </c>
      <c r="M30" s="176">
        <v>0</v>
      </c>
      <c r="N30" s="176">
        <v>0</v>
      </c>
      <c r="O30" s="176">
        <v>0</v>
      </c>
      <c r="P30" s="176">
        <v>0</v>
      </c>
      <c r="Q30" s="177">
        <v>0</v>
      </c>
    </row>
    <row r="31" spans="2:17" ht="27.75" customHeight="1" x14ac:dyDescent="0.3">
      <c r="B31" s="58" t="s">
        <v>45</v>
      </c>
      <c r="C31" s="178">
        <f t="shared" ref="C31:Q31" si="0">SUM(C6:C30)</f>
        <v>0</v>
      </c>
      <c r="D31" s="178">
        <f t="shared" si="0"/>
        <v>0</v>
      </c>
      <c r="E31" s="178">
        <f t="shared" si="0"/>
        <v>0</v>
      </c>
      <c r="F31" s="178">
        <f t="shared" si="0"/>
        <v>0</v>
      </c>
      <c r="G31" s="178">
        <f t="shared" si="0"/>
        <v>0</v>
      </c>
      <c r="H31" s="178">
        <f t="shared" si="0"/>
        <v>0</v>
      </c>
      <c r="I31" s="178">
        <f t="shared" si="0"/>
        <v>0</v>
      </c>
      <c r="J31" s="178">
        <f t="shared" si="0"/>
        <v>0</v>
      </c>
      <c r="K31" s="178">
        <f t="shared" si="0"/>
        <v>0</v>
      </c>
      <c r="L31" s="178">
        <f t="shared" si="0"/>
        <v>0</v>
      </c>
      <c r="M31" s="178">
        <f t="shared" si="0"/>
        <v>0</v>
      </c>
      <c r="N31" s="178">
        <f t="shared" si="0"/>
        <v>0</v>
      </c>
      <c r="O31" s="178">
        <f t="shared" si="0"/>
        <v>0</v>
      </c>
      <c r="P31" s="178">
        <f t="shared" si="0"/>
        <v>0</v>
      </c>
      <c r="Q31" s="178">
        <f t="shared" si="0"/>
        <v>0</v>
      </c>
    </row>
    <row r="32" spans="2:17" ht="27.75" customHeight="1" x14ac:dyDescent="0.3">
      <c r="B32" s="261" t="s">
        <v>46</v>
      </c>
      <c r="C32" s="262"/>
      <c r="D32" s="262"/>
      <c r="E32" s="262"/>
      <c r="F32" s="262"/>
      <c r="G32" s="262"/>
      <c r="H32" s="262"/>
      <c r="I32" s="262"/>
      <c r="J32" s="262"/>
      <c r="K32" s="262"/>
      <c r="L32" s="262"/>
      <c r="M32" s="262"/>
      <c r="N32" s="262"/>
      <c r="O32" s="262"/>
      <c r="P32" s="262"/>
      <c r="Q32" s="263"/>
    </row>
    <row r="33" spans="2:17" ht="27.75" customHeight="1" x14ac:dyDescent="0.3">
      <c r="B33" s="6" t="s">
        <v>47</v>
      </c>
      <c r="C33" s="176">
        <v>0</v>
      </c>
      <c r="D33" s="176">
        <v>0</v>
      </c>
      <c r="E33" s="176">
        <v>0</v>
      </c>
      <c r="F33" s="176">
        <v>0</v>
      </c>
      <c r="G33" s="176">
        <v>0</v>
      </c>
      <c r="H33" s="176">
        <v>0</v>
      </c>
      <c r="I33" s="176">
        <v>0</v>
      </c>
      <c r="J33" s="176">
        <v>0</v>
      </c>
      <c r="K33" s="176">
        <v>0</v>
      </c>
      <c r="L33" s="176">
        <v>0</v>
      </c>
      <c r="M33" s="176">
        <v>0</v>
      </c>
      <c r="N33" s="176">
        <v>0</v>
      </c>
      <c r="O33" s="176">
        <v>0</v>
      </c>
      <c r="P33" s="176">
        <v>0</v>
      </c>
      <c r="Q33" s="176">
        <v>0</v>
      </c>
    </row>
    <row r="34" spans="2:17" ht="27.75" customHeight="1" x14ac:dyDescent="0.3">
      <c r="B34" s="6" t="s">
        <v>79</v>
      </c>
      <c r="C34" s="176">
        <v>0</v>
      </c>
      <c r="D34" s="176">
        <v>0</v>
      </c>
      <c r="E34" s="176">
        <v>0</v>
      </c>
      <c r="F34" s="176">
        <v>0</v>
      </c>
      <c r="G34" s="176">
        <v>0</v>
      </c>
      <c r="H34" s="176">
        <v>0</v>
      </c>
      <c r="I34" s="176">
        <v>0</v>
      </c>
      <c r="J34" s="176">
        <v>0</v>
      </c>
      <c r="K34" s="176">
        <v>0</v>
      </c>
      <c r="L34" s="176">
        <v>0</v>
      </c>
      <c r="M34" s="176">
        <v>0</v>
      </c>
      <c r="N34" s="176">
        <v>0</v>
      </c>
      <c r="O34" s="176">
        <v>0</v>
      </c>
      <c r="P34" s="176">
        <v>0</v>
      </c>
      <c r="Q34" s="176">
        <v>0</v>
      </c>
    </row>
    <row r="35" spans="2:17" ht="27.75" customHeight="1" x14ac:dyDescent="0.3">
      <c r="B35" s="6" t="s">
        <v>48</v>
      </c>
      <c r="C35" s="176">
        <v>0</v>
      </c>
      <c r="D35" s="176">
        <v>0</v>
      </c>
      <c r="E35" s="176">
        <v>0</v>
      </c>
      <c r="F35" s="176">
        <v>0</v>
      </c>
      <c r="G35" s="176">
        <v>0</v>
      </c>
      <c r="H35" s="176">
        <v>0</v>
      </c>
      <c r="I35" s="176">
        <v>0</v>
      </c>
      <c r="J35" s="176">
        <v>0</v>
      </c>
      <c r="K35" s="176">
        <v>0</v>
      </c>
      <c r="L35" s="176">
        <v>0</v>
      </c>
      <c r="M35" s="176">
        <v>0</v>
      </c>
      <c r="N35" s="176">
        <v>0</v>
      </c>
      <c r="O35" s="176">
        <v>0</v>
      </c>
      <c r="P35" s="176">
        <v>0</v>
      </c>
      <c r="Q35" s="176">
        <v>0</v>
      </c>
    </row>
    <row r="36" spans="2:17" ht="27.75" customHeight="1" x14ac:dyDescent="0.3">
      <c r="B36" s="58" t="s">
        <v>45</v>
      </c>
      <c r="C36" s="178">
        <f>SUM(C33:C35)</f>
        <v>0</v>
      </c>
      <c r="D36" s="178">
        <f t="shared" ref="D36:Q36" si="1">SUM(D33:D35)</f>
        <v>0</v>
      </c>
      <c r="E36" s="178">
        <f t="shared" si="1"/>
        <v>0</v>
      </c>
      <c r="F36" s="178">
        <f t="shared" si="1"/>
        <v>0</v>
      </c>
      <c r="G36" s="178">
        <f t="shared" si="1"/>
        <v>0</v>
      </c>
      <c r="H36" s="178">
        <f t="shared" si="1"/>
        <v>0</v>
      </c>
      <c r="I36" s="178">
        <f t="shared" si="1"/>
        <v>0</v>
      </c>
      <c r="J36" s="178">
        <f t="shared" si="1"/>
        <v>0</v>
      </c>
      <c r="K36" s="178">
        <f t="shared" si="1"/>
        <v>0</v>
      </c>
      <c r="L36" s="178">
        <f t="shared" si="1"/>
        <v>0</v>
      </c>
      <c r="M36" s="178">
        <f t="shared" si="1"/>
        <v>0</v>
      </c>
      <c r="N36" s="178">
        <f t="shared" si="1"/>
        <v>0</v>
      </c>
      <c r="O36" s="178">
        <f t="shared" si="1"/>
        <v>0</v>
      </c>
      <c r="P36" s="178">
        <f t="shared" si="1"/>
        <v>0</v>
      </c>
      <c r="Q36" s="178">
        <f t="shared" si="1"/>
        <v>0</v>
      </c>
    </row>
    <row r="37" spans="2:17" x14ac:dyDescent="0.3">
      <c r="B37" s="265" t="s">
        <v>50</v>
      </c>
      <c r="C37" s="265"/>
      <c r="D37" s="265"/>
      <c r="E37" s="265"/>
      <c r="F37" s="265"/>
      <c r="G37" s="265"/>
      <c r="H37" s="265"/>
      <c r="I37" s="265"/>
      <c r="J37" s="265"/>
      <c r="K37" s="265"/>
      <c r="L37" s="265"/>
      <c r="M37" s="265"/>
      <c r="N37" s="265"/>
      <c r="O37" s="265"/>
      <c r="P37" s="265"/>
      <c r="Q37" s="265"/>
    </row>
  </sheetData>
  <sheetProtection algorithmName="SHA-512" hashValue="35L7Ycmo/dMpg6XfAP3f11GpslI9qOMZ08F7vPUtzsptZoB+bOi3UjIJnvn2IK3HQydJo89H585AcNe6yhJIJw==" saltValue="83qHU98hEsuEtY+QYFKBgg=="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8"/>
  <sheetViews>
    <sheetView showGridLines="0" topLeftCell="A23" zoomScale="80" zoomScaleNormal="80" workbookViewId="0">
      <selection activeCell="B3" sqref="B3:Q37"/>
    </sheetView>
  </sheetViews>
  <sheetFormatPr defaultColWidth="9.453125" defaultRowHeight="18.75" customHeight="1" x14ac:dyDescent="0.35"/>
  <cols>
    <col min="1" max="1" width="15.453125" style="167" customWidth="1"/>
    <col min="2" max="2" width="45.453125" style="167" bestFit="1" customWidth="1"/>
    <col min="3" max="16" width="20.453125" style="167" customWidth="1"/>
    <col min="17" max="17" width="20.453125" style="1" customWidth="1"/>
    <col min="18" max="16384" width="9.453125" style="167"/>
  </cols>
  <sheetData>
    <row r="2" spans="2:17" ht="18.75" customHeight="1" x14ac:dyDescent="0.35">
      <c r="B2" s="4"/>
      <c r="C2" s="4"/>
      <c r="D2" s="4"/>
      <c r="E2" s="4"/>
      <c r="F2" s="4"/>
      <c r="G2" s="4"/>
      <c r="H2" s="4"/>
      <c r="I2" s="4"/>
      <c r="J2" s="4"/>
      <c r="K2" s="4"/>
      <c r="L2" s="4"/>
      <c r="M2" s="4"/>
      <c r="N2" s="4"/>
      <c r="O2" s="4"/>
      <c r="P2" s="4"/>
      <c r="Q2" s="8"/>
    </row>
    <row r="3" spans="2:17" ht="26.25" customHeight="1" x14ac:dyDescent="0.35">
      <c r="B3" s="269" t="s">
        <v>307</v>
      </c>
      <c r="C3" s="269"/>
      <c r="D3" s="269"/>
      <c r="E3" s="269"/>
      <c r="F3" s="269"/>
      <c r="G3" s="269"/>
      <c r="H3" s="269"/>
      <c r="I3" s="269"/>
      <c r="J3" s="269"/>
      <c r="K3" s="269"/>
      <c r="L3" s="269"/>
      <c r="M3" s="269"/>
      <c r="N3" s="269"/>
      <c r="O3" s="269"/>
      <c r="P3" s="269"/>
      <c r="Q3" s="269"/>
    </row>
    <row r="4" spans="2:17" s="106" customFormat="1" ht="28.5" x14ac:dyDescent="0.35">
      <c r="B4" s="64" t="s">
        <v>0</v>
      </c>
      <c r="C4" s="66" t="s">
        <v>66</v>
      </c>
      <c r="D4" s="66" t="s">
        <v>67</v>
      </c>
      <c r="E4" s="66" t="s">
        <v>68</v>
      </c>
      <c r="F4" s="66" t="s">
        <v>69</v>
      </c>
      <c r="G4" s="66" t="s">
        <v>70</v>
      </c>
      <c r="H4" s="66" t="s">
        <v>87</v>
      </c>
      <c r="I4" s="66" t="s">
        <v>71</v>
      </c>
      <c r="J4" s="66" t="s">
        <v>72</v>
      </c>
      <c r="K4" s="66" t="s">
        <v>73</v>
      </c>
      <c r="L4" s="66" t="s">
        <v>74</v>
      </c>
      <c r="M4" s="66" t="s">
        <v>75</v>
      </c>
      <c r="N4" s="66" t="s">
        <v>2</v>
      </c>
      <c r="O4" s="66" t="s">
        <v>76</v>
      </c>
      <c r="P4" s="66" t="s">
        <v>77</v>
      </c>
      <c r="Q4" s="66" t="s">
        <v>78</v>
      </c>
    </row>
    <row r="5" spans="2:17" ht="32.25" customHeight="1" x14ac:dyDescent="0.35">
      <c r="B5" s="266" t="s">
        <v>16</v>
      </c>
      <c r="C5" s="267"/>
      <c r="D5" s="267"/>
      <c r="E5" s="267"/>
      <c r="F5" s="267"/>
      <c r="G5" s="267"/>
      <c r="H5" s="267"/>
      <c r="I5" s="267"/>
      <c r="J5" s="267"/>
      <c r="K5" s="267"/>
      <c r="L5" s="267"/>
      <c r="M5" s="267"/>
      <c r="N5" s="267"/>
      <c r="O5" s="267"/>
      <c r="P5" s="267"/>
      <c r="Q5" s="268"/>
    </row>
    <row r="6" spans="2:17" ht="32.25" customHeight="1" x14ac:dyDescent="0.35">
      <c r="B6" s="6" t="s">
        <v>51</v>
      </c>
      <c r="C6" s="69">
        <f>+PP!C6+DA!C6</f>
        <v>3516473</v>
      </c>
      <c r="D6" s="69">
        <f>+PP!D6+DA!D6</f>
        <v>609152</v>
      </c>
      <c r="E6" s="69">
        <f>+PP!E6+DA!E6</f>
        <v>609152</v>
      </c>
      <c r="F6" s="69">
        <f>+PP!F6+DA!F6</f>
        <v>0</v>
      </c>
      <c r="G6" s="69">
        <f>+PP!G6+DA!G6</f>
        <v>386452</v>
      </c>
      <c r="H6" s="69">
        <f>+PP!H6+DA!H6</f>
        <v>386452</v>
      </c>
      <c r="I6" s="69">
        <f>+PP!I6+DA!I6</f>
        <v>0</v>
      </c>
      <c r="J6" s="69">
        <f>+PP!J6+DA!J6</f>
        <v>0</v>
      </c>
      <c r="K6" s="69">
        <f>+PP!K6+DA!K6</f>
        <v>0</v>
      </c>
      <c r="L6" s="69">
        <f>+PP!L6+DA!L6</f>
        <v>15185</v>
      </c>
      <c r="M6" s="69">
        <f>+PP!M6+DA!M6</f>
        <v>23384</v>
      </c>
      <c r="N6" s="69">
        <f>+PP!N6+DA!N6</f>
        <v>477556</v>
      </c>
      <c r="O6" s="69">
        <f>+PP!O6+DA!O6</f>
        <v>15565</v>
      </c>
      <c r="P6" s="69">
        <f>+PP!P6+DA!P6</f>
        <v>14771</v>
      </c>
      <c r="Q6" s="126">
        <f>+PP!Q6+DA!Q6</f>
        <v>4147825</v>
      </c>
    </row>
    <row r="7" spans="2:17" ht="32.25" customHeight="1" x14ac:dyDescent="0.35">
      <c r="B7" s="6" t="s">
        <v>144</v>
      </c>
      <c r="C7" s="69">
        <f>+PP!C7+DA!C7</f>
        <v>0</v>
      </c>
      <c r="D7" s="69">
        <f>+PP!D7+DA!D7</f>
        <v>0</v>
      </c>
      <c r="E7" s="69">
        <f>+PP!E7+DA!E7</f>
        <v>0</v>
      </c>
      <c r="F7" s="69">
        <f>+PP!F7+DA!F7</f>
        <v>0</v>
      </c>
      <c r="G7" s="69">
        <f>+PP!G7+DA!G7</f>
        <v>0</v>
      </c>
      <c r="H7" s="69">
        <f>+PP!H7+DA!H7</f>
        <v>0</v>
      </c>
      <c r="I7" s="69">
        <f>+PP!I7+DA!I7</f>
        <v>0</v>
      </c>
      <c r="J7" s="69">
        <f>+PP!J7+DA!J7</f>
        <v>0</v>
      </c>
      <c r="K7" s="69">
        <f>+PP!K7+DA!K7</f>
        <v>0</v>
      </c>
      <c r="L7" s="69">
        <f>+PP!L7+DA!L7</f>
        <v>0</v>
      </c>
      <c r="M7" s="69">
        <f>+PP!M7+DA!M7</f>
        <v>0</v>
      </c>
      <c r="N7" s="69">
        <f>+PP!N7+DA!N7</f>
        <v>0</v>
      </c>
      <c r="O7" s="69">
        <f>+PP!O7+DA!O7</f>
        <v>0</v>
      </c>
      <c r="P7" s="69">
        <f>+PP!P7+DA!P7</f>
        <v>0</v>
      </c>
      <c r="Q7" s="126">
        <f>+PP!Q7+DA!Q7</f>
        <v>0</v>
      </c>
    </row>
    <row r="8" spans="2:17" ht="32.25" customHeight="1" x14ac:dyDescent="0.35">
      <c r="B8" s="6" t="s">
        <v>153</v>
      </c>
      <c r="C8" s="69">
        <f>+PP!C8+DA!C8</f>
        <v>33194940</v>
      </c>
      <c r="D8" s="69">
        <f>+PP!D8+DA!D8</f>
        <v>9413229</v>
      </c>
      <c r="E8" s="69">
        <f>+PP!E8+DA!E8</f>
        <v>9413229</v>
      </c>
      <c r="F8" s="69">
        <f>+PP!F8+DA!F8</f>
        <v>10726</v>
      </c>
      <c r="G8" s="69">
        <f>+PP!G8+DA!G8</f>
        <v>4683235</v>
      </c>
      <c r="H8" s="69">
        <f>+PP!H8+DA!H8</f>
        <v>4683235</v>
      </c>
      <c r="I8" s="69">
        <f>+PP!I8+DA!I8</f>
        <v>0</v>
      </c>
      <c r="J8" s="69">
        <f>+PP!J8+DA!J8</f>
        <v>0</v>
      </c>
      <c r="K8" s="69">
        <f>+PP!K8+DA!K8</f>
        <v>0</v>
      </c>
      <c r="L8" s="69">
        <f>+PP!L8+DA!L8</f>
        <v>62381</v>
      </c>
      <c r="M8" s="69">
        <f>+PP!M8+DA!M8</f>
        <v>420833</v>
      </c>
      <c r="N8" s="69">
        <f>+PP!N8+DA!N8</f>
        <v>4560134</v>
      </c>
      <c r="O8" s="69">
        <f>+PP!O8+DA!O8</f>
        <v>8075</v>
      </c>
      <c r="P8" s="69">
        <f>+PP!P8+DA!P8</f>
        <v>0</v>
      </c>
      <c r="Q8" s="126">
        <f>+PP!Q8+DA!Q8</f>
        <v>42004505</v>
      </c>
    </row>
    <row r="9" spans="2:17" ht="32.25" customHeight="1" x14ac:dyDescent="0.35">
      <c r="B9" s="6" t="s">
        <v>52</v>
      </c>
      <c r="C9" s="69">
        <f>+PP!C9+DA!C9</f>
        <v>0</v>
      </c>
      <c r="D9" s="69">
        <f>+PP!D9+DA!D9</f>
        <v>0</v>
      </c>
      <c r="E9" s="69">
        <f>+PP!E9+DA!E9</f>
        <v>0</v>
      </c>
      <c r="F9" s="69">
        <f>+PP!F9+DA!F9</f>
        <v>0</v>
      </c>
      <c r="G9" s="69">
        <f>+PP!G9+DA!G9</f>
        <v>0</v>
      </c>
      <c r="H9" s="69">
        <f>+PP!H9+DA!H9</f>
        <v>0</v>
      </c>
      <c r="I9" s="69">
        <f>+PP!I9+DA!I9</f>
        <v>0</v>
      </c>
      <c r="J9" s="69">
        <f>+PP!J9+DA!J9</f>
        <v>0</v>
      </c>
      <c r="K9" s="69">
        <f>+PP!K9+DA!K9</f>
        <v>0</v>
      </c>
      <c r="L9" s="69">
        <f>+PP!L9+DA!L9</f>
        <v>0</v>
      </c>
      <c r="M9" s="69">
        <f>+PP!M9+DA!M9</f>
        <v>0</v>
      </c>
      <c r="N9" s="69">
        <f>+PP!N9+DA!N9</f>
        <v>0</v>
      </c>
      <c r="O9" s="69">
        <f>+PP!O9+DA!O9</f>
        <v>0</v>
      </c>
      <c r="P9" s="69">
        <f>+PP!P9+DA!P9</f>
        <v>0</v>
      </c>
      <c r="Q9" s="126">
        <f>+PP!Q9+DA!Q9</f>
        <v>0</v>
      </c>
    </row>
    <row r="10" spans="2:17" ht="32.25" customHeight="1" x14ac:dyDescent="0.35">
      <c r="B10" s="6" t="s">
        <v>53</v>
      </c>
      <c r="C10" s="69">
        <f>+PP!C10+DA!C10</f>
        <v>1664127</v>
      </c>
      <c r="D10" s="69">
        <f>+PP!D10+DA!D10</f>
        <v>1074234</v>
      </c>
      <c r="E10" s="69">
        <f>+PP!E10+DA!E10</f>
        <v>1074234</v>
      </c>
      <c r="F10" s="69">
        <f>+PP!F10+DA!F10</f>
        <v>0</v>
      </c>
      <c r="G10" s="69">
        <f>+PP!G10+DA!G10</f>
        <v>0</v>
      </c>
      <c r="H10" s="69">
        <f>+PP!H10+DA!H10</f>
        <v>0</v>
      </c>
      <c r="I10" s="69">
        <f>+PP!I10+DA!I10</f>
        <v>0</v>
      </c>
      <c r="J10" s="69">
        <f>+PP!J10+DA!J10</f>
        <v>0</v>
      </c>
      <c r="K10" s="69">
        <f>+PP!K10+DA!K10</f>
        <v>0</v>
      </c>
      <c r="L10" s="69">
        <f>+PP!L10+DA!L10</f>
        <v>8821</v>
      </c>
      <c r="M10" s="69">
        <f>+PP!M10+DA!M10</f>
        <v>30333</v>
      </c>
      <c r="N10" s="69">
        <f>+PP!N10+DA!N10</f>
        <v>2141</v>
      </c>
      <c r="O10" s="69">
        <f>+PP!O10+DA!O10</f>
        <v>0</v>
      </c>
      <c r="P10" s="69">
        <f>+PP!P10+DA!P10</f>
        <v>0</v>
      </c>
      <c r="Q10" s="126">
        <f>+PP!Q10+DA!Q10</f>
        <v>2701348</v>
      </c>
    </row>
    <row r="11" spans="2:17" ht="32.25" customHeight="1" x14ac:dyDescent="0.35">
      <c r="B11" s="6" t="s">
        <v>22</v>
      </c>
      <c r="C11" s="69">
        <f>+PP!C11+DA!C11</f>
        <v>0</v>
      </c>
      <c r="D11" s="69">
        <f>+PP!D11+DA!D11</f>
        <v>0</v>
      </c>
      <c r="E11" s="69">
        <f>+PP!E11+DA!E11</f>
        <v>0</v>
      </c>
      <c r="F11" s="69">
        <f>+PP!F11+DA!F11</f>
        <v>0</v>
      </c>
      <c r="G11" s="69">
        <f>+PP!G11+DA!G11</f>
        <v>0</v>
      </c>
      <c r="H11" s="69">
        <f>+PP!H11+DA!H11</f>
        <v>0</v>
      </c>
      <c r="I11" s="69">
        <f>+PP!I11+DA!I11</f>
        <v>0</v>
      </c>
      <c r="J11" s="69">
        <f>+PP!J11+DA!J11</f>
        <v>0</v>
      </c>
      <c r="K11" s="69">
        <f>+PP!K11+DA!K11</f>
        <v>0</v>
      </c>
      <c r="L11" s="69">
        <f>+PP!L11+DA!L11</f>
        <v>0</v>
      </c>
      <c r="M11" s="69">
        <f>+PP!M11+DA!M11</f>
        <v>0</v>
      </c>
      <c r="N11" s="69">
        <f>+PP!N11+DA!N11</f>
        <v>0</v>
      </c>
      <c r="O11" s="69">
        <f>+PP!O11+DA!O11</f>
        <v>0</v>
      </c>
      <c r="P11" s="69">
        <f>+PP!P11+DA!P11</f>
        <v>0</v>
      </c>
      <c r="Q11" s="126">
        <f>+PP!Q11+DA!Q11</f>
        <v>0</v>
      </c>
    </row>
    <row r="12" spans="2:17" ht="32.25" customHeight="1" x14ac:dyDescent="0.35">
      <c r="B12" s="6" t="s">
        <v>55</v>
      </c>
      <c r="C12" s="69">
        <f>+PP!C12+DA!C12</f>
        <v>7501665</v>
      </c>
      <c r="D12" s="69">
        <f>+PP!D12+DA!D12</f>
        <v>2573676</v>
      </c>
      <c r="E12" s="69">
        <f>+PP!E12+DA!E12</f>
        <v>2573676</v>
      </c>
      <c r="F12" s="69">
        <f>+PP!F12+DA!F12</f>
        <v>0</v>
      </c>
      <c r="G12" s="69">
        <f>+PP!G12+DA!G12</f>
        <v>594990</v>
      </c>
      <c r="H12" s="69">
        <f>+PP!H12+DA!H12</f>
        <v>594990</v>
      </c>
      <c r="I12" s="69">
        <f>+PP!I12+DA!I12</f>
        <v>0</v>
      </c>
      <c r="J12" s="69">
        <f>+PP!J12+DA!J12</f>
        <v>0</v>
      </c>
      <c r="K12" s="69">
        <f>+PP!K12+DA!K12</f>
        <v>0</v>
      </c>
      <c r="L12" s="69">
        <f>+PP!L12+DA!L12</f>
        <v>17928</v>
      </c>
      <c r="M12" s="69">
        <f>+PP!M12+DA!M12</f>
        <v>60810</v>
      </c>
      <c r="N12" s="69">
        <f>+PP!N12+DA!N12</f>
        <v>1125575</v>
      </c>
      <c r="O12" s="69">
        <f>+PP!O12+DA!O12</f>
        <v>0</v>
      </c>
      <c r="P12" s="69">
        <f>+PP!P12+DA!P12</f>
        <v>0</v>
      </c>
      <c r="Q12" s="126">
        <f>+PP!Q12+DA!Q12</f>
        <v>10527190</v>
      </c>
    </row>
    <row r="13" spans="2:17" ht="32.25" customHeight="1" x14ac:dyDescent="0.35">
      <c r="B13" s="6" t="s">
        <v>56</v>
      </c>
      <c r="C13" s="69">
        <f>+PP!C13+DA!C13</f>
        <v>22633</v>
      </c>
      <c r="D13" s="69">
        <f>+PP!D13+DA!D13</f>
        <v>132377</v>
      </c>
      <c r="E13" s="69">
        <f>+PP!E13+DA!E13</f>
        <v>132377</v>
      </c>
      <c r="F13" s="69">
        <f>+PP!F13+DA!F13</f>
        <v>0</v>
      </c>
      <c r="G13" s="69">
        <f>+PP!G13+DA!G13</f>
        <v>0</v>
      </c>
      <c r="H13" s="69">
        <f>+PP!H13+DA!H13</f>
        <v>0</v>
      </c>
      <c r="I13" s="69">
        <f>+PP!I13+DA!I13</f>
        <v>0</v>
      </c>
      <c r="J13" s="69">
        <f>+PP!J13+DA!J13</f>
        <v>0</v>
      </c>
      <c r="K13" s="69">
        <f>+PP!K13+DA!K13</f>
        <v>0</v>
      </c>
      <c r="L13" s="69">
        <f>+PP!L13+DA!L13</f>
        <v>0</v>
      </c>
      <c r="M13" s="69">
        <f>+PP!M13+DA!M13</f>
        <v>0</v>
      </c>
      <c r="N13" s="69">
        <f>+PP!N13+DA!N13</f>
        <v>8026</v>
      </c>
      <c r="O13" s="69">
        <f>+PP!O13+DA!O13</f>
        <v>0</v>
      </c>
      <c r="P13" s="69">
        <f>+PP!P13+DA!P13</f>
        <v>0</v>
      </c>
      <c r="Q13" s="126">
        <f>+PP!Q13+DA!Q13</f>
        <v>163036</v>
      </c>
    </row>
    <row r="14" spans="2:17" ht="32.25" customHeight="1" x14ac:dyDescent="0.35">
      <c r="B14" s="6" t="s">
        <v>57</v>
      </c>
      <c r="C14" s="69">
        <f>+PP!C14+DA!C14</f>
        <v>47812662</v>
      </c>
      <c r="D14" s="69">
        <f>+PP!D14+DA!D14</f>
        <v>8660744</v>
      </c>
      <c r="E14" s="69">
        <f>+PP!E14+DA!E14</f>
        <v>8660744</v>
      </c>
      <c r="F14" s="69">
        <f>+PP!F14+DA!F14</f>
        <v>0</v>
      </c>
      <c r="G14" s="69">
        <f>+PP!G14+DA!G14</f>
        <v>5210300</v>
      </c>
      <c r="H14" s="69">
        <f>+PP!H14+DA!H14</f>
        <v>0</v>
      </c>
      <c r="I14" s="69">
        <f>+PP!I14+DA!I14</f>
        <v>5210300</v>
      </c>
      <c r="J14" s="69">
        <f>+PP!J14+DA!J14</f>
        <v>0</v>
      </c>
      <c r="K14" s="69">
        <f>+PP!K14+DA!K14</f>
        <v>0</v>
      </c>
      <c r="L14" s="69">
        <f>+PP!L14+DA!L14</f>
        <v>115080</v>
      </c>
      <c r="M14" s="69">
        <f>+PP!M14+DA!M14</f>
        <v>388090</v>
      </c>
      <c r="N14" s="69">
        <f>+PP!N14+DA!N14</f>
        <v>7607728</v>
      </c>
      <c r="O14" s="69">
        <f>+PP!O14+DA!O14</f>
        <v>0</v>
      </c>
      <c r="P14" s="69">
        <f>+PP!P14+DA!P14</f>
        <v>224000</v>
      </c>
      <c r="Q14" s="126">
        <f>+PP!Q14+DA!Q14</f>
        <v>58143663</v>
      </c>
    </row>
    <row r="15" spans="2:17" ht="32.25" customHeight="1" x14ac:dyDescent="0.35">
      <c r="B15" s="6" t="s">
        <v>58</v>
      </c>
      <c r="C15" s="69">
        <f>+PP!C15+DA!C15</f>
        <v>46699823</v>
      </c>
      <c r="D15" s="69">
        <f>+PP!D15+DA!D15</f>
        <v>8193521</v>
      </c>
      <c r="E15" s="69">
        <f>+PP!E15+DA!E15</f>
        <v>8193521</v>
      </c>
      <c r="F15" s="69">
        <f>+PP!F15+DA!F15</f>
        <v>0</v>
      </c>
      <c r="G15" s="69">
        <f>+PP!G15+DA!G15</f>
        <v>5633911</v>
      </c>
      <c r="H15" s="69">
        <f>+PP!H15+DA!H15</f>
        <v>5633911</v>
      </c>
      <c r="I15" s="69">
        <f>+PP!I15+DA!I15</f>
        <v>0</v>
      </c>
      <c r="J15" s="69">
        <f>+PP!J15+DA!J15</f>
        <v>0</v>
      </c>
      <c r="K15" s="69">
        <f>+PP!K15+DA!K15</f>
        <v>0</v>
      </c>
      <c r="L15" s="69">
        <f>+PP!L15+DA!L15</f>
        <v>102065</v>
      </c>
      <c r="M15" s="69">
        <f>+PP!M15+DA!M15</f>
        <v>300010</v>
      </c>
      <c r="N15" s="69">
        <f>+PP!N15+DA!N15</f>
        <v>4802866</v>
      </c>
      <c r="O15" s="69">
        <f>+PP!O15+DA!O15</f>
        <v>16159</v>
      </c>
      <c r="P15" s="69">
        <f>+PP!P15+DA!P15</f>
        <v>496324</v>
      </c>
      <c r="Q15" s="126">
        <f>+PP!Q15+DA!Q15</f>
        <v>53147741</v>
      </c>
    </row>
    <row r="16" spans="2:17" ht="32.25" customHeight="1" x14ac:dyDescent="0.35">
      <c r="B16" s="6" t="s">
        <v>59</v>
      </c>
      <c r="C16" s="69">
        <f>+PP!C16+DA!C16</f>
        <v>23238229</v>
      </c>
      <c r="D16" s="69">
        <f>+PP!D16+DA!D16</f>
        <v>3535194</v>
      </c>
      <c r="E16" s="69">
        <f>+PP!E16+DA!E16</f>
        <v>3535194</v>
      </c>
      <c r="F16" s="69">
        <f>+PP!F16+DA!F16</f>
        <v>0</v>
      </c>
      <c r="G16" s="69">
        <f>+PP!G16+DA!G16</f>
        <v>2596568</v>
      </c>
      <c r="H16" s="69">
        <f>+PP!H16+DA!H16</f>
        <v>2633236</v>
      </c>
      <c r="I16" s="69">
        <f>+PP!I16+DA!I16</f>
        <v>0</v>
      </c>
      <c r="J16" s="69">
        <f>+PP!J16+DA!J16</f>
        <v>0</v>
      </c>
      <c r="K16" s="69">
        <f>+PP!K16+DA!K16</f>
        <v>0</v>
      </c>
      <c r="L16" s="69">
        <f>+PP!L16+DA!L16</f>
        <v>41230</v>
      </c>
      <c r="M16" s="69">
        <f>+PP!M16+DA!M16</f>
        <v>130003</v>
      </c>
      <c r="N16" s="69">
        <f>+PP!N16+DA!N16</f>
        <v>2840309</v>
      </c>
      <c r="O16" s="69">
        <f>+PP!O16+DA!O16</f>
        <v>0</v>
      </c>
      <c r="P16" s="69">
        <f>+PP!P16+DA!P16</f>
        <v>0</v>
      </c>
      <c r="Q16" s="126">
        <f>+PP!Q16+DA!Q16</f>
        <v>26809263</v>
      </c>
    </row>
    <row r="17" spans="2:17" ht="32.25" customHeight="1" x14ac:dyDescent="0.35">
      <c r="B17" s="6" t="s">
        <v>133</v>
      </c>
      <c r="C17" s="69">
        <f>+PP!C17+DA!C17</f>
        <v>116473</v>
      </c>
      <c r="D17" s="69">
        <f>+PP!D17+DA!D17</f>
        <v>100344</v>
      </c>
      <c r="E17" s="69">
        <f>+PP!E17+DA!E17</f>
        <v>100344</v>
      </c>
      <c r="F17" s="69">
        <f>+PP!F17+DA!F17</f>
        <v>0</v>
      </c>
      <c r="G17" s="69">
        <f>+PP!G17+DA!G17</f>
        <v>51111</v>
      </c>
      <c r="H17" s="69">
        <f>+PP!H17+DA!H17</f>
        <v>51111</v>
      </c>
      <c r="I17" s="69">
        <f>+PP!I17+DA!I17</f>
        <v>0</v>
      </c>
      <c r="J17" s="69">
        <f>+PP!J17+DA!J17</f>
        <v>0</v>
      </c>
      <c r="K17" s="69">
        <f>+PP!K17+DA!K17</f>
        <v>0</v>
      </c>
      <c r="L17" s="69">
        <f>+PP!L17+DA!L17</f>
        <v>0</v>
      </c>
      <c r="M17" s="69">
        <f>+PP!M17+DA!M17</f>
        <v>1694</v>
      </c>
      <c r="N17" s="69">
        <f>+PP!N17+DA!N17</f>
        <v>11049</v>
      </c>
      <c r="O17" s="69">
        <f>+PP!O17+DA!O17</f>
        <v>0</v>
      </c>
      <c r="P17" s="69">
        <f>+PP!P17+DA!P17</f>
        <v>0</v>
      </c>
      <c r="Q17" s="126">
        <f>+PP!Q17+DA!Q17</f>
        <v>175061</v>
      </c>
    </row>
    <row r="18" spans="2:17" ht="32.25" customHeight="1" x14ac:dyDescent="0.35">
      <c r="B18" s="6" t="s">
        <v>261</v>
      </c>
      <c r="C18" s="69">
        <f>+PP!C18+DA!C18</f>
        <v>0</v>
      </c>
      <c r="D18" s="69">
        <f>+PP!D18+DA!D18</f>
        <v>0</v>
      </c>
      <c r="E18" s="69">
        <f>+PP!E18+DA!E18</f>
        <v>0</v>
      </c>
      <c r="F18" s="69">
        <f>+PP!F18+DA!F18</f>
        <v>0</v>
      </c>
      <c r="G18" s="69">
        <f>+PP!G18+DA!G18</f>
        <v>0</v>
      </c>
      <c r="H18" s="69">
        <f>+PP!H18+DA!H18</f>
        <v>0</v>
      </c>
      <c r="I18" s="69">
        <f>+PP!I18+DA!I18</f>
        <v>0</v>
      </c>
      <c r="J18" s="69">
        <f>+PP!J18+DA!J18</f>
        <v>0</v>
      </c>
      <c r="K18" s="69">
        <f>+PP!K18+DA!K18</f>
        <v>0</v>
      </c>
      <c r="L18" s="69">
        <f>+PP!L18+DA!L18</f>
        <v>0</v>
      </c>
      <c r="M18" s="69">
        <f>+PP!M18+DA!M18</f>
        <v>0</v>
      </c>
      <c r="N18" s="69">
        <f>+PP!N18+DA!N18</f>
        <v>0</v>
      </c>
      <c r="O18" s="69">
        <f>+PP!O18+DA!O18</f>
        <v>0</v>
      </c>
      <c r="P18" s="69">
        <f>+PP!P18+DA!P18</f>
        <v>0</v>
      </c>
      <c r="Q18" s="126">
        <f>+PP!Q18+DA!Q18</f>
        <v>0</v>
      </c>
    </row>
    <row r="19" spans="2:17" ht="32.25" customHeight="1" x14ac:dyDescent="0.35">
      <c r="B19" s="6" t="s">
        <v>138</v>
      </c>
      <c r="C19" s="69">
        <f>+PP!C19+DA!C19</f>
        <v>8435253</v>
      </c>
      <c r="D19" s="69">
        <f>+PP!D19+DA!D19</f>
        <v>1481785</v>
      </c>
      <c r="E19" s="69">
        <f>+PP!E19+DA!E19</f>
        <v>1481785</v>
      </c>
      <c r="F19" s="69">
        <f>+PP!F19+DA!F19</f>
        <v>0</v>
      </c>
      <c r="G19" s="69">
        <f>+PP!G19+DA!G19</f>
        <v>2053296</v>
      </c>
      <c r="H19" s="69">
        <f>+PP!H19+DA!H19</f>
        <v>2053296</v>
      </c>
      <c r="I19" s="69">
        <f>+PP!I19+DA!I19</f>
        <v>0</v>
      </c>
      <c r="J19" s="69">
        <f>+PP!J19+DA!J19</f>
        <v>0</v>
      </c>
      <c r="K19" s="69">
        <f>+PP!K19+DA!K19</f>
        <v>0</v>
      </c>
      <c r="L19" s="69">
        <f>+PP!L19+DA!L19</f>
        <v>20045</v>
      </c>
      <c r="M19" s="69">
        <f>+PP!M19+DA!M19</f>
        <v>346722</v>
      </c>
      <c r="N19" s="69">
        <f>+PP!N19+DA!N19</f>
        <v>1176176</v>
      </c>
      <c r="O19" s="69">
        <f>+PP!O19+DA!O19</f>
        <v>0</v>
      </c>
      <c r="P19" s="69">
        <f>+PP!P19+DA!P19</f>
        <v>0</v>
      </c>
      <c r="Q19" s="126">
        <f>+PP!Q19+DA!Q19</f>
        <v>8673151</v>
      </c>
    </row>
    <row r="20" spans="2:17" ht="32.25" customHeight="1" x14ac:dyDescent="0.35">
      <c r="B20" s="6" t="s">
        <v>35</v>
      </c>
      <c r="C20" s="69">
        <f>+PP!C20+DA!C20</f>
        <v>3537962</v>
      </c>
      <c r="D20" s="69">
        <f>+PP!D20+DA!D20</f>
        <v>334239</v>
      </c>
      <c r="E20" s="69">
        <f>+PP!E20+DA!E20</f>
        <v>334239</v>
      </c>
      <c r="F20" s="69">
        <f>+PP!F20+DA!F20</f>
        <v>0</v>
      </c>
      <c r="G20" s="69">
        <f>+PP!G20+DA!G20</f>
        <v>248955</v>
      </c>
      <c r="H20" s="69">
        <f>+PP!H20+DA!H20</f>
        <v>248955</v>
      </c>
      <c r="I20" s="69">
        <f>+PP!I20+DA!I20</f>
        <v>0</v>
      </c>
      <c r="J20" s="69">
        <f>+PP!J20+DA!J20</f>
        <v>0</v>
      </c>
      <c r="K20" s="69">
        <f>+PP!K20+DA!K20</f>
        <v>0</v>
      </c>
      <c r="L20" s="69">
        <f>+PP!L20+DA!L20</f>
        <v>909</v>
      </c>
      <c r="M20" s="69">
        <f>+PP!M20+DA!M20</f>
        <v>34272</v>
      </c>
      <c r="N20" s="69">
        <f>+PP!N20+DA!N20</f>
        <v>227023</v>
      </c>
      <c r="O20" s="69">
        <f>+PP!O20+DA!O20</f>
        <v>0</v>
      </c>
      <c r="P20" s="69">
        <f>+PP!P20+DA!P20</f>
        <v>0</v>
      </c>
      <c r="Q20" s="126">
        <f>+PP!Q20+DA!Q20</f>
        <v>3815086</v>
      </c>
    </row>
    <row r="21" spans="2:17" ht="32.25" customHeight="1" x14ac:dyDescent="0.35">
      <c r="B21" s="163" t="s">
        <v>198</v>
      </c>
      <c r="C21" s="69">
        <f>+PP!C21+DA!C21</f>
        <v>0</v>
      </c>
      <c r="D21" s="69">
        <f>+PP!D21+DA!D21</f>
        <v>0</v>
      </c>
      <c r="E21" s="69">
        <f>+PP!E21+DA!E21</f>
        <v>0</v>
      </c>
      <c r="F21" s="69">
        <f>+PP!F21+DA!F21</f>
        <v>0</v>
      </c>
      <c r="G21" s="69">
        <f>+PP!G21+DA!G21</f>
        <v>0</v>
      </c>
      <c r="H21" s="69">
        <f>+PP!H21+DA!H21</f>
        <v>0</v>
      </c>
      <c r="I21" s="69">
        <f>+PP!I21+DA!I21</f>
        <v>0</v>
      </c>
      <c r="J21" s="69">
        <f>+PP!J21+DA!J21</f>
        <v>0</v>
      </c>
      <c r="K21" s="69">
        <f>+PP!K21+DA!K21</f>
        <v>0</v>
      </c>
      <c r="L21" s="69">
        <f>+PP!L21+DA!L21</f>
        <v>0</v>
      </c>
      <c r="M21" s="69">
        <f>+PP!M21+DA!M21</f>
        <v>0</v>
      </c>
      <c r="N21" s="69">
        <f>+PP!N21+DA!N21</f>
        <v>0</v>
      </c>
      <c r="O21" s="69">
        <f>+PP!O21+DA!O21</f>
        <v>0</v>
      </c>
      <c r="P21" s="69">
        <f>+PP!P21+DA!P21</f>
        <v>0</v>
      </c>
      <c r="Q21" s="126">
        <f>+PP!Q21+DA!Q21</f>
        <v>0</v>
      </c>
    </row>
    <row r="22" spans="2:17" ht="32.25" customHeight="1" x14ac:dyDescent="0.35">
      <c r="B22" s="6" t="s">
        <v>60</v>
      </c>
      <c r="C22" s="69">
        <f>+PP!C22+DA!C22</f>
        <v>0</v>
      </c>
      <c r="D22" s="69">
        <f>+PP!D22+DA!D22</f>
        <v>0</v>
      </c>
      <c r="E22" s="69">
        <f>+PP!E22+DA!E22</f>
        <v>0</v>
      </c>
      <c r="F22" s="69">
        <f>+PP!F22+DA!F22</f>
        <v>0</v>
      </c>
      <c r="G22" s="69">
        <f>+PP!G22+DA!G22</f>
        <v>0</v>
      </c>
      <c r="H22" s="69">
        <f>+PP!H22+DA!H22</f>
        <v>0</v>
      </c>
      <c r="I22" s="69">
        <f>+PP!I22+DA!I22</f>
        <v>0</v>
      </c>
      <c r="J22" s="69">
        <f>+PP!J22+DA!J22</f>
        <v>0</v>
      </c>
      <c r="K22" s="69">
        <f>+PP!K22+DA!K22</f>
        <v>0</v>
      </c>
      <c r="L22" s="69">
        <f>+PP!L22+DA!L22</f>
        <v>0</v>
      </c>
      <c r="M22" s="69">
        <f>+PP!M22+DA!M22</f>
        <v>0</v>
      </c>
      <c r="N22" s="69">
        <f>+PP!N22+DA!N22</f>
        <v>0</v>
      </c>
      <c r="O22" s="69">
        <f>+PP!O22+DA!O22</f>
        <v>0</v>
      </c>
      <c r="P22" s="69">
        <f>+PP!P22+DA!P22</f>
        <v>0</v>
      </c>
      <c r="Q22" s="126">
        <f>+PP!Q22+DA!Q22</f>
        <v>0</v>
      </c>
    </row>
    <row r="23" spans="2:17" ht="32.25" customHeight="1" x14ac:dyDescent="0.35">
      <c r="B23" s="6" t="s">
        <v>61</v>
      </c>
      <c r="C23" s="69">
        <f>+PP!C23+DA!C23</f>
        <v>469710</v>
      </c>
      <c r="D23" s="69">
        <f>+PP!D23+DA!D23</f>
        <v>353869</v>
      </c>
      <c r="E23" s="69">
        <f>+PP!E23+DA!E23</f>
        <v>353869</v>
      </c>
      <c r="F23" s="69">
        <f>+PP!F23+DA!F23</f>
        <v>0</v>
      </c>
      <c r="G23" s="69">
        <f>+PP!G23+DA!G23</f>
        <v>0</v>
      </c>
      <c r="H23" s="69">
        <f>+PP!H23+DA!H23</f>
        <v>0</v>
      </c>
      <c r="I23" s="69">
        <f>+PP!I23+DA!I23</f>
        <v>0</v>
      </c>
      <c r="J23" s="69">
        <f>+PP!J23+DA!J23</f>
        <v>0</v>
      </c>
      <c r="K23" s="69">
        <f>+PP!K23+DA!K23</f>
        <v>0</v>
      </c>
      <c r="L23" s="69">
        <f>+PP!L23+DA!L23</f>
        <v>0</v>
      </c>
      <c r="M23" s="69">
        <f>+PP!M23+DA!M23</f>
        <v>0</v>
      </c>
      <c r="N23" s="69">
        <f>+PP!N23+DA!N23</f>
        <v>0</v>
      </c>
      <c r="O23" s="69">
        <f>+PP!O23+DA!O23</f>
        <v>0</v>
      </c>
      <c r="P23" s="69">
        <f>+PP!P23+DA!P23</f>
        <v>0</v>
      </c>
      <c r="Q23" s="126">
        <f>+PP!Q23+DA!Q23</f>
        <v>823579</v>
      </c>
    </row>
    <row r="24" spans="2:17" ht="32.25" customHeight="1" x14ac:dyDescent="0.35">
      <c r="B24" s="6" t="s">
        <v>136</v>
      </c>
      <c r="C24" s="69">
        <f>+PP!C24+DA!C24</f>
        <v>0</v>
      </c>
      <c r="D24" s="69">
        <f>+PP!D24+DA!D24</f>
        <v>21781</v>
      </c>
      <c r="E24" s="69">
        <f>+PP!E24+DA!E24</f>
        <v>21781</v>
      </c>
      <c r="F24" s="69">
        <f>+PP!F24+DA!F24</f>
        <v>0</v>
      </c>
      <c r="G24" s="69">
        <f>+PP!G24+DA!G24</f>
        <v>0</v>
      </c>
      <c r="H24" s="69">
        <f>+PP!H24+DA!H24</f>
        <v>0</v>
      </c>
      <c r="I24" s="69">
        <f>+PP!I24+DA!I24</f>
        <v>0</v>
      </c>
      <c r="J24" s="69">
        <f>+PP!J24+DA!J24</f>
        <v>0</v>
      </c>
      <c r="K24" s="69">
        <f>+PP!K24+DA!K24</f>
        <v>0</v>
      </c>
      <c r="L24" s="69">
        <f>+PP!L24+DA!L24</f>
        <v>0</v>
      </c>
      <c r="M24" s="69">
        <f>+PP!M24+DA!M24</f>
        <v>0</v>
      </c>
      <c r="N24" s="69">
        <f>+PP!N24+DA!N24</f>
        <v>0</v>
      </c>
      <c r="O24" s="69">
        <f>+PP!O24+DA!O24</f>
        <v>0</v>
      </c>
      <c r="P24" s="69">
        <f>+PP!P24+DA!P24</f>
        <v>0</v>
      </c>
      <c r="Q24" s="126">
        <f>+PP!Q24+DA!Q24</f>
        <v>21781</v>
      </c>
    </row>
    <row r="25" spans="2:17" ht="32.25" customHeight="1" x14ac:dyDescent="0.35">
      <c r="B25" s="6" t="s">
        <v>137</v>
      </c>
      <c r="C25" s="69">
        <f>+PP!C25+DA!C25</f>
        <v>650084</v>
      </c>
      <c r="D25" s="69">
        <f>+PP!D25+DA!D25</f>
        <v>25633</v>
      </c>
      <c r="E25" s="69">
        <f>+PP!E25+DA!E25</f>
        <v>25633</v>
      </c>
      <c r="F25" s="69">
        <f>+PP!F25+DA!F25</f>
        <v>0</v>
      </c>
      <c r="G25" s="69">
        <f>+PP!G25+DA!G25</f>
        <v>565299</v>
      </c>
      <c r="H25" s="69">
        <f>+PP!H25+DA!H25</f>
        <v>565299</v>
      </c>
      <c r="I25" s="69">
        <f>+PP!I25+DA!I25</f>
        <v>0</v>
      </c>
      <c r="J25" s="69">
        <f>+PP!J25+DA!J25</f>
        <v>0</v>
      </c>
      <c r="K25" s="69">
        <f>+PP!K25+DA!K25</f>
        <v>0</v>
      </c>
      <c r="L25" s="69">
        <f>+PP!L25+DA!L25</f>
        <v>0</v>
      </c>
      <c r="M25" s="69">
        <f>+PP!M25+DA!M25</f>
        <v>14208</v>
      </c>
      <c r="N25" s="69">
        <f>+PP!N25+DA!N25</f>
        <v>37621</v>
      </c>
      <c r="O25" s="69">
        <f>+PP!O25+DA!O25</f>
        <v>0</v>
      </c>
      <c r="P25" s="69">
        <f>+PP!P25+DA!P25</f>
        <v>0</v>
      </c>
      <c r="Q25" s="126">
        <f>+PP!Q25+DA!Q25</f>
        <v>133831</v>
      </c>
    </row>
    <row r="26" spans="2:17" ht="32.25" customHeight="1" x14ac:dyDescent="0.35">
      <c r="B26" s="6" t="s">
        <v>154</v>
      </c>
      <c r="C26" s="69">
        <f>+PP!C26+DA!C26</f>
        <v>1107372</v>
      </c>
      <c r="D26" s="69">
        <f>+PP!D26+DA!D26</f>
        <v>192425</v>
      </c>
      <c r="E26" s="69">
        <f>+PP!E26+DA!E26</f>
        <v>192425</v>
      </c>
      <c r="F26" s="69">
        <f>+PP!F26+DA!F26</f>
        <v>0</v>
      </c>
      <c r="G26" s="69">
        <f>+PP!G26+DA!G26</f>
        <v>309183</v>
      </c>
      <c r="H26" s="69">
        <f>+PP!H26+DA!H26</f>
        <v>309183</v>
      </c>
      <c r="I26" s="69">
        <f>+PP!I26+DA!I26</f>
        <v>0</v>
      </c>
      <c r="J26" s="69">
        <f>+PP!J26+DA!J26</f>
        <v>0</v>
      </c>
      <c r="K26" s="69">
        <f>+PP!K26+DA!K26</f>
        <v>0</v>
      </c>
      <c r="L26" s="69">
        <f>+PP!L26+DA!L26</f>
        <v>888</v>
      </c>
      <c r="M26" s="69">
        <f>+PP!M26+DA!M26</f>
        <v>25990</v>
      </c>
      <c r="N26" s="69">
        <f>+PP!N26+DA!N26</f>
        <v>167983</v>
      </c>
      <c r="O26" s="69">
        <f>+PP!O26+DA!O26</f>
        <v>0</v>
      </c>
      <c r="P26" s="69">
        <f>+PP!P26+DA!P26</f>
        <v>0</v>
      </c>
      <c r="Q26" s="126">
        <f>+PP!Q26+DA!Q26</f>
        <v>1131719</v>
      </c>
    </row>
    <row r="27" spans="2:17" ht="32.25" customHeight="1" x14ac:dyDescent="0.35">
      <c r="B27" s="6" t="s">
        <v>38</v>
      </c>
      <c r="C27" s="69">
        <f>+PP!C27+DA!C27</f>
        <v>0</v>
      </c>
      <c r="D27" s="69">
        <f>+PP!D27+DA!D27</f>
        <v>0</v>
      </c>
      <c r="E27" s="69">
        <f>+PP!E27+DA!E27</f>
        <v>0</v>
      </c>
      <c r="F27" s="69">
        <f>+PP!F27+DA!F27</f>
        <v>0</v>
      </c>
      <c r="G27" s="69">
        <f>+PP!G27+DA!G27</f>
        <v>0</v>
      </c>
      <c r="H27" s="69">
        <f>+PP!H27+DA!H27</f>
        <v>0</v>
      </c>
      <c r="I27" s="69">
        <f>+PP!I27+DA!I27</f>
        <v>0</v>
      </c>
      <c r="J27" s="69">
        <f>+PP!J27+DA!J27</f>
        <v>0</v>
      </c>
      <c r="K27" s="69">
        <f>+PP!K27+DA!K27</f>
        <v>0</v>
      </c>
      <c r="L27" s="69">
        <f>+PP!L27+DA!L27</f>
        <v>0</v>
      </c>
      <c r="M27" s="69">
        <f>+PP!M27+DA!M27</f>
        <v>0</v>
      </c>
      <c r="N27" s="69">
        <f>+PP!N27+DA!N27</f>
        <v>0</v>
      </c>
      <c r="O27" s="69">
        <f>+PP!O27+DA!O27</f>
        <v>0</v>
      </c>
      <c r="P27" s="69">
        <f>+PP!P27+DA!P27</f>
        <v>0</v>
      </c>
      <c r="Q27" s="126">
        <f>+PP!Q27+DA!Q27</f>
        <v>0</v>
      </c>
    </row>
    <row r="28" spans="2:17" ht="32.25" customHeight="1" x14ac:dyDescent="0.35">
      <c r="B28" s="6" t="s">
        <v>62</v>
      </c>
      <c r="C28" s="69">
        <f>+PP!C28+DA!C28</f>
        <v>589013</v>
      </c>
      <c r="D28" s="69">
        <f>+PP!D28+DA!D28</f>
        <v>336833</v>
      </c>
      <c r="E28" s="69">
        <f>+PP!E28+DA!E28</f>
        <v>336833</v>
      </c>
      <c r="F28" s="69">
        <f>+PP!F28+DA!F28</f>
        <v>0</v>
      </c>
      <c r="G28" s="69">
        <f>+PP!G28+DA!G28</f>
        <v>181109</v>
      </c>
      <c r="H28" s="69">
        <f>+PP!H28+DA!H28</f>
        <v>172756</v>
      </c>
      <c r="I28" s="69">
        <f>+PP!I28+DA!I28</f>
        <v>0</v>
      </c>
      <c r="J28" s="69">
        <f>+PP!J28+DA!J28</f>
        <v>0</v>
      </c>
      <c r="K28" s="69">
        <f>+PP!K28+DA!K28</f>
        <v>0</v>
      </c>
      <c r="L28" s="69">
        <f>+PP!L28+DA!L28</f>
        <v>2436</v>
      </c>
      <c r="M28" s="69">
        <f>+PP!M28+DA!M28</f>
        <v>42756</v>
      </c>
      <c r="N28" s="69">
        <f>+PP!N28+DA!N28</f>
        <v>50626</v>
      </c>
      <c r="O28" s="69">
        <f>+PP!O28+DA!O28</f>
        <v>0</v>
      </c>
      <c r="P28" s="69">
        <f>+PP!P28+DA!P28</f>
        <v>0</v>
      </c>
      <c r="Q28" s="126">
        <f>+PP!Q28+DA!Q28</f>
        <v>758523</v>
      </c>
    </row>
    <row r="29" spans="2:17" ht="32.25" customHeight="1" x14ac:dyDescent="0.35">
      <c r="B29" s="6" t="s">
        <v>63</v>
      </c>
      <c r="C29" s="69">
        <f>+PP!C29+DA!C29</f>
        <v>27763</v>
      </c>
      <c r="D29" s="69">
        <f>+PP!D29+DA!D29</f>
        <v>0</v>
      </c>
      <c r="E29" s="69">
        <f>+PP!E29+DA!E29</f>
        <v>0</v>
      </c>
      <c r="F29" s="69">
        <f>+PP!F29+DA!F29</f>
        <v>0</v>
      </c>
      <c r="G29" s="69">
        <f>+PP!G29+DA!G29</f>
        <v>0</v>
      </c>
      <c r="H29" s="69">
        <f>+PP!H29+DA!H29</f>
        <v>0</v>
      </c>
      <c r="I29" s="69">
        <f>+PP!I29+DA!I29</f>
        <v>0</v>
      </c>
      <c r="J29" s="69">
        <f>+PP!J29+DA!J29</f>
        <v>0</v>
      </c>
      <c r="K29" s="69">
        <f>+PP!K29+DA!K29</f>
        <v>0</v>
      </c>
      <c r="L29" s="69">
        <f>+PP!L29+DA!L29</f>
        <v>0</v>
      </c>
      <c r="M29" s="69">
        <f>+PP!M29+DA!M29</f>
        <v>30083</v>
      </c>
      <c r="N29" s="69">
        <f>+PP!N29+DA!N29</f>
        <v>5354</v>
      </c>
      <c r="O29" s="69">
        <f>+PP!O29+DA!O29</f>
        <v>0</v>
      </c>
      <c r="P29" s="69">
        <f>+PP!P29+DA!P29</f>
        <v>0</v>
      </c>
      <c r="Q29" s="126">
        <f>+PP!Q29+DA!Q29</f>
        <v>3033</v>
      </c>
    </row>
    <row r="30" spans="2:17" ht="32.25" customHeight="1" x14ac:dyDescent="0.35">
      <c r="B30" s="6" t="s">
        <v>64</v>
      </c>
      <c r="C30" s="69">
        <f>+PP!C30+DA!C30</f>
        <v>4613986</v>
      </c>
      <c r="D30" s="69">
        <f>+PP!D30+DA!D30</f>
        <v>495287</v>
      </c>
      <c r="E30" s="69">
        <f>+PP!E30+DA!E30</f>
        <v>495287</v>
      </c>
      <c r="F30" s="69">
        <f>+PP!F30+DA!F30</f>
        <v>0</v>
      </c>
      <c r="G30" s="69">
        <f>+PP!G30+DA!G30</f>
        <v>818224</v>
      </c>
      <c r="H30" s="69">
        <f>+PP!H30+DA!H30</f>
        <v>818224</v>
      </c>
      <c r="I30" s="69">
        <f>+PP!I30+DA!I30</f>
        <v>0</v>
      </c>
      <c r="J30" s="69">
        <f>+PP!J30+DA!J30</f>
        <v>0</v>
      </c>
      <c r="K30" s="69">
        <f>+PP!K30+DA!K30</f>
        <v>0</v>
      </c>
      <c r="L30" s="69">
        <f>+PP!L30+DA!L30</f>
        <v>0</v>
      </c>
      <c r="M30" s="69">
        <f>+PP!M30+DA!M30</f>
        <v>0</v>
      </c>
      <c r="N30" s="69">
        <f>+PP!N30+DA!N30</f>
        <v>613572</v>
      </c>
      <c r="O30" s="69">
        <f>+PP!O30+DA!O30</f>
        <v>0</v>
      </c>
      <c r="P30" s="69">
        <f>+PP!P30+DA!P30</f>
        <v>0</v>
      </c>
      <c r="Q30" s="126">
        <f>+PP!Q30+DA!Q30</f>
        <v>4904622</v>
      </c>
    </row>
    <row r="31" spans="2:17" ht="32.25" customHeight="1" x14ac:dyDescent="0.35">
      <c r="B31" s="58" t="s">
        <v>45</v>
      </c>
      <c r="C31" s="125">
        <f>SUM(C6:C30)</f>
        <v>183198168</v>
      </c>
      <c r="D31" s="125">
        <f>SUM(D6:D30)</f>
        <v>37534323</v>
      </c>
      <c r="E31" s="125">
        <f>SUM(E6:E30)</f>
        <v>37534323</v>
      </c>
      <c r="F31" s="125">
        <f>SUM(F6:F30)</f>
        <v>10726</v>
      </c>
      <c r="G31" s="125">
        <f t="shared" ref="G31" si="0">SUM(H31:K31)</f>
        <v>23360948</v>
      </c>
      <c r="H31" s="125">
        <f t="shared" ref="H31:Q31" si="1">SUM(H6:H30)</f>
        <v>18150648</v>
      </c>
      <c r="I31" s="125">
        <f t="shared" si="1"/>
        <v>5210300</v>
      </c>
      <c r="J31" s="125">
        <f t="shared" si="1"/>
        <v>0</v>
      </c>
      <c r="K31" s="125">
        <f t="shared" si="1"/>
        <v>0</v>
      </c>
      <c r="L31" s="125">
        <f t="shared" si="1"/>
        <v>386968</v>
      </c>
      <c r="M31" s="125">
        <f t="shared" si="1"/>
        <v>1849188</v>
      </c>
      <c r="N31" s="125">
        <f t="shared" si="1"/>
        <v>23713739</v>
      </c>
      <c r="O31" s="125">
        <f t="shared" si="1"/>
        <v>39799</v>
      </c>
      <c r="P31" s="125">
        <f t="shared" si="1"/>
        <v>735095</v>
      </c>
      <c r="Q31" s="125">
        <f t="shared" si="1"/>
        <v>218084957</v>
      </c>
    </row>
    <row r="32" spans="2:17" ht="32.25" customHeight="1" x14ac:dyDescent="0.35">
      <c r="B32" s="266" t="s">
        <v>46</v>
      </c>
      <c r="C32" s="267"/>
      <c r="D32" s="267"/>
      <c r="E32" s="267"/>
      <c r="F32" s="267"/>
      <c r="G32" s="267"/>
      <c r="H32" s="267"/>
      <c r="I32" s="267"/>
      <c r="J32" s="267"/>
      <c r="K32" s="267"/>
      <c r="L32" s="267"/>
      <c r="M32" s="267"/>
      <c r="N32" s="267"/>
      <c r="O32" s="267"/>
      <c r="P32" s="267"/>
      <c r="Q32" s="268"/>
    </row>
    <row r="33" spans="2:17" ht="32.25" customHeight="1" x14ac:dyDescent="0.35">
      <c r="B33" s="6" t="s">
        <v>47</v>
      </c>
      <c r="C33" s="69">
        <f>+PP!C33+DA!C33</f>
        <v>0</v>
      </c>
      <c r="D33" s="69">
        <f>+PP!D33+DA!D33</f>
        <v>0</v>
      </c>
      <c r="E33" s="69">
        <f>+PP!E33+DA!E33</f>
        <v>0</v>
      </c>
      <c r="F33" s="69">
        <f>+PP!F33+DA!F33</f>
        <v>0</v>
      </c>
      <c r="G33" s="69">
        <f>+PP!G33+DA!G33</f>
        <v>0</v>
      </c>
      <c r="H33" s="69">
        <f>+PP!H33+DA!H33</f>
        <v>0</v>
      </c>
      <c r="I33" s="69">
        <f>+PP!I33+DA!I33</f>
        <v>0</v>
      </c>
      <c r="J33" s="69">
        <f>+PP!J33+DA!J33</f>
        <v>0</v>
      </c>
      <c r="K33" s="69">
        <f>+PP!K33+DA!K33</f>
        <v>0</v>
      </c>
      <c r="L33" s="69">
        <f>+PP!L33+DA!L33</f>
        <v>0</v>
      </c>
      <c r="M33" s="69">
        <f>+PP!M33+DA!M33</f>
        <v>0</v>
      </c>
      <c r="N33" s="69">
        <f>+PP!N33+DA!N33</f>
        <v>0</v>
      </c>
      <c r="O33" s="69">
        <f>+PP!O33+DA!O33</f>
        <v>0</v>
      </c>
      <c r="P33" s="69">
        <f>+PP!P33+DA!P33</f>
        <v>0</v>
      </c>
      <c r="Q33" s="126">
        <f>+PP!Q33+DA!Q33</f>
        <v>0</v>
      </c>
    </row>
    <row r="34" spans="2:17" ht="32.25" customHeight="1" x14ac:dyDescent="0.35">
      <c r="B34" s="6" t="s">
        <v>79</v>
      </c>
      <c r="C34" s="69">
        <f>+PP!C34+DA!C34</f>
        <v>0</v>
      </c>
      <c r="D34" s="69">
        <f>+PP!D34+DA!D34</f>
        <v>0</v>
      </c>
      <c r="E34" s="69">
        <f>+PP!E34+DA!E34</f>
        <v>0</v>
      </c>
      <c r="F34" s="69">
        <f>+PP!F34+DA!F34</f>
        <v>0</v>
      </c>
      <c r="G34" s="69">
        <f>+PP!G34+DA!G34</f>
        <v>0</v>
      </c>
      <c r="H34" s="69">
        <f>+PP!H34+DA!H34</f>
        <v>0</v>
      </c>
      <c r="I34" s="69">
        <f>+PP!I34+DA!I34</f>
        <v>0</v>
      </c>
      <c r="J34" s="69">
        <f>+PP!J34+DA!J34</f>
        <v>0</v>
      </c>
      <c r="K34" s="69">
        <f>+PP!K34+DA!K34</f>
        <v>0</v>
      </c>
      <c r="L34" s="69">
        <f>+PP!L34+DA!L34</f>
        <v>0</v>
      </c>
      <c r="M34" s="69">
        <f>+PP!M34+DA!M34</f>
        <v>0</v>
      </c>
      <c r="N34" s="69">
        <f>+PP!N34+DA!N34</f>
        <v>0</v>
      </c>
      <c r="O34" s="69">
        <f>+PP!O34+DA!O34</f>
        <v>0</v>
      </c>
      <c r="P34" s="69">
        <f>+PP!P34+DA!P34</f>
        <v>0</v>
      </c>
      <c r="Q34" s="126">
        <f>+PP!Q34+DA!Q34</f>
        <v>0</v>
      </c>
    </row>
    <row r="35" spans="2:17" ht="32.25" customHeight="1" x14ac:dyDescent="0.35">
      <c r="B35" s="6" t="s">
        <v>48</v>
      </c>
      <c r="C35" s="69">
        <f>+PP!C35+DA!C35</f>
        <v>0</v>
      </c>
      <c r="D35" s="69">
        <f>+PP!D35+DA!D35</f>
        <v>0</v>
      </c>
      <c r="E35" s="69">
        <f>+PP!E35+DA!E35</f>
        <v>0</v>
      </c>
      <c r="F35" s="69">
        <f>+PP!F35+DA!F35</f>
        <v>0</v>
      </c>
      <c r="G35" s="69">
        <f>+PP!G35+DA!G35</f>
        <v>0</v>
      </c>
      <c r="H35" s="69">
        <f>+PP!H35+DA!H35</f>
        <v>0</v>
      </c>
      <c r="I35" s="69">
        <f>+PP!I35+DA!I35</f>
        <v>0</v>
      </c>
      <c r="J35" s="69">
        <f>+PP!J35+DA!J35</f>
        <v>0</v>
      </c>
      <c r="K35" s="69">
        <f>+PP!K35+DA!K35</f>
        <v>0</v>
      </c>
      <c r="L35" s="69">
        <f>+PP!L35+DA!L35</f>
        <v>0</v>
      </c>
      <c r="M35" s="69">
        <f>+PP!M35+DA!M35</f>
        <v>0</v>
      </c>
      <c r="N35" s="69">
        <f>+PP!N35+DA!N35</f>
        <v>0</v>
      </c>
      <c r="O35" s="69">
        <f>+PP!O35+DA!O35</f>
        <v>0</v>
      </c>
      <c r="P35" s="69">
        <f>+PP!P35+DA!P35</f>
        <v>0</v>
      </c>
      <c r="Q35" s="126">
        <f>+PP!Q35+DA!Q35</f>
        <v>0</v>
      </c>
    </row>
    <row r="36" spans="2:17" ht="32.25" customHeight="1" x14ac:dyDescent="0.35">
      <c r="B36" s="58" t="s">
        <v>45</v>
      </c>
      <c r="C36" s="125">
        <f>SUM(C33:C35)</f>
        <v>0</v>
      </c>
      <c r="D36" s="125">
        <f t="shared" ref="D36:Q36" si="2">SUM(D33:D35)</f>
        <v>0</v>
      </c>
      <c r="E36" s="125">
        <f t="shared" si="2"/>
        <v>0</v>
      </c>
      <c r="F36" s="125">
        <f t="shared" si="2"/>
        <v>0</v>
      </c>
      <c r="G36" s="125">
        <f t="shared" si="2"/>
        <v>0</v>
      </c>
      <c r="H36" s="125">
        <f t="shared" si="2"/>
        <v>0</v>
      </c>
      <c r="I36" s="125">
        <f t="shared" si="2"/>
        <v>0</v>
      </c>
      <c r="J36" s="125">
        <f t="shared" si="2"/>
        <v>0</v>
      </c>
      <c r="K36" s="125">
        <f t="shared" si="2"/>
        <v>0</v>
      </c>
      <c r="L36" s="125">
        <f t="shared" si="2"/>
        <v>0</v>
      </c>
      <c r="M36" s="125">
        <f t="shared" si="2"/>
        <v>0</v>
      </c>
      <c r="N36" s="125">
        <f t="shared" si="2"/>
        <v>0</v>
      </c>
      <c r="O36" s="125">
        <f t="shared" si="2"/>
        <v>0</v>
      </c>
      <c r="P36" s="125">
        <f t="shared" si="2"/>
        <v>0</v>
      </c>
      <c r="Q36" s="125">
        <f t="shared" si="2"/>
        <v>0</v>
      </c>
    </row>
    <row r="37" spans="2:17" ht="23.25" customHeight="1" x14ac:dyDescent="0.35">
      <c r="B37" s="265" t="s">
        <v>50</v>
      </c>
      <c r="C37" s="265"/>
      <c r="D37" s="265"/>
      <c r="E37" s="265"/>
      <c r="F37" s="265"/>
      <c r="G37" s="265"/>
      <c r="H37" s="265"/>
      <c r="I37" s="265"/>
      <c r="J37" s="265"/>
      <c r="K37" s="265"/>
      <c r="L37" s="265"/>
      <c r="M37" s="265"/>
      <c r="N37" s="265"/>
      <c r="O37" s="265"/>
      <c r="P37" s="265"/>
      <c r="Q37" s="265"/>
    </row>
    <row r="38" spans="2:17" ht="18.75" customHeight="1" x14ac:dyDescent="0.35">
      <c r="Q38" s="214"/>
    </row>
  </sheetData>
  <sheetProtection algorithmName="SHA-512" hashValue="OIF9ZNGz4k+9o6npH/61Ol8m9ChzmJ2I3vjMKMxhJXfs7KHbNbkgM0QGL2YdwLWWWNeQsdo8hocrcZxJbLx+/w==" saltValue="WKKOuwrpbc3QaQqyOWBirw==" spinCount="100000" sheet="1" objects="1" scenarios="1"/>
  <mergeCells count="4">
    <mergeCell ref="B3:Q3"/>
    <mergeCell ref="B32:Q32"/>
    <mergeCell ref="B37:Q37"/>
    <mergeCell ref="B5:Q5"/>
  </mergeCells>
  <pageMargins left="0.7" right="0.7" top="0.75" bottom="0.75" header="0.3" footer="0.3"/>
  <pageSetup paperSize="9" scale="36" orientation="landscape" r:id="rId1"/>
  <ignoredErrors>
    <ignoredError sqref="G31"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B1:S39"/>
  <sheetViews>
    <sheetView topLeftCell="F13" zoomScale="80" zoomScaleNormal="80" workbookViewId="0">
      <selection activeCell="D6" sqref="D6"/>
    </sheetView>
  </sheetViews>
  <sheetFormatPr defaultColWidth="14.36328125" defaultRowHeight="14" x14ac:dyDescent="0.3"/>
  <cols>
    <col min="1" max="1" width="9.6328125" style="197" customWidth="1"/>
    <col min="2" max="2" width="43.54296875" style="197" customWidth="1"/>
    <col min="3" max="16" width="17.90625" style="197" customWidth="1"/>
    <col min="17" max="17" width="17.90625" style="198" customWidth="1"/>
    <col min="18" max="18" width="15.453125" style="197" bestFit="1" customWidth="1"/>
    <col min="19" max="19" width="15.90625" style="197" bestFit="1" customWidth="1"/>
    <col min="20" max="256" width="14.36328125" style="197"/>
    <col min="257" max="257" width="9.6328125" style="197" customWidth="1"/>
    <col min="258" max="258" width="43.54296875" style="197" customWidth="1"/>
    <col min="259" max="273" width="17.90625" style="197" customWidth="1"/>
    <col min="274" max="274" width="15.453125" style="197" bestFit="1" customWidth="1"/>
    <col min="275" max="275" width="15.90625" style="197" bestFit="1" customWidth="1"/>
    <col min="276" max="512" width="14.36328125" style="197"/>
    <col min="513" max="513" width="9.6328125" style="197" customWidth="1"/>
    <col min="514" max="514" width="43.54296875" style="197" customWidth="1"/>
    <col min="515" max="529" width="17.90625" style="197" customWidth="1"/>
    <col min="530" max="530" width="15.453125" style="197" bestFit="1" customWidth="1"/>
    <col min="531" max="531" width="15.90625" style="197" bestFit="1" customWidth="1"/>
    <col min="532" max="768" width="14.36328125" style="197"/>
    <col min="769" max="769" width="9.6328125" style="197" customWidth="1"/>
    <col min="770" max="770" width="43.54296875" style="197" customWidth="1"/>
    <col min="771" max="785" width="17.90625" style="197" customWidth="1"/>
    <col min="786" max="786" width="15.453125" style="197" bestFit="1" customWidth="1"/>
    <col min="787" max="787" width="15.90625" style="197" bestFit="1" customWidth="1"/>
    <col min="788" max="1024" width="14.36328125" style="197"/>
    <col min="1025" max="1025" width="9.6328125" style="197" customWidth="1"/>
    <col min="1026" max="1026" width="43.54296875" style="197" customWidth="1"/>
    <col min="1027" max="1041" width="17.90625" style="197" customWidth="1"/>
    <col min="1042" max="1042" width="15.453125" style="197" bestFit="1" customWidth="1"/>
    <col min="1043" max="1043" width="15.90625" style="197" bestFit="1" customWidth="1"/>
    <col min="1044" max="1280" width="14.36328125" style="197"/>
    <col min="1281" max="1281" width="9.6328125" style="197" customWidth="1"/>
    <col min="1282" max="1282" width="43.54296875" style="197" customWidth="1"/>
    <col min="1283" max="1297" width="17.90625" style="197" customWidth="1"/>
    <col min="1298" max="1298" width="15.453125" style="197" bestFit="1" customWidth="1"/>
    <col min="1299" max="1299" width="15.90625" style="197" bestFit="1" customWidth="1"/>
    <col min="1300" max="1536" width="14.36328125" style="197"/>
    <col min="1537" max="1537" width="9.6328125" style="197" customWidth="1"/>
    <col min="1538" max="1538" width="43.54296875" style="197" customWidth="1"/>
    <col min="1539" max="1553" width="17.90625" style="197" customWidth="1"/>
    <col min="1554" max="1554" width="15.453125" style="197" bestFit="1" customWidth="1"/>
    <col min="1555" max="1555" width="15.90625" style="197" bestFit="1" customWidth="1"/>
    <col min="1556" max="1792" width="14.36328125" style="197"/>
    <col min="1793" max="1793" width="9.6328125" style="197" customWidth="1"/>
    <col min="1794" max="1794" width="43.54296875" style="197" customWidth="1"/>
    <col min="1795" max="1809" width="17.90625" style="197" customWidth="1"/>
    <col min="1810" max="1810" width="15.453125" style="197" bestFit="1" customWidth="1"/>
    <col min="1811" max="1811" width="15.90625" style="197" bestFit="1" customWidth="1"/>
    <col min="1812" max="2048" width="14.36328125" style="197"/>
    <col min="2049" max="2049" width="9.6328125" style="197" customWidth="1"/>
    <col min="2050" max="2050" width="43.54296875" style="197" customWidth="1"/>
    <col min="2051" max="2065" width="17.90625" style="197" customWidth="1"/>
    <col min="2066" max="2066" width="15.453125" style="197" bestFit="1" customWidth="1"/>
    <col min="2067" max="2067" width="15.90625" style="197" bestFit="1" customWidth="1"/>
    <col min="2068" max="2304" width="14.36328125" style="197"/>
    <col min="2305" max="2305" width="9.6328125" style="197" customWidth="1"/>
    <col min="2306" max="2306" width="43.54296875" style="197" customWidth="1"/>
    <col min="2307" max="2321" width="17.90625" style="197" customWidth="1"/>
    <col min="2322" max="2322" width="15.453125" style="197" bestFit="1" customWidth="1"/>
    <col min="2323" max="2323" width="15.90625" style="197" bestFit="1" customWidth="1"/>
    <col min="2324" max="2560" width="14.36328125" style="197"/>
    <col min="2561" max="2561" width="9.6328125" style="197" customWidth="1"/>
    <col min="2562" max="2562" width="43.54296875" style="197" customWidth="1"/>
    <col min="2563" max="2577" width="17.90625" style="197" customWidth="1"/>
    <col min="2578" max="2578" width="15.453125" style="197" bestFit="1" customWidth="1"/>
    <col min="2579" max="2579" width="15.90625" style="197" bestFit="1" customWidth="1"/>
    <col min="2580" max="2816" width="14.36328125" style="197"/>
    <col min="2817" max="2817" width="9.6328125" style="197" customWidth="1"/>
    <col min="2818" max="2818" width="43.54296875" style="197" customWidth="1"/>
    <col min="2819" max="2833" width="17.90625" style="197" customWidth="1"/>
    <col min="2834" max="2834" width="15.453125" style="197" bestFit="1" customWidth="1"/>
    <col min="2835" max="2835" width="15.90625" style="197" bestFit="1" customWidth="1"/>
    <col min="2836" max="3072" width="14.36328125" style="197"/>
    <col min="3073" max="3073" width="9.6328125" style="197" customWidth="1"/>
    <col min="3074" max="3074" width="43.54296875" style="197" customWidth="1"/>
    <col min="3075" max="3089" width="17.90625" style="197" customWidth="1"/>
    <col min="3090" max="3090" width="15.453125" style="197" bestFit="1" customWidth="1"/>
    <col min="3091" max="3091" width="15.90625" style="197" bestFit="1" customWidth="1"/>
    <col min="3092" max="3328" width="14.36328125" style="197"/>
    <col min="3329" max="3329" width="9.6328125" style="197" customWidth="1"/>
    <col min="3330" max="3330" width="43.54296875" style="197" customWidth="1"/>
    <col min="3331" max="3345" width="17.90625" style="197" customWidth="1"/>
    <col min="3346" max="3346" width="15.453125" style="197" bestFit="1" customWidth="1"/>
    <col min="3347" max="3347" width="15.90625" style="197" bestFit="1" customWidth="1"/>
    <col min="3348" max="3584" width="14.36328125" style="197"/>
    <col min="3585" max="3585" width="9.6328125" style="197" customWidth="1"/>
    <col min="3586" max="3586" width="43.54296875" style="197" customWidth="1"/>
    <col min="3587" max="3601" width="17.90625" style="197" customWidth="1"/>
    <col min="3602" max="3602" width="15.453125" style="197" bestFit="1" customWidth="1"/>
    <col min="3603" max="3603" width="15.90625" style="197" bestFit="1" customWidth="1"/>
    <col min="3604" max="3840" width="14.36328125" style="197"/>
    <col min="3841" max="3841" width="9.6328125" style="197" customWidth="1"/>
    <col min="3842" max="3842" width="43.54296875" style="197" customWidth="1"/>
    <col min="3843" max="3857" width="17.90625" style="197" customWidth="1"/>
    <col min="3858" max="3858" width="15.453125" style="197" bestFit="1" customWidth="1"/>
    <col min="3859" max="3859" width="15.90625" style="197" bestFit="1" customWidth="1"/>
    <col min="3860" max="4096" width="14.36328125" style="197"/>
    <col min="4097" max="4097" width="9.6328125" style="197" customWidth="1"/>
    <col min="4098" max="4098" width="43.54296875" style="197" customWidth="1"/>
    <col min="4099" max="4113" width="17.90625" style="197" customWidth="1"/>
    <col min="4114" max="4114" width="15.453125" style="197" bestFit="1" customWidth="1"/>
    <col min="4115" max="4115" width="15.90625" style="197" bestFit="1" customWidth="1"/>
    <col min="4116" max="4352" width="14.36328125" style="197"/>
    <col min="4353" max="4353" width="9.6328125" style="197" customWidth="1"/>
    <col min="4354" max="4354" width="43.54296875" style="197" customWidth="1"/>
    <col min="4355" max="4369" width="17.90625" style="197" customWidth="1"/>
    <col min="4370" max="4370" width="15.453125" style="197" bestFit="1" customWidth="1"/>
    <col min="4371" max="4371" width="15.90625" style="197" bestFit="1" customWidth="1"/>
    <col min="4372" max="4608" width="14.36328125" style="197"/>
    <col min="4609" max="4609" width="9.6328125" style="197" customWidth="1"/>
    <col min="4610" max="4610" width="43.54296875" style="197" customWidth="1"/>
    <col min="4611" max="4625" width="17.90625" style="197" customWidth="1"/>
    <col min="4626" max="4626" width="15.453125" style="197" bestFit="1" customWidth="1"/>
    <col min="4627" max="4627" width="15.90625" style="197" bestFit="1" customWidth="1"/>
    <col min="4628" max="4864" width="14.36328125" style="197"/>
    <col min="4865" max="4865" width="9.6328125" style="197" customWidth="1"/>
    <col min="4866" max="4866" width="43.54296875" style="197" customWidth="1"/>
    <col min="4867" max="4881" width="17.90625" style="197" customWidth="1"/>
    <col min="4882" max="4882" width="15.453125" style="197" bestFit="1" customWidth="1"/>
    <col min="4883" max="4883" width="15.90625" style="197" bestFit="1" customWidth="1"/>
    <col min="4884" max="5120" width="14.36328125" style="197"/>
    <col min="5121" max="5121" width="9.6328125" style="197" customWidth="1"/>
    <col min="5122" max="5122" width="43.54296875" style="197" customWidth="1"/>
    <col min="5123" max="5137" width="17.90625" style="197" customWidth="1"/>
    <col min="5138" max="5138" width="15.453125" style="197" bestFit="1" customWidth="1"/>
    <col min="5139" max="5139" width="15.90625" style="197" bestFit="1" customWidth="1"/>
    <col min="5140" max="5376" width="14.36328125" style="197"/>
    <col min="5377" max="5377" width="9.6328125" style="197" customWidth="1"/>
    <col min="5378" max="5378" width="43.54296875" style="197" customWidth="1"/>
    <col min="5379" max="5393" width="17.90625" style="197" customWidth="1"/>
    <col min="5394" max="5394" width="15.453125" style="197" bestFit="1" customWidth="1"/>
    <col min="5395" max="5395" width="15.90625" style="197" bestFit="1" customWidth="1"/>
    <col min="5396" max="5632" width="14.36328125" style="197"/>
    <col min="5633" max="5633" width="9.6328125" style="197" customWidth="1"/>
    <col min="5634" max="5634" width="43.54296875" style="197" customWidth="1"/>
    <col min="5635" max="5649" width="17.90625" style="197" customWidth="1"/>
    <col min="5650" max="5650" width="15.453125" style="197" bestFit="1" customWidth="1"/>
    <col min="5651" max="5651" width="15.90625" style="197" bestFit="1" customWidth="1"/>
    <col min="5652" max="5888" width="14.36328125" style="197"/>
    <col min="5889" max="5889" width="9.6328125" style="197" customWidth="1"/>
    <col min="5890" max="5890" width="43.54296875" style="197" customWidth="1"/>
    <col min="5891" max="5905" width="17.90625" style="197" customWidth="1"/>
    <col min="5906" max="5906" width="15.453125" style="197" bestFit="1" customWidth="1"/>
    <col min="5907" max="5907" width="15.90625" style="197" bestFit="1" customWidth="1"/>
    <col min="5908" max="6144" width="14.36328125" style="197"/>
    <col min="6145" max="6145" width="9.6328125" style="197" customWidth="1"/>
    <col min="6146" max="6146" width="43.54296875" style="197" customWidth="1"/>
    <col min="6147" max="6161" width="17.90625" style="197" customWidth="1"/>
    <col min="6162" max="6162" width="15.453125" style="197" bestFit="1" customWidth="1"/>
    <col min="6163" max="6163" width="15.90625" style="197" bestFit="1" customWidth="1"/>
    <col min="6164" max="6400" width="14.36328125" style="197"/>
    <col min="6401" max="6401" width="9.6328125" style="197" customWidth="1"/>
    <col min="6402" max="6402" width="43.54296875" style="197" customWidth="1"/>
    <col min="6403" max="6417" width="17.90625" style="197" customWidth="1"/>
    <col min="6418" max="6418" width="15.453125" style="197" bestFit="1" customWidth="1"/>
    <col min="6419" max="6419" width="15.90625" style="197" bestFit="1" customWidth="1"/>
    <col min="6420" max="6656" width="14.36328125" style="197"/>
    <col min="6657" max="6657" width="9.6328125" style="197" customWidth="1"/>
    <col min="6658" max="6658" width="43.54296875" style="197" customWidth="1"/>
    <col min="6659" max="6673" width="17.90625" style="197" customWidth="1"/>
    <col min="6674" max="6674" width="15.453125" style="197" bestFit="1" customWidth="1"/>
    <col min="6675" max="6675" width="15.90625" style="197" bestFit="1" customWidth="1"/>
    <col min="6676" max="6912" width="14.36328125" style="197"/>
    <col min="6913" max="6913" width="9.6328125" style="197" customWidth="1"/>
    <col min="6914" max="6914" width="43.54296875" style="197" customWidth="1"/>
    <col min="6915" max="6929" width="17.90625" style="197" customWidth="1"/>
    <col min="6930" max="6930" width="15.453125" style="197" bestFit="1" customWidth="1"/>
    <col min="6931" max="6931" width="15.90625" style="197" bestFit="1" customWidth="1"/>
    <col min="6932" max="7168" width="14.36328125" style="197"/>
    <col min="7169" max="7169" width="9.6328125" style="197" customWidth="1"/>
    <col min="7170" max="7170" width="43.54296875" style="197" customWidth="1"/>
    <col min="7171" max="7185" width="17.90625" style="197" customWidth="1"/>
    <col min="7186" max="7186" width="15.453125" style="197" bestFit="1" customWidth="1"/>
    <col min="7187" max="7187" width="15.90625" style="197" bestFit="1" customWidth="1"/>
    <col min="7188" max="7424" width="14.36328125" style="197"/>
    <col min="7425" max="7425" width="9.6328125" style="197" customWidth="1"/>
    <col min="7426" max="7426" width="43.54296875" style="197" customWidth="1"/>
    <col min="7427" max="7441" width="17.90625" style="197" customWidth="1"/>
    <col min="7442" max="7442" width="15.453125" style="197" bestFit="1" customWidth="1"/>
    <col min="7443" max="7443" width="15.90625" style="197" bestFit="1" customWidth="1"/>
    <col min="7444" max="7680" width="14.36328125" style="197"/>
    <col min="7681" max="7681" width="9.6328125" style="197" customWidth="1"/>
    <col min="7682" max="7682" width="43.54296875" style="197" customWidth="1"/>
    <col min="7683" max="7697" width="17.90625" style="197" customWidth="1"/>
    <col min="7698" max="7698" width="15.453125" style="197" bestFit="1" customWidth="1"/>
    <col min="7699" max="7699" width="15.90625" style="197" bestFit="1" customWidth="1"/>
    <col min="7700" max="7936" width="14.36328125" style="197"/>
    <col min="7937" max="7937" width="9.6328125" style="197" customWidth="1"/>
    <col min="7938" max="7938" width="43.54296875" style="197" customWidth="1"/>
    <col min="7939" max="7953" width="17.90625" style="197" customWidth="1"/>
    <col min="7954" max="7954" width="15.453125" style="197" bestFit="1" customWidth="1"/>
    <col min="7955" max="7955" width="15.90625" style="197" bestFit="1" customWidth="1"/>
    <col min="7956" max="8192" width="14.36328125" style="197"/>
    <col min="8193" max="8193" width="9.6328125" style="197" customWidth="1"/>
    <col min="8194" max="8194" width="43.54296875" style="197" customWidth="1"/>
    <col min="8195" max="8209" width="17.90625" style="197" customWidth="1"/>
    <col min="8210" max="8210" width="15.453125" style="197" bestFit="1" customWidth="1"/>
    <col min="8211" max="8211" width="15.90625" style="197" bestFit="1" customWidth="1"/>
    <col min="8212" max="8448" width="14.36328125" style="197"/>
    <col min="8449" max="8449" width="9.6328125" style="197" customWidth="1"/>
    <col min="8450" max="8450" width="43.54296875" style="197" customWidth="1"/>
    <col min="8451" max="8465" width="17.90625" style="197" customWidth="1"/>
    <col min="8466" max="8466" width="15.453125" style="197" bestFit="1" customWidth="1"/>
    <col min="8467" max="8467" width="15.90625" style="197" bestFit="1" customWidth="1"/>
    <col min="8468" max="8704" width="14.36328125" style="197"/>
    <col min="8705" max="8705" width="9.6328125" style="197" customWidth="1"/>
    <col min="8706" max="8706" width="43.54296875" style="197" customWidth="1"/>
    <col min="8707" max="8721" width="17.90625" style="197" customWidth="1"/>
    <col min="8722" max="8722" width="15.453125" style="197" bestFit="1" customWidth="1"/>
    <col min="8723" max="8723" width="15.90625" style="197" bestFit="1" customWidth="1"/>
    <col min="8724" max="8960" width="14.36328125" style="197"/>
    <col min="8961" max="8961" width="9.6328125" style="197" customWidth="1"/>
    <col min="8962" max="8962" width="43.54296875" style="197" customWidth="1"/>
    <col min="8963" max="8977" width="17.90625" style="197" customWidth="1"/>
    <col min="8978" max="8978" width="15.453125" style="197" bestFit="1" customWidth="1"/>
    <col min="8979" max="8979" width="15.90625" style="197" bestFit="1" customWidth="1"/>
    <col min="8980" max="9216" width="14.36328125" style="197"/>
    <col min="9217" max="9217" width="9.6328125" style="197" customWidth="1"/>
    <col min="9218" max="9218" width="43.54296875" style="197" customWidth="1"/>
    <col min="9219" max="9233" width="17.90625" style="197" customWidth="1"/>
    <col min="9234" max="9234" width="15.453125" style="197" bestFit="1" customWidth="1"/>
    <col min="9235" max="9235" width="15.90625" style="197" bestFit="1" customWidth="1"/>
    <col min="9236" max="9472" width="14.36328125" style="197"/>
    <col min="9473" max="9473" width="9.6328125" style="197" customWidth="1"/>
    <col min="9474" max="9474" width="43.54296875" style="197" customWidth="1"/>
    <col min="9475" max="9489" width="17.90625" style="197" customWidth="1"/>
    <col min="9490" max="9490" width="15.453125" style="197" bestFit="1" customWidth="1"/>
    <col min="9491" max="9491" width="15.90625" style="197" bestFit="1" customWidth="1"/>
    <col min="9492" max="9728" width="14.36328125" style="197"/>
    <col min="9729" max="9729" width="9.6328125" style="197" customWidth="1"/>
    <col min="9730" max="9730" width="43.54296875" style="197" customWidth="1"/>
    <col min="9731" max="9745" width="17.90625" style="197" customWidth="1"/>
    <col min="9746" max="9746" width="15.453125" style="197" bestFit="1" customWidth="1"/>
    <col min="9747" max="9747" width="15.90625" style="197" bestFit="1" customWidth="1"/>
    <col min="9748" max="9984" width="14.36328125" style="197"/>
    <col min="9985" max="9985" width="9.6328125" style="197" customWidth="1"/>
    <col min="9986" max="9986" width="43.54296875" style="197" customWidth="1"/>
    <col min="9987" max="10001" width="17.90625" style="197" customWidth="1"/>
    <col min="10002" max="10002" width="15.453125" style="197" bestFit="1" customWidth="1"/>
    <col min="10003" max="10003" width="15.90625" style="197" bestFit="1" customWidth="1"/>
    <col min="10004" max="10240" width="14.36328125" style="197"/>
    <col min="10241" max="10241" width="9.6328125" style="197" customWidth="1"/>
    <col min="10242" max="10242" width="43.54296875" style="197" customWidth="1"/>
    <col min="10243" max="10257" width="17.90625" style="197" customWidth="1"/>
    <col min="10258" max="10258" width="15.453125" style="197" bestFit="1" customWidth="1"/>
    <col min="10259" max="10259" width="15.90625" style="197" bestFit="1" customWidth="1"/>
    <col min="10260" max="10496" width="14.36328125" style="197"/>
    <col min="10497" max="10497" width="9.6328125" style="197" customWidth="1"/>
    <col min="10498" max="10498" width="43.54296875" style="197" customWidth="1"/>
    <col min="10499" max="10513" width="17.90625" style="197" customWidth="1"/>
    <col min="10514" max="10514" width="15.453125" style="197" bestFit="1" customWidth="1"/>
    <col min="10515" max="10515" width="15.90625" style="197" bestFit="1" customWidth="1"/>
    <col min="10516" max="10752" width="14.36328125" style="197"/>
    <col min="10753" max="10753" width="9.6328125" style="197" customWidth="1"/>
    <col min="10754" max="10754" width="43.54296875" style="197" customWidth="1"/>
    <col min="10755" max="10769" width="17.90625" style="197" customWidth="1"/>
    <col min="10770" max="10770" width="15.453125" style="197" bestFit="1" customWidth="1"/>
    <col min="10771" max="10771" width="15.90625" style="197" bestFit="1" customWidth="1"/>
    <col min="10772" max="11008" width="14.36328125" style="197"/>
    <col min="11009" max="11009" width="9.6328125" style="197" customWidth="1"/>
    <col min="11010" max="11010" width="43.54296875" style="197" customWidth="1"/>
    <col min="11011" max="11025" width="17.90625" style="197" customWidth="1"/>
    <col min="11026" max="11026" width="15.453125" style="197" bestFit="1" customWidth="1"/>
    <col min="11027" max="11027" width="15.90625" style="197" bestFit="1" customWidth="1"/>
    <col min="11028" max="11264" width="14.36328125" style="197"/>
    <col min="11265" max="11265" width="9.6328125" style="197" customWidth="1"/>
    <col min="11266" max="11266" width="43.54296875" style="197" customWidth="1"/>
    <col min="11267" max="11281" width="17.90625" style="197" customWidth="1"/>
    <col min="11282" max="11282" width="15.453125" style="197" bestFit="1" customWidth="1"/>
    <col min="11283" max="11283" width="15.90625" style="197" bestFit="1" customWidth="1"/>
    <col min="11284" max="11520" width="14.36328125" style="197"/>
    <col min="11521" max="11521" width="9.6328125" style="197" customWidth="1"/>
    <col min="11522" max="11522" width="43.54296875" style="197" customWidth="1"/>
    <col min="11523" max="11537" width="17.90625" style="197" customWidth="1"/>
    <col min="11538" max="11538" width="15.453125" style="197" bestFit="1" customWidth="1"/>
    <col min="11539" max="11539" width="15.90625" style="197" bestFit="1" customWidth="1"/>
    <col min="11540" max="11776" width="14.36328125" style="197"/>
    <col min="11777" max="11777" width="9.6328125" style="197" customWidth="1"/>
    <col min="11778" max="11778" width="43.54296875" style="197" customWidth="1"/>
    <col min="11779" max="11793" width="17.90625" style="197" customWidth="1"/>
    <col min="11794" max="11794" width="15.453125" style="197" bestFit="1" customWidth="1"/>
    <col min="11795" max="11795" width="15.90625" style="197" bestFit="1" customWidth="1"/>
    <col min="11796" max="12032" width="14.36328125" style="197"/>
    <col min="12033" max="12033" width="9.6328125" style="197" customWidth="1"/>
    <col min="12034" max="12034" width="43.54296875" style="197" customWidth="1"/>
    <col min="12035" max="12049" width="17.90625" style="197" customWidth="1"/>
    <col min="12050" max="12050" width="15.453125" style="197" bestFit="1" customWidth="1"/>
    <col min="12051" max="12051" width="15.90625" style="197" bestFit="1" customWidth="1"/>
    <col min="12052" max="12288" width="14.36328125" style="197"/>
    <col min="12289" max="12289" width="9.6328125" style="197" customWidth="1"/>
    <col min="12290" max="12290" width="43.54296875" style="197" customWidth="1"/>
    <col min="12291" max="12305" width="17.90625" style="197" customWidth="1"/>
    <col min="12306" max="12306" width="15.453125" style="197" bestFit="1" customWidth="1"/>
    <col min="12307" max="12307" width="15.90625" style="197" bestFit="1" customWidth="1"/>
    <col min="12308" max="12544" width="14.36328125" style="197"/>
    <col min="12545" max="12545" width="9.6328125" style="197" customWidth="1"/>
    <col min="12546" max="12546" width="43.54296875" style="197" customWidth="1"/>
    <col min="12547" max="12561" width="17.90625" style="197" customWidth="1"/>
    <col min="12562" max="12562" width="15.453125" style="197" bestFit="1" customWidth="1"/>
    <col min="12563" max="12563" width="15.90625" style="197" bestFit="1" customWidth="1"/>
    <col min="12564" max="12800" width="14.36328125" style="197"/>
    <col min="12801" max="12801" width="9.6328125" style="197" customWidth="1"/>
    <col min="12802" max="12802" width="43.54296875" style="197" customWidth="1"/>
    <col min="12803" max="12817" width="17.90625" style="197" customWidth="1"/>
    <col min="12818" max="12818" width="15.453125" style="197" bestFit="1" customWidth="1"/>
    <col min="12819" max="12819" width="15.90625" style="197" bestFit="1" customWidth="1"/>
    <col min="12820" max="13056" width="14.36328125" style="197"/>
    <col min="13057" max="13057" width="9.6328125" style="197" customWidth="1"/>
    <col min="13058" max="13058" width="43.54296875" style="197" customWidth="1"/>
    <col min="13059" max="13073" width="17.90625" style="197" customWidth="1"/>
    <col min="13074" max="13074" width="15.453125" style="197" bestFit="1" customWidth="1"/>
    <col min="13075" max="13075" width="15.90625" style="197" bestFit="1" customWidth="1"/>
    <col min="13076" max="13312" width="14.36328125" style="197"/>
    <col min="13313" max="13313" width="9.6328125" style="197" customWidth="1"/>
    <col min="13314" max="13314" width="43.54296875" style="197" customWidth="1"/>
    <col min="13315" max="13329" width="17.90625" style="197" customWidth="1"/>
    <col min="13330" max="13330" width="15.453125" style="197" bestFit="1" customWidth="1"/>
    <col min="13331" max="13331" width="15.90625" style="197" bestFit="1" customWidth="1"/>
    <col min="13332" max="13568" width="14.36328125" style="197"/>
    <col min="13569" max="13569" width="9.6328125" style="197" customWidth="1"/>
    <col min="13570" max="13570" width="43.54296875" style="197" customWidth="1"/>
    <col min="13571" max="13585" width="17.90625" style="197" customWidth="1"/>
    <col min="13586" max="13586" width="15.453125" style="197" bestFit="1" customWidth="1"/>
    <col min="13587" max="13587" width="15.90625" style="197" bestFit="1" customWidth="1"/>
    <col min="13588" max="13824" width="14.36328125" style="197"/>
    <col min="13825" max="13825" width="9.6328125" style="197" customWidth="1"/>
    <col min="13826" max="13826" width="43.54296875" style="197" customWidth="1"/>
    <col min="13827" max="13841" width="17.90625" style="197" customWidth="1"/>
    <col min="13842" max="13842" width="15.453125" style="197" bestFit="1" customWidth="1"/>
    <col min="13843" max="13843" width="15.90625" style="197" bestFit="1" customWidth="1"/>
    <col min="13844" max="14080" width="14.36328125" style="197"/>
    <col min="14081" max="14081" width="9.6328125" style="197" customWidth="1"/>
    <col min="14082" max="14082" width="43.54296875" style="197" customWidth="1"/>
    <col min="14083" max="14097" width="17.90625" style="197" customWidth="1"/>
    <col min="14098" max="14098" width="15.453125" style="197" bestFit="1" customWidth="1"/>
    <col min="14099" max="14099" width="15.90625" style="197" bestFit="1" customWidth="1"/>
    <col min="14100" max="14336" width="14.36328125" style="197"/>
    <col min="14337" max="14337" width="9.6328125" style="197" customWidth="1"/>
    <col min="14338" max="14338" width="43.54296875" style="197" customWidth="1"/>
    <col min="14339" max="14353" width="17.90625" style="197" customWidth="1"/>
    <col min="14354" max="14354" width="15.453125" style="197" bestFit="1" customWidth="1"/>
    <col min="14355" max="14355" width="15.90625" style="197" bestFit="1" customWidth="1"/>
    <col min="14356" max="14592" width="14.36328125" style="197"/>
    <col min="14593" max="14593" width="9.6328125" style="197" customWidth="1"/>
    <col min="14594" max="14594" width="43.54296875" style="197" customWidth="1"/>
    <col min="14595" max="14609" width="17.90625" style="197" customWidth="1"/>
    <col min="14610" max="14610" width="15.453125" style="197" bestFit="1" customWidth="1"/>
    <col min="14611" max="14611" width="15.90625" style="197" bestFit="1" customWidth="1"/>
    <col min="14612" max="14848" width="14.36328125" style="197"/>
    <col min="14849" max="14849" width="9.6328125" style="197" customWidth="1"/>
    <col min="14850" max="14850" width="43.54296875" style="197" customWidth="1"/>
    <col min="14851" max="14865" width="17.90625" style="197" customWidth="1"/>
    <col min="14866" max="14866" width="15.453125" style="197" bestFit="1" customWidth="1"/>
    <col min="14867" max="14867" width="15.90625" style="197" bestFit="1" customWidth="1"/>
    <col min="14868" max="15104" width="14.36328125" style="197"/>
    <col min="15105" max="15105" width="9.6328125" style="197" customWidth="1"/>
    <col min="15106" max="15106" width="43.54296875" style="197" customWidth="1"/>
    <col min="15107" max="15121" width="17.90625" style="197" customWidth="1"/>
    <col min="15122" max="15122" width="15.453125" style="197" bestFit="1" customWidth="1"/>
    <col min="15123" max="15123" width="15.90625" style="197" bestFit="1" customWidth="1"/>
    <col min="15124" max="15360" width="14.36328125" style="197"/>
    <col min="15361" max="15361" width="9.6328125" style="197" customWidth="1"/>
    <col min="15362" max="15362" width="43.54296875" style="197" customWidth="1"/>
    <col min="15363" max="15377" width="17.90625" style="197" customWidth="1"/>
    <col min="15378" max="15378" width="15.453125" style="197" bestFit="1" customWidth="1"/>
    <col min="15379" max="15379" width="15.90625" style="197" bestFit="1" customWidth="1"/>
    <col min="15380" max="15616" width="14.36328125" style="197"/>
    <col min="15617" max="15617" width="9.6328125" style="197" customWidth="1"/>
    <col min="15618" max="15618" width="43.54296875" style="197" customWidth="1"/>
    <col min="15619" max="15633" width="17.90625" style="197" customWidth="1"/>
    <col min="15634" max="15634" width="15.453125" style="197" bestFit="1" customWidth="1"/>
    <col min="15635" max="15635" width="15.90625" style="197" bestFit="1" customWidth="1"/>
    <col min="15636" max="15872" width="14.36328125" style="197"/>
    <col min="15873" max="15873" width="9.6328125" style="197" customWidth="1"/>
    <col min="15874" max="15874" width="43.54296875" style="197" customWidth="1"/>
    <col min="15875" max="15889" width="17.90625" style="197" customWidth="1"/>
    <col min="15890" max="15890" width="15.453125" style="197" bestFit="1" customWidth="1"/>
    <col min="15891" max="15891" width="15.90625" style="197" bestFit="1" customWidth="1"/>
    <col min="15892" max="16128" width="14.36328125" style="197"/>
    <col min="16129" max="16129" width="9.6328125" style="197" customWidth="1"/>
    <col min="16130" max="16130" width="43.54296875" style="197" customWidth="1"/>
    <col min="16131" max="16145" width="17.90625" style="197" customWidth="1"/>
    <col min="16146" max="16146" width="15.453125" style="197" bestFit="1" customWidth="1"/>
    <col min="16147" max="16147" width="15.90625" style="197" bestFit="1" customWidth="1"/>
    <col min="16148" max="16384" width="14.36328125" style="197"/>
  </cols>
  <sheetData>
    <row r="1" spans="2:17" ht="15.75" customHeight="1" x14ac:dyDescent="0.3"/>
    <row r="2" spans="2:17" ht="15.75" customHeight="1" x14ac:dyDescent="0.3"/>
    <row r="3" spans="2:17" ht="18.75" customHeight="1" x14ac:dyDescent="0.3">
      <c r="B3" s="270" t="s">
        <v>272</v>
      </c>
      <c r="C3" s="270"/>
      <c r="D3" s="270"/>
      <c r="E3" s="270"/>
      <c r="F3" s="270"/>
      <c r="G3" s="270"/>
      <c r="H3" s="270"/>
      <c r="I3" s="270"/>
      <c r="J3" s="270"/>
      <c r="K3" s="270"/>
      <c r="L3" s="270"/>
      <c r="M3" s="270"/>
      <c r="N3" s="270"/>
      <c r="O3" s="270"/>
      <c r="P3" s="270"/>
      <c r="Q3" s="270"/>
    </row>
    <row r="4" spans="2:17" s="203" customFormat="1" ht="15.75" customHeight="1" x14ac:dyDescent="0.3">
      <c r="B4" s="199" t="s">
        <v>0</v>
      </c>
      <c r="C4" s="200" t="s">
        <v>66</v>
      </c>
      <c r="D4" s="200" t="s">
        <v>67</v>
      </c>
      <c r="E4" s="200" t="s">
        <v>68</v>
      </c>
      <c r="F4" s="200" t="s">
        <v>69</v>
      </c>
      <c r="G4" s="200" t="s">
        <v>70</v>
      </c>
      <c r="H4" s="200" t="s">
        <v>87</v>
      </c>
      <c r="I4" s="201" t="s">
        <v>71</v>
      </c>
      <c r="J4" s="200" t="s">
        <v>72</v>
      </c>
      <c r="K4" s="202" t="s">
        <v>73</v>
      </c>
      <c r="L4" s="202" t="s">
        <v>74</v>
      </c>
      <c r="M4" s="202" t="s">
        <v>75</v>
      </c>
      <c r="N4" s="202" t="s">
        <v>2</v>
      </c>
      <c r="O4" s="202" t="s">
        <v>76</v>
      </c>
      <c r="P4" s="202" t="s">
        <v>77</v>
      </c>
      <c r="Q4" s="202" t="s">
        <v>78</v>
      </c>
    </row>
    <row r="5" spans="2:17" ht="15" customHeight="1" x14ac:dyDescent="0.3">
      <c r="B5" s="271" t="s">
        <v>16</v>
      </c>
      <c r="C5" s="272"/>
      <c r="D5" s="272"/>
      <c r="E5" s="272"/>
      <c r="F5" s="272"/>
      <c r="G5" s="272"/>
      <c r="H5" s="272"/>
      <c r="I5" s="272"/>
      <c r="J5" s="272"/>
      <c r="K5" s="272"/>
      <c r="L5" s="272"/>
      <c r="M5" s="272"/>
      <c r="N5" s="272"/>
      <c r="O5" s="272"/>
      <c r="P5" s="272"/>
      <c r="Q5" s="273"/>
    </row>
    <row r="6" spans="2:17" ht="18.75" customHeight="1" x14ac:dyDescent="0.3">
      <c r="B6" s="204" t="s">
        <v>51</v>
      </c>
      <c r="C6" s="205">
        <v>104011</v>
      </c>
      <c r="D6" s="205">
        <v>59349</v>
      </c>
      <c r="E6" s="205">
        <v>59349</v>
      </c>
      <c r="F6" s="205">
        <v>0</v>
      </c>
      <c r="G6" s="205">
        <v>23472</v>
      </c>
      <c r="H6" s="205">
        <v>23472</v>
      </c>
      <c r="I6" s="205">
        <v>0</v>
      </c>
      <c r="J6" s="205">
        <v>0</v>
      </c>
      <c r="K6" s="205">
        <v>0</v>
      </c>
      <c r="L6" s="205">
        <v>0</v>
      </c>
      <c r="M6" s="205">
        <v>0</v>
      </c>
      <c r="N6" s="205">
        <v>0</v>
      </c>
      <c r="O6" s="205">
        <v>0</v>
      </c>
      <c r="P6" s="205">
        <v>0</v>
      </c>
      <c r="Q6" s="206">
        <v>139889</v>
      </c>
    </row>
    <row r="7" spans="2:17" ht="18.75" customHeight="1" x14ac:dyDescent="0.3">
      <c r="B7" s="204" t="s">
        <v>144</v>
      </c>
      <c r="C7" s="205">
        <v>0</v>
      </c>
      <c r="D7" s="205">
        <v>0</v>
      </c>
      <c r="E7" s="205">
        <v>0</v>
      </c>
      <c r="F7" s="205">
        <v>0</v>
      </c>
      <c r="G7" s="205">
        <v>0</v>
      </c>
      <c r="H7" s="205">
        <v>0</v>
      </c>
      <c r="I7" s="205">
        <v>0</v>
      </c>
      <c r="J7" s="205">
        <v>0</v>
      </c>
      <c r="K7" s="205">
        <v>0</v>
      </c>
      <c r="L7" s="205">
        <v>0</v>
      </c>
      <c r="M7" s="205">
        <v>0</v>
      </c>
      <c r="N7" s="205">
        <v>0</v>
      </c>
      <c r="O7" s="205">
        <v>0</v>
      </c>
      <c r="P7" s="205">
        <v>0</v>
      </c>
      <c r="Q7" s="206">
        <v>0</v>
      </c>
    </row>
    <row r="8" spans="2:17" ht="18.75" customHeight="1" x14ac:dyDescent="0.3">
      <c r="B8" s="204" t="s">
        <v>153</v>
      </c>
      <c r="C8" s="205">
        <v>0</v>
      </c>
      <c r="D8" s="205">
        <v>0</v>
      </c>
      <c r="E8" s="205">
        <v>0</v>
      </c>
      <c r="F8" s="205">
        <v>0</v>
      </c>
      <c r="G8" s="205">
        <v>0</v>
      </c>
      <c r="H8" s="205">
        <v>0</v>
      </c>
      <c r="I8" s="205">
        <v>0</v>
      </c>
      <c r="J8" s="205">
        <v>0</v>
      </c>
      <c r="K8" s="205">
        <v>0</v>
      </c>
      <c r="L8" s="205">
        <v>0</v>
      </c>
      <c r="M8" s="205">
        <v>0</v>
      </c>
      <c r="N8" s="205">
        <v>0</v>
      </c>
      <c r="O8" s="205">
        <v>0</v>
      </c>
      <c r="P8" s="205">
        <v>0</v>
      </c>
      <c r="Q8" s="206">
        <v>0</v>
      </c>
    </row>
    <row r="9" spans="2:17" ht="18.75" customHeight="1" x14ac:dyDescent="0.3">
      <c r="B9" s="204" t="s">
        <v>52</v>
      </c>
      <c r="C9" s="205">
        <v>0</v>
      </c>
      <c r="D9" s="205">
        <v>0</v>
      </c>
      <c r="E9" s="205">
        <v>0</v>
      </c>
      <c r="F9" s="205">
        <v>0</v>
      </c>
      <c r="G9" s="205">
        <v>0</v>
      </c>
      <c r="H9" s="205">
        <v>0</v>
      </c>
      <c r="I9" s="205">
        <v>0</v>
      </c>
      <c r="J9" s="205">
        <v>0</v>
      </c>
      <c r="K9" s="205">
        <v>0</v>
      </c>
      <c r="L9" s="205">
        <v>0</v>
      </c>
      <c r="M9" s="205">
        <v>0</v>
      </c>
      <c r="N9" s="205">
        <v>0</v>
      </c>
      <c r="O9" s="205">
        <v>0</v>
      </c>
      <c r="P9" s="205">
        <v>0</v>
      </c>
      <c r="Q9" s="206">
        <v>0</v>
      </c>
    </row>
    <row r="10" spans="2:17" ht="18.75" customHeight="1" x14ac:dyDescent="0.3">
      <c r="B10" s="204" t="s">
        <v>53</v>
      </c>
      <c r="C10" s="205">
        <v>0</v>
      </c>
      <c r="D10" s="205">
        <v>0</v>
      </c>
      <c r="E10" s="205">
        <v>0</v>
      </c>
      <c r="F10" s="205">
        <v>0</v>
      </c>
      <c r="G10" s="205">
        <v>0</v>
      </c>
      <c r="H10" s="205">
        <v>0</v>
      </c>
      <c r="I10" s="205">
        <v>0</v>
      </c>
      <c r="J10" s="205">
        <v>0</v>
      </c>
      <c r="K10" s="205">
        <v>0</v>
      </c>
      <c r="L10" s="205">
        <v>0</v>
      </c>
      <c r="M10" s="205">
        <v>0</v>
      </c>
      <c r="N10" s="205">
        <v>0</v>
      </c>
      <c r="O10" s="205">
        <v>0</v>
      </c>
      <c r="P10" s="205">
        <v>0</v>
      </c>
      <c r="Q10" s="206">
        <v>0</v>
      </c>
    </row>
    <row r="11" spans="2:17" ht="18.75" customHeight="1" x14ac:dyDescent="0.3">
      <c r="B11" s="204" t="s">
        <v>22</v>
      </c>
      <c r="C11" s="205">
        <v>0</v>
      </c>
      <c r="D11" s="205">
        <v>0</v>
      </c>
      <c r="E11" s="205">
        <v>0</v>
      </c>
      <c r="F11" s="205">
        <v>0</v>
      </c>
      <c r="G11" s="205">
        <v>0</v>
      </c>
      <c r="H11" s="205">
        <v>0</v>
      </c>
      <c r="I11" s="205">
        <v>0</v>
      </c>
      <c r="J11" s="205">
        <v>0</v>
      </c>
      <c r="K11" s="205">
        <v>0</v>
      </c>
      <c r="L11" s="205">
        <v>0</v>
      </c>
      <c r="M11" s="205">
        <v>0</v>
      </c>
      <c r="N11" s="205">
        <v>0</v>
      </c>
      <c r="O11" s="205">
        <v>0</v>
      </c>
      <c r="P11" s="205">
        <v>0</v>
      </c>
      <c r="Q11" s="206">
        <v>0</v>
      </c>
    </row>
    <row r="12" spans="2:17" ht="18.75" customHeight="1" x14ac:dyDescent="0.3">
      <c r="B12" s="204" t="s">
        <v>55</v>
      </c>
      <c r="C12" s="205">
        <v>0</v>
      </c>
      <c r="D12" s="205">
        <v>0</v>
      </c>
      <c r="E12" s="205">
        <v>0</v>
      </c>
      <c r="F12" s="205">
        <v>0</v>
      </c>
      <c r="G12" s="205">
        <v>0</v>
      </c>
      <c r="H12" s="205">
        <v>0</v>
      </c>
      <c r="I12" s="205">
        <v>0</v>
      </c>
      <c r="J12" s="205">
        <v>0</v>
      </c>
      <c r="K12" s="205">
        <v>0</v>
      </c>
      <c r="L12" s="205">
        <v>0</v>
      </c>
      <c r="M12" s="205">
        <v>0</v>
      </c>
      <c r="N12" s="205">
        <v>0</v>
      </c>
      <c r="O12" s="205">
        <v>0</v>
      </c>
      <c r="P12" s="205">
        <v>0</v>
      </c>
      <c r="Q12" s="206">
        <v>0</v>
      </c>
    </row>
    <row r="13" spans="2:17" ht="18.75" customHeight="1" x14ac:dyDescent="0.3">
      <c r="B13" s="204" t="s">
        <v>56</v>
      </c>
      <c r="C13" s="205">
        <v>0</v>
      </c>
      <c r="D13" s="205">
        <v>0</v>
      </c>
      <c r="E13" s="205">
        <v>0</v>
      </c>
      <c r="F13" s="205">
        <v>0</v>
      </c>
      <c r="G13" s="205">
        <v>0</v>
      </c>
      <c r="H13" s="205">
        <v>0</v>
      </c>
      <c r="I13" s="205">
        <v>0</v>
      </c>
      <c r="J13" s="205">
        <v>0</v>
      </c>
      <c r="K13" s="205">
        <v>0</v>
      </c>
      <c r="L13" s="205">
        <v>0</v>
      </c>
      <c r="M13" s="205">
        <v>0</v>
      </c>
      <c r="N13" s="205">
        <v>0</v>
      </c>
      <c r="O13" s="205">
        <v>0</v>
      </c>
      <c r="P13" s="205">
        <v>0</v>
      </c>
      <c r="Q13" s="206">
        <v>0</v>
      </c>
    </row>
    <row r="14" spans="2:17" ht="18.75" customHeight="1" x14ac:dyDescent="0.3">
      <c r="B14" s="204" t="s">
        <v>57</v>
      </c>
      <c r="C14" s="205">
        <v>13351884</v>
      </c>
      <c r="D14" s="205">
        <v>3957878</v>
      </c>
      <c r="E14" s="205">
        <v>3957878</v>
      </c>
      <c r="F14" s="205">
        <v>0</v>
      </c>
      <c r="G14" s="205">
        <v>1575814</v>
      </c>
      <c r="H14" s="205">
        <v>0</v>
      </c>
      <c r="I14" s="205">
        <v>1575814</v>
      </c>
      <c r="J14" s="205">
        <v>0</v>
      </c>
      <c r="K14" s="205">
        <v>0</v>
      </c>
      <c r="L14" s="205">
        <v>46255</v>
      </c>
      <c r="M14" s="205">
        <v>152474</v>
      </c>
      <c r="N14" s="205">
        <v>2212955</v>
      </c>
      <c r="O14" s="205">
        <v>0</v>
      </c>
      <c r="P14" s="205">
        <v>0</v>
      </c>
      <c r="Q14" s="206">
        <v>17748174</v>
      </c>
    </row>
    <row r="15" spans="2:17" ht="18.75" customHeight="1" x14ac:dyDescent="0.3">
      <c r="B15" s="204" t="s">
        <v>58</v>
      </c>
      <c r="C15" s="205">
        <v>5384362</v>
      </c>
      <c r="D15" s="205">
        <v>1143272</v>
      </c>
      <c r="E15" s="205">
        <v>1143272</v>
      </c>
      <c r="F15" s="205">
        <v>0</v>
      </c>
      <c r="G15" s="205">
        <v>664338</v>
      </c>
      <c r="H15" s="205">
        <v>0</v>
      </c>
      <c r="I15" s="205">
        <v>0</v>
      </c>
      <c r="J15" s="205">
        <v>0</v>
      </c>
      <c r="K15" s="205">
        <v>0</v>
      </c>
      <c r="L15" s="205">
        <v>13711</v>
      </c>
      <c r="M15" s="205">
        <v>38091</v>
      </c>
      <c r="N15" s="205">
        <v>50431</v>
      </c>
      <c r="O15" s="205">
        <v>233</v>
      </c>
      <c r="P15" s="205">
        <v>0</v>
      </c>
      <c r="Q15" s="206">
        <v>6526030</v>
      </c>
    </row>
    <row r="16" spans="2:17" ht="18.75" customHeight="1" x14ac:dyDescent="0.3">
      <c r="B16" s="204" t="s">
        <v>59</v>
      </c>
      <c r="C16" s="205">
        <v>0</v>
      </c>
      <c r="D16" s="205">
        <v>0</v>
      </c>
      <c r="E16" s="205">
        <v>0</v>
      </c>
      <c r="F16" s="205">
        <v>0</v>
      </c>
      <c r="G16" s="205">
        <v>0</v>
      </c>
      <c r="H16" s="205">
        <v>0</v>
      </c>
      <c r="I16" s="205">
        <v>0</v>
      </c>
      <c r="J16" s="205">
        <v>0</v>
      </c>
      <c r="K16" s="205">
        <v>0</v>
      </c>
      <c r="L16" s="205">
        <v>0</v>
      </c>
      <c r="M16" s="205">
        <v>0</v>
      </c>
      <c r="N16" s="205">
        <v>0</v>
      </c>
      <c r="O16" s="205">
        <v>0</v>
      </c>
      <c r="P16" s="205">
        <v>0</v>
      </c>
      <c r="Q16" s="206">
        <v>0</v>
      </c>
    </row>
    <row r="17" spans="2:19" ht="18.75" customHeight="1" x14ac:dyDescent="0.3">
      <c r="B17" s="204" t="s">
        <v>133</v>
      </c>
      <c r="C17" s="205">
        <v>0</v>
      </c>
      <c r="D17" s="205">
        <v>0</v>
      </c>
      <c r="E17" s="205">
        <v>0</v>
      </c>
      <c r="F17" s="205">
        <v>0</v>
      </c>
      <c r="G17" s="205">
        <v>0</v>
      </c>
      <c r="H17" s="205">
        <v>0</v>
      </c>
      <c r="I17" s="205">
        <v>0</v>
      </c>
      <c r="J17" s="205">
        <v>0</v>
      </c>
      <c r="K17" s="205">
        <v>0</v>
      </c>
      <c r="L17" s="205">
        <v>0</v>
      </c>
      <c r="M17" s="205">
        <v>0</v>
      </c>
      <c r="N17" s="205">
        <v>0</v>
      </c>
      <c r="O17" s="205">
        <v>0</v>
      </c>
      <c r="P17" s="205">
        <v>0</v>
      </c>
      <c r="Q17" s="206">
        <v>0</v>
      </c>
    </row>
    <row r="18" spans="2:19" ht="18.75" customHeight="1" x14ac:dyDescent="0.3">
      <c r="B18" s="204" t="s">
        <v>261</v>
      </c>
      <c r="C18" s="205">
        <v>0</v>
      </c>
      <c r="D18" s="205">
        <v>0</v>
      </c>
      <c r="E18" s="205">
        <v>0</v>
      </c>
      <c r="F18" s="205">
        <v>0</v>
      </c>
      <c r="G18" s="205">
        <v>0</v>
      </c>
      <c r="H18" s="205">
        <v>0</v>
      </c>
      <c r="I18" s="205">
        <v>0</v>
      </c>
      <c r="J18" s="205">
        <v>0</v>
      </c>
      <c r="K18" s="205">
        <v>0</v>
      </c>
      <c r="L18" s="205">
        <v>0</v>
      </c>
      <c r="M18" s="205">
        <v>0</v>
      </c>
      <c r="N18" s="205">
        <v>0</v>
      </c>
      <c r="O18" s="205">
        <v>0</v>
      </c>
      <c r="P18" s="205">
        <v>0</v>
      </c>
      <c r="Q18" s="206">
        <v>0</v>
      </c>
    </row>
    <row r="19" spans="2:19" ht="18.75" customHeight="1" x14ac:dyDescent="0.3">
      <c r="B19" s="204" t="s">
        <v>138</v>
      </c>
      <c r="C19" s="211">
        <v>0</v>
      </c>
      <c r="D19" s="205">
        <v>0</v>
      </c>
      <c r="E19" s="205">
        <v>0</v>
      </c>
      <c r="F19" s="205">
        <v>0</v>
      </c>
      <c r="G19" s="205">
        <v>0</v>
      </c>
      <c r="H19" s="205">
        <v>0</v>
      </c>
      <c r="I19" s="205">
        <v>0</v>
      </c>
      <c r="J19" s="205">
        <v>0</v>
      </c>
      <c r="K19" s="205">
        <v>0</v>
      </c>
      <c r="L19" s="205">
        <v>0</v>
      </c>
      <c r="M19" s="205">
        <v>0</v>
      </c>
      <c r="N19" s="205">
        <v>0</v>
      </c>
      <c r="O19" s="205">
        <v>0</v>
      </c>
      <c r="P19" s="205">
        <v>0</v>
      </c>
      <c r="Q19" s="206">
        <v>0</v>
      </c>
    </row>
    <row r="20" spans="2:19" ht="18.75" customHeight="1" x14ac:dyDescent="0.3">
      <c r="B20" s="204" t="s">
        <v>35</v>
      </c>
      <c r="C20" s="211">
        <v>905087</v>
      </c>
      <c r="D20" s="205">
        <v>136739</v>
      </c>
      <c r="E20" s="205">
        <v>136739</v>
      </c>
      <c r="F20" s="205">
        <v>0</v>
      </c>
      <c r="G20" s="205">
        <v>118490</v>
      </c>
      <c r="H20" s="205">
        <v>118490</v>
      </c>
      <c r="I20" s="205">
        <v>0</v>
      </c>
      <c r="J20" s="205">
        <v>0</v>
      </c>
      <c r="K20" s="205">
        <v>0</v>
      </c>
      <c r="L20" s="205">
        <v>572</v>
      </c>
      <c r="M20" s="205">
        <v>12187</v>
      </c>
      <c r="N20" s="205">
        <v>0</v>
      </c>
      <c r="O20" s="205">
        <v>0</v>
      </c>
      <c r="P20" s="205">
        <v>0</v>
      </c>
      <c r="Q20" s="206">
        <v>910576</v>
      </c>
    </row>
    <row r="21" spans="2:19" ht="18.75" customHeight="1" x14ac:dyDescent="0.3">
      <c r="B21" s="204" t="s">
        <v>198</v>
      </c>
      <c r="C21" s="211">
        <v>0</v>
      </c>
      <c r="D21" s="205">
        <v>0</v>
      </c>
      <c r="E21" s="205">
        <v>0</v>
      </c>
      <c r="F21" s="205">
        <v>0</v>
      </c>
      <c r="G21" s="205">
        <v>0</v>
      </c>
      <c r="H21" s="205">
        <v>0</v>
      </c>
      <c r="I21" s="205">
        <v>0</v>
      </c>
      <c r="J21" s="205">
        <v>0</v>
      </c>
      <c r="K21" s="205">
        <v>0</v>
      </c>
      <c r="L21" s="205">
        <v>0</v>
      </c>
      <c r="M21" s="205">
        <v>0</v>
      </c>
      <c r="N21" s="205">
        <v>0</v>
      </c>
      <c r="O21" s="205">
        <v>0</v>
      </c>
      <c r="P21" s="205">
        <v>0</v>
      </c>
      <c r="Q21" s="206">
        <v>0</v>
      </c>
    </row>
    <row r="22" spans="2:19" ht="18.75" customHeight="1" x14ac:dyDescent="0.3">
      <c r="B22" s="204" t="s">
        <v>60</v>
      </c>
      <c r="C22" s="211">
        <v>0</v>
      </c>
      <c r="D22" s="205">
        <v>0</v>
      </c>
      <c r="E22" s="205">
        <v>0</v>
      </c>
      <c r="F22" s="205">
        <v>0</v>
      </c>
      <c r="G22" s="205">
        <v>0</v>
      </c>
      <c r="H22" s="205">
        <v>0</v>
      </c>
      <c r="I22" s="205">
        <v>0</v>
      </c>
      <c r="J22" s="205">
        <v>0</v>
      </c>
      <c r="K22" s="205">
        <v>0</v>
      </c>
      <c r="L22" s="205">
        <v>0</v>
      </c>
      <c r="M22" s="205">
        <v>0</v>
      </c>
      <c r="N22" s="205">
        <v>0</v>
      </c>
      <c r="O22" s="205">
        <v>0</v>
      </c>
      <c r="P22" s="205">
        <v>0</v>
      </c>
      <c r="Q22" s="206">
        <v>0</v>
      </c>
    </row>
    <row r="23" spans="2:19" ht="18.75" customHeight="1" x14ac:dyDescent="0.3">
      <c r="B23" s="204" t="s">
        <v>61</v>
      </c>
      <c r="C23" s="211">
        <v>0</v>
      </c>
      <c r="D23" s="205">
        <v>0</v>
      </c>
      <c r="E23" s="205">
        <v>0</v>
      </c>
      <c r="F23" s="205">
        <v>0</v>
      </c>
      <c r="G23" s="205">
        <v>0</v>
      </c>
      <c r="H23" s="205">
        <v>0</v>
      </c>
      <c r="I23" s="205">
        <v>0</v>
      </c>
      <c r="J23" s="205">
        <v>0</v>
      </c>
      <c r="K23" s="205">
        <v>0</v>
      </c>
      <c r="L23" s="205">
        <v>0</v>
      </c>
      <c r="M23" s="205">
        <v>0</v>
      </c>
      <c r="N23" s="205">
        <v>0</v>
      </c>
      <c r="O23" s="205">
        <v>0</v>
      </c>
      <c r="P23" s="205">
        <v>0</v>
      </c>
      <c r="Q23" s="206">
        <v>0</v>
      </c>
    </row>
    <row r="24" spans="2:19" ht="18.75" customHeight="1" x14ac:dyDescent="0.3">
      <c r="B24" s="204" t="s">
        <v>136</v>
      </c>
      <c r="C24" s="211">
        <v>0</v>
      </c>
      <c r="D24" s="205">
        <v>0</v>
      </c>
      <c r="E24" s="205">
        <v>0</v>
      </c>
      <c r="F24" s="205">
        <v>0</v>
      </c>
      <c r="G24" s="205">
        <v>0</v>
      </c>
      <c r="H24" s="205">
        <v>0</v>
      </c>
      <c r="I24" s="205">
        <v>0</v>
      </c>
      <c r="J24" s="205">
        <v>0</v>
      </c>
      <c r="K24" s="205">
        <v>0</v>
      </c>
      <c r="L24" s="205">
        <v>0</v>
      </c>
      <c r="M24" s="205">
        <v>0</v>
      </c>
      <c r="N24" s="205">
        <v>0</v>
      </c>
      <c r="O24" s="205">
        <v>0</v>
      </c>
      <c r="P24" s="205">
        <v>0</v>
      </c>
      <c r="Q24" s="206">
        <v>0</v>
      </c>
    </row>
    <row r="25" spans="2:19" ht="18.75" customHeight="1" x14ac:dyDescent="0.3">
      <c r="B25" s="204" t="s">
        <v>137</v>
      </c>
      <c r="C25" s="211">
        <v>0</v>
      </c>
      <c r="D25" s="205">
        <v>0</v>
      </c>
      <c r="E25" s="205">
        <v>0</v>
      </c>
      <c r="F25" s="205">
        <v>0</v>
      </c>
      <c r="G25" s="205">
        <v>0</v>
      </c>
      <c r="H25" s="205">
        <v>0</v>
      </c>
      <c r="I25" s="205">
        <v>0</v>
      </c>
      <c r="J25" s="205">
        <v>0</v>
      </c>
      <c r="K25" s="205">
        <v>0</v>
      </c>
      <c r="L25" s="205">
        <v>0</v>
      </c>
      <c r="M25" s="205">
        <v>0</v>
      </c>
      <c r="N25" s="205">
        <v>0</v>
      </c>
      <c r="O25" s="205">
        <v>0</v>
      </c>
      <c r="P25" s="205">
        <v>0</v>
      </c>
      <c r="Q25" s="206">
        <v>0</v>
      </c>
    </row>
    <row r="26" spans="2:19" ht="18.75" customHeight="1" x14ac:dyDescent="0.3">
      <c r="B26" s="204" t="s">
        <v>154</v>
      </c>
      <c r="C26" s="211">
        <v>0</v>
      </c>
      <c r="D26" s="205">
        <v>0</v>
      </c>
      <c r="E26" s="205">
        <v>0</v>
      </c>
      <c r="F26" s="205">
        <v>0</v>
      </c>
      <c r="G26" s="205">
        <v>0</v>
      </c>
      <c r="H26" s="205">
        <v>0</v>
      </c>
      <c r="I26" s="205">
        <v>0</v>
      </c>
      <c r="J26" s="205">
        <v>0</v>
      </c>
      <c r="K26" s="205">
        <v>0</v>
      </c>
      <c r="L26" s="205">
        <v>0</v>
      </c>
      <c r="M26" s="205">
        <v>0</v>
      </c>
      <c r="N26" s="205">
        <v>0</v>
      </c>
      <c r="O26" s="205">
        <v>0</v>
      </c>
      <c r="P26" s="205">
        <v>0</v>
      </c>
      <c r="Q26" s="206">
        <v>0</v>
      </c>
    </row>
    <row r="27" spans="2:19" ht="18.75" customHeight="1" x14ac:dyDescent="0.3">
      <c r="B27" s="204" t="s">
        <v>38</v>
      </c>
      <c r="C27" s="211">
        <v>0</v>
      </c>
      <c r="D27" s="205">
        <v>0</v>
      </c>
      <c r="E27" s="205">
        <v>0</v>
      </c>
      <c r="F27" s="205">
        <v>0</v>
      </c>
      <c r="G27" s="205">
        <v>0</v>
      </c>
      <c r="H27" s="205">
        <v>0</v>
      </c>
      <c r="I27" s="205">
        <v>0</v>
      </c>
      <c r="J27" s="205">
        <v>0</v>
      </c>
      <c r="K27" s="205">
        <v>0</v>
      </c>
      <c r="L27" s="205">
        <v>0</v>
      </c>
      <c r="M27" s="205">
        <v>0</v>
      </c>
      <c r="N27" s="205">
        <v>0</v>
      </c>
      <c r="O27" s="205">
        <v>0</v>
      </c>
      <c r="P27" s="205">
        <v>0</v>
      </c>
      <c r="Q27" s="206">
        <v>0</v>
      </c>
    </row>
    <row r="28" spans="2:19" ht="18.75" customHeight="1" x14ac:dyDescent="0.3">
      <c r="B28" s="204" t="s">
        <v>62</v>
      </c>
      <c r="C28" s="211">
        <v>177844</v>
      </c>
      <c r="D28" s="205">
        <v>164776</v>
      </c>
      <c r="E28" s="205">
        <v>164776</v>
      </c>
      <c r="F28" s="205">
        <v>0</v>
      </c>
      <c r="G28" s="205">
        <v>69672</v>
      </c>
      <c r="H28" s="205">
        <v>63355</v>
      </c>
      <c r="I28" s="205">
        <v>0</v>
      </c>
      <c r="J28" s="205">
        <v>0</v>
      </c>
      <c r="K28" s="205">
        <v>0</v>
      </c>
      <c r="L28" s="205">
        <v>0</v>
      </c>
      <c r="M28" s="205">
        <v>20916</v>
      </c>
      <c r="N28" s="205">
        <v>24766</v>
      </c>
      <c r="O28" s="205">
        <v>0</v>
      </c>
      <c r="P28" s="205">
        <v>0</v>
      </c>
      <c r="Q28" s="206">
        <v>283115</v>
      </c>
    </row>
    <row r="29" spans="2:19" ht="18.75" customHeight="1" x14ac:dyDescent="0.3">
      <c r="B29" s="204" t="s">
        <v>63</v>
      </c>
      <c r="C29" s="211">
        <v>27763</v>
      </c>
      <c r="D29" s="205">
        <v>0</v>
      </c>
      <c r="E29" s="205">
        <v>0</v>
      </c>
      <c r="F29" s="205">
        <v>0</v>
      </c>
      <c r="G29" s="205">
        <v>0</v>
      </c>
      <c r="H29" s="205">
        <v>0</v>
      </c>
      <c r="I29" s="205">
        <v>0</v>
      </c>
      <c r="J29" s="205">
        <v>0</v>
      </c>
      <c r="K29" s="205">
        <v>0</v>
      </c>
      <c r="L29" s="205">
        <v>0</v>
      </c>
      <c r="M29" s="205">
        <v>30083</v>
      </c>
      <c r="N29" s="205">
        <v>5354</v>
      </c>
      <c r="O29" s="205">
        <v>0</v>
      </c>
      <c r="P29" s="205">
        <v>0</v>
      </c>
      <c r="Q29" s="206">
        <v>3033</v>
      </c>
    </row>
    <row r="30" spans="2:19" ht="18.75" customHeight="1" x14ac:dyDescent="0.3">
      <c r="B30" s="204" t="s">
        <v>64</v>
      </c>
      <c r="C30" s="211">
        <v>-281217</v>
      </c>
      <c r="D30" s="205">
        <v>0</v>
      </c>
      <c r="E30" s="205">
        <v>0</v>
      </c>
      <c r="F30" s="205">
        <v>0</v>
      </c>
      <c r="G30" s="205">
        <v>0</v>
      </c>
      <c r="H30" s="205">
        <v>223923</v>
      </c>
      <c r="I30" s="205">
        <v>0</v>
      </c>
      <c r="J30" s="205">
        <v>0</v>
      </c>
      <c r="K30" s="205">
        <v>0</v>
      </c>
      <c r="L30" s="205">
        <v>0</v>
      </c>
      <c r="M30" s="205">
        <v>0</v>
      </c>
      <c r="N30" s="205">
        <v>0</v>
      </c>
      <c r="O30" s="205">
        <v>0</v>
      </c>
      <c r="P30" s="205">
        <v>0</v>
      </c>
      <c r="Q30" s="206">
        <v>-505139</v>
      </c>
    </row>
    <row r="31" spans="2:19" ht="18.75" customHeight="1" x14ac:dyDescent="0.3">
      <c r="B31" s="207" t="s">
        <v>45</v>
      </c>
      <c r="C31" s="208">
        <f t="shared" ref="C31:Q31" si="0">SUM(C5:C30)</f>
        <v>19669734</v>
      </c>
      <c r="D31" s="208">
        <f t="shared" si="0"/>
        <v>5462014</v>
      </c>
      <c r="E31" s="208">
        <f t="shared" si="0"/>
        <v>5462014</v>
      </c>
      <c r="F31" s="208">
        <f t="shared" si="0"/>
        <v>0</v>
      </c>
      <c r="G31" s="208">
        <f t="shared" si="0"/>
        <v>2451786</v>
      </c>
      <c r="H31" s="208">
        <f t="shared" si="0"/>
        <v>429240</v>
      </c>
      <c r="I31" s="208">
        <f t="shared" si="0"/>
        <v>1575814</v>
      </c>
      <c r="J31" s="208">
        <f t="shared" si="0"/>
        <v>0</v>
      </c>
      <c r="K31" s="208">
        <f t="shared" si="0"/>
        <v>0</v>
      </c>
      <c r="L31" s="208">
        <f t="shared" si="0"/>
        <v>60538</v>
      </c>
      <c r="M31" s="208">
        <f t="shared" si="0"/>
        <v>253751</v>
      </c>
      <c r="N31" s="208">
        <f t="shared" si="0"/>
        <v>2293506</v>
      </c>
      <c r="O31" s="208">
        <f t="shared" si="0"/>
        <v>233</v>
      </c>
      <c r="P31" s="208">
        <f t="shared" si="0"/>
        <v>0</v>
      </c>
      <c r="Q31" s="208">
        <f t="shared" si="0"/>
        <v>25105678</v>
      </c>
      <c r="R31" s="209"/>
      <c r="S31" s="209"/>
    </row>
    <row r="32" spans="2:19" ht="18.75" customHeight="1" x14ac:dyDescent="0.3">
      <c r="B32" s="271" t="s">
        <v>46</v>
      </c>
      <c r="C32" s="272"/>
      <c r="D32" s="272"/>
      <c r="E32" s="272"/>
      <c r="F32" s="272"/>
      <c r="G32" s="272"/>
      <c r="H32" s="272"/>
      <c r="I32" s="272"/>
      <c r="J32" s="272"/>
      <c r="K32" s="272"/>
      <c r="L32" s="272"/>
      <c r="M32" s="272"/>
      <c r="N32" s="272"/>
      <c r="O32" s="272"/>
      <c r="P32" s="272"/>
      <c r="Q32" s="273"/>
    </row>
    <row r="33" spans="2:17" ht="18.75" customHeight="1" x14ac:dyDescent="0.3">
      <c r="B33" s="204" t="s">
        <v>47</v>
      </c>
      <c r="C33" s="205">
        <v>0</v>
      </c>
      <c r="D33" s="205">
        <v>0</v>
      </c>
      <c r="E33" s="205">
        <v>0</v>
      </c>
      <c r="F33" s="205">
        <v>0</v>
      </c>
      <c r="G33" s="205">
        <v>0</v>
      </c>
      <c r="H33" s="205">
        <v>0</v>
      </c>
      <c r="I33" s="205">
        <v>0</v>
      </c>
      <c r="J33" s="205">
        <v>0</v>
      </c>
      <c r="K33" s="205">
        <v>0</v>
      </c>
      <c r="L33" s="205">
        <v>0</v>
      </c>
      <c r="M33" s="205">
        <v>0</v>
      </c>
      <c r="N33" s="205">
        <v>0</v>
      </c>
      <c r="O33" s="205">
        <v>0</v>
      </c>
      <c r="P33" s="205">
        <v>0</v>
      </c>
      <c r="Q33" s="206">
        <v>0</v>
      </c>
    </row>
    <row r="34" spans="2:17" ht="18.75" customHeight="1" x14ac:dyDescent="0.3">
      <c r="B34" s="204" t="s">
        <v>79</v>
      </c>
      <c r="C34" s="205">
        <v>0</v>
      </c>
      <c r="D34" s="205">
        <v>0</v>
      </c>
      <c r="E34" s="205">
        <v>0</v>
      </c>
      <c r="F34" s="205">
        <v>0</v>
      </c>
      <c r="G34" s="205">
        <v>0</v>
      </c>
      <c r="H34" s="205">
        <v>0</v>
      </c>
      <c r="I34" s="205">
        <v>0</v>
      </c>
      <c r="J34" s="205">
        <v>0</v>
      </c>
      <c r="K34" s="205">
        <v>0</v>
      </c>
      <c r="L34" s="205">
        <v>0</v>
      </c>
      <c r="M34" s="205">
        <v>0</v>
      </c>
      <c r="N34" s="205">
        <v>0</v>
      </c>
      <c r="O34" s="205">
        <v>0</v>
      </c>
      <c r="P34" s="205">
        <v>0</v>
      </c>
      <c r="Q34" s="206">
        <v>0</v>
      </c>
    </row>
    <row r="35" spans="2:17" ht="18.75" customHeight="1" x14ac:dyDescent="0.3">
      <c r="B35" s="204" t="s">
        <v>48</v>
      </c>
      <c r="C35" s="205">
        <v>0</v>
      </c>
      <c r="D35" s="205">
        <v>0</v>
      </c>
      <c r="E35" s="205">
        <v>0</v>
      </c>
      <c r="F35" s="205">
        <v>0</v>
      </c>
      <c r="G35" s="205">
        <v>0</v>
      </c>
      <c r="H35" s="205">
        <v>0</v>
      </c>
      <c r="I35" s="205">
        <v>0</v>
      </c>
      <c r="J35" s="205">
        <v>0</v>
      </c>
      <c r="K35" s="205">
        <v>0</v>
      </c>
      <c r="L35" s="205">
        <v>0</v>
      </c>
      <c r="M35" s="205">
        <v>0</v>
      </c>
      <c r="N35" s="205">
        <v>0</v>
      </c>
      <c r="O35" s="205">
        <v>0</v>
      </c>
      <c r="P35" s="205">
        <v>0</v>
      </c>
      <c r="Q35" s="206">
        <v>0</v>
      </c>
    </row>
    <row r="36" spans="2:17" ht="18.75" customHeight="1" x14ac:dyDescent="0.3">
      <c r="B36" s="207" t="s">
        <v>45</v>
      </c>
      <c r="C36" s="208">
        <f>SUM(C33:C35)</f>
        <v>0</v>
      </c>
      <c r="D36" s="208">
        <f t="shared" ref="D36:Q36" si="1">SUM(D33:D35)</f>
        <v>0</v>
      </c>
      <c r="E36" s="208">
        <f t="shared" si="1"/>
        <v>0</v>
      </c>
      <c r="F36" s="208">
        <f t="shared" si="1"/>
        <v>0</v>
      </c>
      <c r="G36" s="208">
        <f t="shared" si="1"/>
        <v>0</v>
      </c>
      <c r="H36" s="208">
        <f t="shared" si="1"/>
        <v>0</v>
      </c>
      <c r="I36" s="208">
        <f t="shared" si="1"/>
        <v>0</v>
      </c>
      <c r="J36" s="208">
        <f t="shared" si="1"/>
        <v>0</v>
      </c>
      <c r="K36" s="208">
        <f t="shared" si="1"/>
        <v>0</v>
      </c>
      <c r="L36" s="208">
        <f t="shared" si="1"/>
        <v>0</v>
      </c>
      <c r="M36" s="208">
        <f t="shared" si="1"/>
        <v>0</v>
      </c>
      <c r="N36" s="208">
        <f t="shared" si="1"/>
        <v>0</v>
      </c>
      <c r="O36" s="208">
        <f t="shared" si="1"/>
        <v>0</v>
      </c>
      <c r="P36" s="208">
        <f t="shared" si="1"/>
        <v>0</v>
      </c>
      <c r="Q36" s="208">
        <f t="shared" si="1"/>
        <v>0</v>
      </c>
    </row>
    <row r="37" spans="2:17" ht="18.75" customHeight="1" x14ac:dyDescent="0.3">
      <c r="B37" s="274" t="s">
        <v>50</v>
      </c>
      <c r="C37" s="274"/>
      <c r="D37" s="274"/>
      <c r="E37" s="274"/>
      <c r="F37" s="274"/>
      <c r="G37" s="274"/>
      <c r="H37" s="274"/>
      <c r="I37" s="274"/>
      <c r="J37" s="274"/>
      <c r="K37" s="274"/>
      <c r="L37" s="274"/>
      <c r="M37" s="274"/>
      <c r="N37" s="274"/>
      <c r="O37" s="274"/>
      <c r="P37" s="274"/>
      <c r="Q37" s="274"/>
    </row>
    <row r="38" spans="2:17" ht="21.75" customHeight="1" x14ac:dyDescent="0.3">
      <c r="C38" s="210"/>
      <c r="D38" s="210"/>
      <c r="E38" s="210"/>
      <c r="F38" s="210"/>
      <c r="G38" s="210"/>
      <c r="H38" s="210"/>
      <c r="I38" s="210"/>
      <c r="J38" s="210"/>
      <c r="K38" s="210"/>
      <c r="L38" s="210"/>
      <c r="M38" s="210"/>
      <c r="N38" s="210"/>
      <c r="O38" s="210"/>
      <c r="P38" s="210"/>
      <c r="Q38" s="210"/>
    </row>
    <row r="39" spans="2:17" ht="21.75" customHeight="1" x14ac:dyDescent="0.3">
      <c r="D39" s="209"/>
    </row>
  </sheetData>
  <sheetProtection algorithmName="SHA-512" hashValue="YwdSkgeTgo/NO9fBpNamCx5ohEn3Z8EVa5EPUvjgRvk/KqDX2uTBUlQPXilDVW0B9xBniY6wDtvET8+q/sxImw==" saltValue="lt7HKzngKCYIH5gD4E4JWA==" spinCount="100000" sheet="1" objects="1" scenarios="1"/>
  <mergeCells count="4">
    <mergeCell ref="B3:Q3"/>
    <mergeCell ref="B5:Q5"/>
    <mergeCell ref="B32:Q32"/>
    <mergeCell ref="B37:Q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9"/>
  <sheetViews>
    <sheetView topLeftCell="F16" zoomScale="82" zoomScaleNormal="82" workbookViewId="0">
      <selection activeCell="I25" sqref="I25"/>
    </sheetView>
  </sheetViews>
  <sheetFormatPr defaultColWidth="14.36328125" defaultRowHeight="14" x14ac:dyDescent="0.3"/>
  <cols>
    <col min="1" max="1" width="9.6328125" style="197" customWidth="1"/>
    <col min="2" max="2" width="43.54296875" style="197" customWidth="1"/>
    <col min="3" max="16" width="17.90625" style="197" customWidth="1"/>
    <col min="17" max="17" width="17.90625" style="198" customWidth="1"/>
    <col min="18" max="18" width="14.36328125" style="197"/>
    <col min="19" max="19" width="15.90625" style="197" bestFit="1" customWidth="1"/>
    <col min="20" max="256" width="14.36328125" style="197"/>
    <col min="257" max="257" width="9.6328125" style="197" customWidth="1"/>
    <col min="258" max="258" width="43.54296875" style="197" customWidth="1"/>
    <col min="259" max="273" width="17.90625" style="197" customWidth="1"/>
    <col min="274" max="274" width="14.36328125" style="197"/>
    <col min="275" max="275" width="15.90625" style="197" bestFit="1" customWidth="1"/>
    <col min="276" max="512" width="14.36328125" style="197"/>
    <col min="513" max="513" width="9.6328125" style="197" customWidth="1"/>
    <col min="514" max="514" width="43.54296875" style="197" customWidth="1"/>
    <col min="515" max="529" width="17.90625" style="197" customWidth="1"/>
    <col min="530" max="530" width="14.36328125" style="197"/>
    <col min="531" max="531" width="15.90625" style="197" bestFit="1" customWidth="1"/>
    <col min="532" max="768" width="14.36328125" style="197"/>
    <col min="769" max="769" width="9.6328125" style="197" customWidth="1"/>
    <col min="770" max="770" width="43.54296875" style="197" customWidth="1"/>
    <col min="771" max="785" width="17.90625" style="197" customWidth="1"/>
    <col min="786" max="786" width="14.36328125" style="197"/>
    <col min="787" max="787" width="15.90625" style="197" bestFit="1" customWidth="1"/>
    <col min="788" max="1024" width="14.36328125" style="197"/>
    <col min="1025" max="1025" width="9.6328125" style="197" customWidth="1"/>
    <col min="1026" max="1026" width="43.54296875" style="197" customWidth="1"/>
    <col min="1027" max="1041" width="17.90625" style="197" customWidth="1"/>
    <col min="1042" max="1042" width="14.36328125" style="197"/>
    <col min="1043" max="1043" width="15.90625" style="197" bestFit="1" customWidth="1"/>
    <col min="1044" max="1280" width="14.36328125" style="197"/>
    <col min="1281" max="1281" width="9.6328125" style="197" customWidth="1"/>
    <col min="1282" max="1282" width="43.54296875" style="197" customWidth="1"/>
    <col min="1283" max="1297" width="17.90625" style="197" customWidth="1"/>
    <col min="1298" max="1298" width="14.36328125" style="197"/>
    <col min="1299" max="1299" width="15.90625" style="197" bestFit="1" customWidth="1"/>
    <col min="1300" max="1536" width="14.36328125" style="197"/>
    <col min="1537" max="1537" width="9.6328125" style="197" customWidth="1"/>
    <col min="1538" max="1538" width="43.54296875" style="197" customWidth="1"/>
    <col min="1539" max="1553" width="17.90625" style="197" customWidth="1"/>
    <col min="1554" max="1554" width="14.36328125" style="197"/>
    <col min="1555" max="1555" width="15.90625" style="197" bestFit="1" customWidth="1"/>
    <col min="1556" max="1792" width="14.36328125" style="197"/>
    <col min="1793" max="1793" width="9.6328125" style="197" customWidth="1"/>
    <col min="1794" max="1794" width="43.54296875" style="197" customWidth="1"/>
    <col min="1795" max="1809" width="17.90625" style="197" customWidth="1"/>
    <col min="1810" max="1810" width="14.36328125" style="197"/>
    <col min="1811" max="1811" width="15.90625" style="197" bestFit="1" customWidth="1"/>
    <col min="1812" max="2048" width="14.36328125" style="197"/>
    <col min="2049" max="2049" width="9.6328125" style="197" customWidth="1"/>
    <col min="2050" max="2050" width="43.54296875" style="197" customWidth="1"/>
    <col min="2051" max="2065" width="17.90625" style="197" customWidth="1"/>
    <col min="2066" max="2066" width="14.36328125" style="197"/>
    <col min="2067" max="2067" width="15.90625" style="197" bestFit="1" customWidth="1"/>
    <col min="2068" max="2304" width="14.36328125" style="197"/>
    <col min="2305" max="2305" width="9.6328125" style="197" customWidth="1"/>
    <col min="2306" max="2306" width="43.54296875" style="197" customWidth="1"/>
    <col min="2307" max="2321" width="17.90625" style="197" customWidth="1"/>
    <col min="2322" max="2322" width="14.36328125" style="197"/>
    <col min="2323" max="2323" width="15.90625" style="197" bestFit="1" customWidth="1"/>
    <col min="2324" max="2560" width="14.36328125" style="197"/>
    <col min="2561" max="2561" width="9.6328125" style="197" customWidth="1"/>
    <col min="2562" max="2562" width="43.54296875" style="197" customWidth="1"/>
    <col min="2563" max="2577" width="17.90625" style="197" customWidth="1"/>
    <col min="2578" max="2578" width="14.36328125" style="197"/>
    <col min="2579" max="2579" width="15.90625" style="197" bestFit="1" customWidth="1"/>
    <col min="2580" max="2816" width="14.36328125" style="197"/>
    <col min="2817" max="2817" width="9.6328125" style="197" customWidth="1"/>
    <col min="2818" max="2818" width="43.54296875" style="197" customWidth="1"/>
    <col min="2819" max="2833" width="17.90625" style="197" customWidth="1"/>
    <col min="2834" max="2834" width="14.36328125" style="197"/>
    <col min="2835" max="2835" width="15.90625" style="197" bestFit="1" customWidth="1"/>
    <col min="2836" max="3072" width="14.36328125" style="197"/>
    <col min="3073" max="3073" width="9.6328125" style="197" customWidth="1"/>
    <col min="3074" max="3074" width="43.54296875" style="197" customWidth="1"/>
    <col min="3075" max="3089" width="17.90625" style="197" customWidth="1"/>
    <col min="3090" max="3090" width="14.36328125" style="197"/>
    <col min="3091" max="3091" width="15.90625" style="197" bestFit="1" customWidth="1"/>
    <col min="3092" max="3328" width="14.36328125" style="197"/>
    <col min="3329" max="3329" width="9.6328125" style="197" customWidth="1"/>
    <col min="3330" max="3330" width="43.54296875" style="197" customWidth="1"/>
    <col min="3331" max="3345" width="17.90625" style="197" customWidth="1"/>
    <col min="3346" max="3346" width="14.36328125" style="197"/>
    <col min="3347" max="3347" width="15.90625" style="197" bestFit="1" customWidth="1"/>
    <col min="3348" max="3584" width="14.36328125" style="197"/>
    <col min="3585" max="3585" width="9.6328125" style="197" customWidth="1"/>
    <col min="3586" max="3586" width="43.54296875" style="197" customWidth="1"/>
    <col min="3587" max="3601" width="17.90625" style="197" customWidth="1"/>
    <col min="3602" max="3602" width="14.36328125" style="197"/>
    <col min="3603" max="3603" width="15.90625" style="197" bestFit="1" customWidth="1"/>
    <col min="3604" max="3840" width="14.36328125" style="197"/>
    <col min="3841" max="3841" width="9.6328125" style="197" customWidth="1"/>
    <col min="3842" max="3842" width="43.54296875" style="197" customWidth="1"/>
    <col min="3843" max="3857" width="17.90625" style="197" customWidth="1"/>
    <col min="3858" max="3858" width="14.36328125" style="197"/>
    <col min="3859" max="3859" width="15.90625" style="197" bestFit="1" customWidth="1"/>
    <col min="3860" max="4096" width="14.36328125" style="197"/>
    <col min="4097" max="4097" width="9.6328125" style="197" customWidth="1"/>
    <col min="4098" max="4098" width="43.54296875" style="197" customWidth="1"/>
    <col min="4099" max="4113" width="17.90625" style="197" customWidth="1"/>
    <col min="4114" max="4114" width="14.36328125" style="197"/>
    <col min="4115" max="4115" width="15.90625" style="197" bestFit="1" customWidth="1"/>
    <col min="4116" max="4352" width="14.36328125" style="197"/>
    <col min="4353" max="4353" width="9.6328125" style="197" customWidth="1"/>
    <col min="4354" max="4354" width="43.54296875" style="197" customWidth="1"/>
    <col min="4355" max="4369" width="17.90625" style="197" customWidth="1"/>
    <col min="4370" max="4370" width="14.36328125" style="197"/>
    <col min="4371" max="4371" width="15.90625" style="197" bestFit="1" customWidth="1"/>
    <col min="4372" max="4608" width="14.36328125" style="197"/>
    <col min="4609" max="4609" width="9.6328125" style="197" customWidth="1"/>
    <col min="4610" max="4610" width="43.54296875" style="197" customWidth="1"/>
    <col min="4611" max="4625" width="17.90625" style="197" customWidth="1"/>
    <col min="4626" max="4626" width="14.36328125" style="197"/>
    <col min="4627" max="4627" width="15.90625" style="197" bestFit="1" customWidth="1"/>
    <col min="4628" max="4864" width="14.36328125" style="197"/>
    <col min="4865" max="4865" width="9.6328125" style="197" customWidth="1"/>
    <col min="4866" max="4866" width="43.54296875" style="197" customWidth="1"/>
    <col min="4867" max="4881" width="17.90625" style="197" customWidth="1"/>
    <col min="4882" max="4882" width="14.36328125" style="197"/>
    <col min="4883" max="4883" width="15.90625" style="197" bestFit="1" customWidth="1"/>
    <col min="4884" max="5120" width="14.36328125" style="197"/>
    <col min="5121" max="5121" width="9.6328125" style="197" customWidth="1"/>
    <col min="5122" max="5122" width="43.54296875" style="197" customWidth="1"/>
    <col min="5123" max="5137" width="17.90625" style="197" customWidth="1"/>
    <col min="5138" max="5138" width="14.36328125" style="197"/>
    <col min="5139" max="5139" width="15.90625" style="197" bestFit="1" customWidth="1"/>
    <col min="5140" max="5376" width="14.36328125" style="197"/>
    <col min="5377" max="5377" width="9.6328125" style="197" customWidth="1"/>
    <col min="5378" max="5378" width="43.54296875" style="197" customWidth="1"/>
    <col min="5379" max="5393" width="17.90625" style="197" customWidth="1"/>
    <col min="5394" max="5394" width="14.36328125" style="197"/>
    <col min="5395" max="5395" width="15.90625" style="197" bestFit="1" customWidth="1"/>
    <col min="5396" max="5632" width="14.36328125" style="197"/>
    <col min="5633" max="5633" width="9.6328125" style="197" customWidth="1"/>
    <col min="5634" max="5634" width="43.54296875" style="197" customWidth="1"/>
    <col min="5635" max="5649" width="17.90625" style="197" customWidth="1"/>
    <col min="5650" max="5650" width="14.36328125" style="197"/>
    <col min="5651" max="5651" width="15.90625" style="197" bestFit="1" customWidth="1"/>
    <col min="5652" max="5888" width="14.36328125" style="197"/>
    <col min="5889" max="5889" width="9.6328125" style="197" customWidth="1"/>
    <col min="5890" max="5890" width="43.54296875" style="197" customWidth="1"/>
    <col min="5891" max="5905" width="17.90625" style="197" customWidth="1"/>
    <col min="5906" max="5906" width="14.36328125" style="197"/>
    <col min="5907" max="5907" width="15.90625" style="197" bestFit="1" customWidth="1"/>
    <col min="5908" max="6144" width="14.36328125" style="197"/>
    <col min="6145" max="6145" width="9.6328125" style="197" customWidth="1"/>
    <col min="6146" max="6146" width="43.54296875" style="197" customWidth="1"/>
    <col min="6147" max="6161" width="17.90625" style="197" customWidth="1"/>
    <col min="6162" max="6162" width="14.36328125" style="197"/>
    <col min="6163" max="6163" width="15.90625" style="197" bestFit="1" customWidth="1"/>
    <col min="6164" max="6400" width="14.36328125" style="197"/>
    <col min="6401" max="6401" width="9.6328125" style="197" customWidth="1"/>
    <col min="6402" max="6402" width="43.54296875" style="197" customWidth="1"/>
    <col min="6403" max="6417" width="17.90625" style="197" customWidth="1"/>
    <col min="6418" max="6418" width="14.36328125" style="197"/>
    <col min="6419" max="6419" width="15.90625" style="197" bestFit="1" customWidth="1"/>
    <col min="6420" max="6656" width="14.36328125" style="197"/>
    <col min="6657" max="6657" width="9.6328125" style="197" customWidth="1"/>
    <col min="6658" max="6658" width="43.54296875" style="197" customWidth="1"/>
    <col min="6659" max="6673" width="17.90625" style="197" customWidth="1"/>
    <col min="6674" max="6674" width="14.36328125" style="197"/>
    <col min="6675" max="6675" width="15.90625" style="197" bestFit="1" customWidth="1"/>
    <col min="6676" max="6912" width="14.36328125" style="197"/>
    <col min="6913" max="6913" width="9.6328125" style="197" customWidth="1"/>
    <col min="6914" max="6914" width="43.54296875" style="197" customWidth="1"/>
    <col min="6915" max="6929" width="17.90625" style="197" customWidth="1"/>
    <col min="6930" max="6930" width="14.36328125" style="197"/>
    <col min="6931" max="6931" width="15.90625" style="197" bestFit="1" customWidth="1"/>
    <col min="6932" max="7168" width="14.36328125" style="197"/>
    <col min="7169" max="7169" width="9.6328125" style="197" customWidth="1"/>
    <col min="7170" max="7170" width="43.54296875" style="197" customWidth="1"/>
    <col min="7171" max="7185" width="17.90625" style="197" customWidth="1"/>
    <col min="7186" max="7186" width="14.36328125" style="197"/>
    <col min="7187" max="7187" width="15.90625" style="197" bestFit="1" customWidth="1"/>
    <col min="7188" max="7424" width="14.36328125" style="197"/>
    <col min="7425" max="7425" width="9.6328125" style="197" customWidth="1"/>
    <col min="7426" max="7426" width="43.54296875" style="197" customWidth="1"/>
    <col min="7427" max="7441" width="17.90625" style="197" customWidth="1"/>
    <col min="7442" max="7442" width="14.36328125" style="197"/>
    <col min="7443" max="7443" width="15.90625" style="197" bestFit="1" customWidth="1"/>
    <col min="7444" max="7680" width="14.36328125" style="197"/>
    <col min="7681" max="7681" width="9.6328125" style="197" customWidth="1"/>
    <col min="7682" max="7682" width="43.54296875" style="197" customWidth="1"/>
    <col min="7683" max="7697" width="17.90625" style="197" customWidth="1"/>
    <col min="7698" max="7698" width="14.36328125" style="197"/>
    <col min="7699" max="7699" width="15.90625" style="197" bestFit="1" customWidth="1"/>
    <col min="7700" max="7936" width="14.36328125" style="197"/>
    <col min="7937" max="7937" width="9.6328125" style="197" customWidth="1"/>
    <col min="7938" max="7938" width="43.54296875" style="197" customWidth="1"/>
    <col min="7939" max="7953" width="17.90625" style="197" customWidth="1"/>
    <col min="7954" max="7954" width="14.36328125" style="197"/>
    <col min="7955" max="7955" width="15.90625" style="197" bestFit="1" customWidth="1"/>
    <col min="7956" max="8192" width="14.36328125" style="197"/>
    <col min="8193" max="8193" width="9.6328125" style="197" customWidth="1"/>
    <col min="8194" max="8194" width="43.54296875" style="197" customWidth="1"/>
    <col min="8195" max="8209" width="17.90625" style="197" customWidth="1"/>
    <col min="8210" max="8210" width="14.36328125" style="197"/>
    <col min="8211" max="8211" width="15.90625" style="197" bestFit="1" customWidth="1"/>
    <col min="8212" max="8448" width="14.36328125" style="197"/>
    <col min="8449" max="8449" width="9.6328125" style="197" customWidth="1"/>
    <col min="8450" max="8450" width="43.54296875" style="197" customWidth="1"/>
    <col min="8451" max="8465" width="17.90625" style="197" customWidth="1"/>
    <col min="8466" max="8466" width="14.36328125" style="197"/>
    <col min="8467" max="8467" width="15.90625" style="197" bestFit="1" customWidth="1"/>
    <col min="8468" max="8704" width="14.36328125" style="197"/>
    <col min="8705" max="8705" width="9.6328125" style="197" customWidth="1"/>
    <col min="8706" max="8706" width="43.54296875" style="197" customWidth="1"/>
    <col min="8707" max="8721" width="17.90625" style="197" customWidth="1"/>
    <col min="8722" max="8722" width="14.36328125" style="197"/>
    <col min="8723" max="8723" width="15.90625" style="197" bestFit="1" customWidth="1"/>
    <col min="8724" max="8960" width="14.36328125" style="197"/>
    <col min="8961" max="8961" width="9.6328125" style="197" customWidth="1"/>
    <col min="8962" max="8962" width="43.54296875" style="197" customWidth="1"/>
    <col min="8963" max="8977" width="17.90625" style="197" customWidth="1"/>
    <col min="8978" max="8978" width="14.36328125" style="197"/>
    <col min="8979" max="8979" width="15.90625" style="197" bestFit="1" customWidth="1"/>
    <col min="8980" max="9216" width="14.36328125" style="197"/>
    <col min="9217" max="9217" width="9.6328125" style="197" customWidth="1"/>
    <col min="9218" max="9218" width="43.54296875" style="197" customWidth="1"/>
    <col min="9219" max="9233" width="17.90625" style="197" customWidth="1"/>
    <col min="9234" max="9234" width="14.36328125" style="197"/>
    <col min="9235" max="9235" width="15.90625" style="197" bestFit="1" customWidth="1"/>
    <col min="9236" max="9472" width="14.36328125" style="197"/>
    <col min="9473" max="9473" width="9.6328125" style="197" customWidth="1"/>
    <col min="9474" max="9474" width="43.54296875" style="197" customWidth="1"/>
    <col min="9475" max="9489" width="17.90625" style="197" customWidth="1"/>
    <col min="9490" max="9490" width="14.36328125" style="197"/>
    <col min="9491" max="9491" width="15.90625" style="197" bestFit="1" customWidth="1"/>
    <col min="9492" max="9728" width="14.36328125" style="197"/>
    <col min="9729" max="9729" width="9.6328125" style="197" customWidth="1"/>
    <col min="9730" max="9730" width="43.54296875" style="197" customWidth="1"/>
    <col min="9731" max="9745" width="17.90625" style="197" customWidth="1"/>
    <col min="9746" max="9746" width="14.36328125" style="197"/>
    <col min="9747" max="9747" width="15.90625" style="197" bestFit="1" customWidth="1"/>
    <col min="9748" max="9984" width="14.36328125" style="197"/>
    <col min="9985" max="9985" width="9.6328125" style="197" customWidth="1"/>
    <col min="9986" max="9986" width="43.54296875" style="197" customWidth="1"/>
    <col min="9987" max="10001" width="17.90625" style="197" customWidth="1"/>
    <col min="10002" max="10002" width="14.36328125" style="197"/>
    <col min="10003" max="10003" width="15.90625" style="197" bestFit="1" customWidth="1"/>
    <col min="10004" max="10240" width="14.36328125" style="197"/>
    <col min="10241" max="10241" width="9.6328125" style="197" customWidth="1"/>
    <col min="10242" max="10242" width="43.54296875" style="197" customWidth="1"/>
    <col min="10243" max="10257" width="17.90625" style="197" customWidth="1"/>
    <col min="10258" max="10258" width="14.36328125" style="197"/>
    <col min="10259" max="10259" width="15.90625" style="197" bestFit="1" customWidth="1"/>
    <col min="10260" max="10496" width="14.36328125" style="197"/>
    <col min="10497" max="10497" width="9.6328125" style="197" customWidth="1"/>
    <col min="10498" max="10498" width="43.54296875" style="197" customWidth="1"/>
    <col min="10499" max="10513" width="17.90625" style="197" customWidth="1"/>
    <col min="10514" max="10514" width="14.36328125" style="197"/>
    <col min="10515" max="10515" width="15.90625" style="197" bestFit="1" customWidth="1"/>
    <col min="10516" max="10752" width="14.36328125" style="197"/>
    <col min="10753" max="10753" width="9.6328125" style="197" customWidth="1"/>
    <col min="10754" max="10754" width="43.54296875" style="197" customWidth="1"/>
    <col min="10755" max="10769" width="17.90625" style="197" customWidth="1"/>
    <col min="10770" max="10770" width="14.36328125" style="197"/>
    <col min="10771" max="10771" width="15.90625" style="197" bestFit="1" customWidth="1"/>
    <col min="10772" max="11008" width="14.36328125" style="197"/>
    <col min="11009" max="11009" width="9.6328125" style="197" customWidth="1"/>
    <col min="11010" max="11010" width="43.54296875" style="197" customWidth="1"/>
    <col min="11011" max="11025" width="17.90625" style="197" customWidth="1"/>
    <col min="11026" max="11026" width="14.36328125" style="197"/>
    <col min="11027" max="11027" width="15.90625" style="197" bestFit="1" customWidth="1"/>
    <col min="11028" max="11264" width="14.36328125" style="197"/>
    <col min="11265" max="11265" width="9.6328125" style="197" customWidth="1"/>
    <col min="11266" max="11266" width="43.54296875" style="197" customWidth="1"/>
    <col min="11267" max="11281" width="17.90625" style="197" customWidth="1"/>
    <col min="11282" max="11282" width="14.36328125" style="197"/>
    <col min="11283" max="11283" width="15.90625" style="197" bestFit="1" customWidth="1"/>
    <col min="11284" max="11520" width="14.36328125" style="197"/>
    <col min="11521" max="11521" width="9.6328125" style="197" customWidth="1"/>
    <col min="11522" max="11522" width="43.54296875" style="197" customWidth="1"/>
    <col min="11523" max="11537" width="17.90625" style="197" customWidth="1"/>
    <col min="11538" max="11538" width="14.36328125" style="197"/>
    <col min="11539" max="11539" width="15.90625" style="197" bestFit="1" customWidth="1"/>
    <col min="11540" max="11776" width="14.36328125" style="197"/>
    <col min="11777" max="11777" width="9.6328125" style="197" customWidth="1"/>
    <col min="11778" max="11778" width="43.54296875" style="197" customWidth="1"/>
    <col min="11779" max="11793" width="17.90625" style="197" customWidth="1"/>
    <col min="11794" max="11794" width="14.36328125" style="197"/>
    <col min="11795" max="11795" width="15.90625" style="197" bestFit="1" customWidth="1"/>
    <col min="11796" max="12032" width="14.36328125" style="197"/>
    <col min="12033" max="12033" width="9.6328125" style="197" customWidth="1"/>
    <col min="12034" max="12034" width="43.54296875" style="197" customWidth="1"/>
    <col min="12035" max="12049" width="17.90625" style="197" customWidth="1"/>
    <col min="12050" max="12050" width="14.36328125" style="197"/>
    <col min="12051" max="12051" width="15.90625" style="197" bestFit="1" customWidth="1"/>
    <col min="12052" max="12288" width="14.36328125" style="197"/>
    <col min="12289" max="12289" width="9.6328125" style="197" customWidth="1"/>
    <col min="12290" max="12290" width="43.54296875" style="197" customWidth="1"/>
    <col min="12291" max="12305" width="17.90625" style="197" customWidth="1"/>
    <col min="12306" max="12306" width="14.36328125" style="197"/>
    <col min="12307" max="12307" width="15.90625" style="197" bestFit="1" customWidth="1"/>
    <col min="12308" max="12544" width="14.36328125" style="197"/>
    <col min="12545" max="12545" width="9.6328125" style="197" customWidth="1"/>
    <col min="12546" max="12546" width="43.54296875" style="197" customWidth="1"/>
    <col min="12547" max="12561" width="17.90625" style="197" customWidth="1"/>
    <col min="12562" max="12562" width="14.36328125" style="197"/>
    <col min="12563" max="12563" width="15.90625" style="197" bestFit="1" customWidth="1"/>
    <col min="12564" max="12800" width="14.36328125" style="197"/>
    <col min="12801" max="12801" width="9.6328125" style="197" customWidth="1"/>
    <col min="12802" max="12802" width="43.54296875" style="197" customWidth="1"/>
    <col min="12803" max="12817" width="17.90625" style="197" customWidth="1"/>
    <col min="12818" max="12818" width="14.36328125" style="197"/>
    <col min="12819" max="12819" width="15.90625" style="197" bestFit="1" customWidth="1"/>
    <col min="12820" max="13056" width="14.36328125" style="197"/>
    <col min="13057" max="13057" width="9.6328125" style="197" customWidth="1"/>
    <col min="13058" max="13058" width="43.54296875" style="197" customWidth="1"/>
    <col min="13059" max="13073" width="17.90625" style="197" customWidth="1"/>
    <col min="13074" max="13074" width="14.36328125" style="197"/>
    <col min="13075" max="13075" width="15.90625" style="197" bestFit="1" customWidth="1"/>
    <col min="13076" max="13312" width="14.36328125" style="197"/>
    <col min="13313" max="13313" width="9.6328125" style="197" customWidth="1"/>
    <col min="13314" max="13314" width="43.54296875" style="197" customWidth="1"/>
    <col min="13315" max="13329" width="17.90625" style="197" customWidth="1"/>
    <col min="13330" max="13330" width="14.36328125" style="197"/>
    <col min="13331" max="13331" width="15.90625" style="197" bestFit="1" customWidth="1"/>
    <col min="13332" max="13568" width="14.36328125" style="197"/>
    <col min="13569" max="13569" width="9.6328125" style="197" customWidth="1"/>
    <col min="13570" max="13570" width="43.54296875" style="197" customWidth="1"/>
    <col min="13571" max="13585" width="17.90625" style="197" customWidth="1"/>
    <col min="13586" max="13586" width="14.36328125" style="197"/>
    <col min="13587" max="13587" width="15.90625" style="197" bestFit="1" customWidth="1"/>
    <col min="13588" max="13824" width="14.36328125" style="197"/>
    <col min="13825" max="13825" width="9.6328125" style="197" customWidth="1"/>
    <col min="13826" max="13826" width="43.54296875" style="197" customWidth="1"/>
    <col min="13827" max="13841" width="17.90625" style="197" customWidth="1"/>
    <col min="13842" max="13842" width="14.36328125" style="197"/>
    <col min="13843" max="13843" width="15.90625" style="197" bestFit="1" customWidth="1"/>
    <col min="13844" max="14080" width="14.36328125" style="197"/>
    <col min="14081" max="14081" width="9.6328125" style="197" customWidth="1"/>
    <col min="14082" max="14082" width="43.54296875" style="197" customWidth="1"/>
    <col min="14083" max="14097" width="17.90625" style="197" customWidth="1"/>
    <col min="14098" max="14098" width="14.36328125" style="197"/>
    <col min="14099" max="14099" width="15.90625" style="197" bestFit="1" customWidth="1"/>
    <col min="14100" max="14336" width="14.36328125" style="197"/>
    <col min="14337" max="14337" width="9.6328125" style="197" customWidth="1"/>
    <col min="14338" max="14338" width="43.54296875" style="197" customWidth="1"/>
    <col min="14339" max="14353" width="17.90625" style="197" customWidth="1"/>
    <col min="14354" max="14354" width="14.36328125" style="197"/>
    <col min="14355" max="14355" width="15.90625" style="197" bestFit="1" customWidth="1"/>
    <col min="14356" max="14592" width="14.36328125" style="197"/>
    <col min="14593" max="14593" width="9.6328125" style="197" customWidth="1"/>
    <col min="14594" max="14594" width="43.54296875" style="197" customWidth="1"/>
    <col min="14595" max="14609" width="17.90625" style="197" customWidth="1"/>
    <col min="14610" max="14610" width="14.36328125" style="197"/>
    <col min="14611" max="14611" width="15.90625" style="197" bestFit="1" customWidth="1"/>
    <col min="14612" max="14848" width="14.36328125" style="197"/>
    <col min="14849" max="14849" width="9.6328125" style="197" customWidth="1"/>
    <col min="14850" max="14850" width="43.54296875" style="197" customWidth="1"/>
    <col min="14851" max="14865" width="17.90625" style="197" customWidth="1"/>
    <col min="14866" max="14866" width="14.36328125" style="197"/>
    <col min="14867" max="14867" width="15.90625" style="197" bestFit="1" customWidth="1"/>
    <col min="14868" max="15104" width="14.36328125" style="197"/>
    <col min="15105" max="15105" width="9.6328125" style="197" customWidth="1"/>
    <col min="15106" max="15106" width="43.54296875" style="197" customWidth="1"/>
    <col min="15107" max="15121" width="17.90625" style="197" customWidth="1"/>
    <col min="15122" max="15122" width="14.36328125" style="197"/>
    <col min="15123" max="15123" width="15.90625" style="197" bestFit="1" customWidth="1"/>
    <col min="15124" max="15360" width="14.36328125" style="197"/>
    <col min="15361" max="15361" width="9.6328125" style="197" customWidth="1"/>
    <col min="15362" max="15362" width="43.54296875" style="197" customWidth="1"/>
    <col min="15363" max="15377" width="17.90625" style="197" customWidth="1"/>
    <col min="15378" max="15378" width="14.36328125" style="197"/>
    <col min="15379" max="15379" width="15.90625" style="197" bestFit="1" customWidth="1"/>
    <col min="15380" max="15616" width="14.36328125" style="197"/>
    <col min="15617" max="15617" width="9.6328125" style="197" customWidth="1"/>
    <col min="15618" max="15618" width="43.54296875" style="197" customWidth="1"/>
    <col min="15619" max="15633" width="17.90625" style="197" customWidth="1"/>
    <col min="15634" max="15634" width="14.36328125" style="197"/>
    <col min="15635" max="15635" width="15.90625" style="197" bestFit="1" customWidth="1"/>
    <col min="15636" max="15872" width="14.36328125" style="197"/>
    <col min="15873" max="15873" width="9.6328125" style="197" customWidth="1"/>
    <col min="15874" max="15874" width="43.54296875" style="197" customWidth="1"/>
    <col min="15875" max="15889" width="17.90625" style="197" customWidth="1"/>
    <col min="15890" max="15890" width="14.36328125" style="197"/>
    <col min="15891" max="15891" width="15.90625" style="197" bestFit="1" customWidth="1"/>
    <col min="15892" max="16128" width="14.36328125" style="197"/>
    <col min="16129" max="16129" width="9.6328125" style="197" customWidth="1"/>
    <col min="16130" max="16130" width="43.54296875" style="197" customWidth="1"/>
    <col min="16131" max="16145" width="17.90625" style="197" customWidth="1"/>
    <col min="16146" max="16146" width="14.36328125" style="197"/>
    <col min="16147" max="16147" width="15.90625" style="197" bestFit="1" customWidth="1"/>
    <col min="16148" max="16384" width="14.36328125" style="197"/>
  </cols>
  <sheetData>
    <row r="1" spans="2:17" ht="15.75" customHeight="1" x14ac:dyDescent="0.3"/>
    <row r="2" spans="2:17" ht="15.75" customHeight="1" x14ac:dyDescent="0.3"/>
    <row r="3" spans="2:17" ht="18.75" customHeight="1" x14ac:dyDescent="0.3">
      <c r="B3" s="270" t="s">
        <v>273</v>
      </c>
      <c r="C3" s="270"/>
      <c r="D3" s="270"/>
      <c r="E3" s="270"/>
      <c r="F3" s="270"/>
      <c r="G3" s="270"/>
      <c r="H3" s="270"/>
      <c r="I3" s="270"/>
      <c r="J3" s="270"/>
      <c r="K3" s="270"/>
      <c r="L3" s="270"/>
      <c r="M3" s="270"/>
      <c r="N3" s="270"/>
      <c r="O3" s="270"/>
      <c r="P3" s="270"/>
      <c r="Q3" s="270"/>
    </row>
    <row r="4" spans="2:17" s="203" customFormat="1" ht="15.75" customHeight="1" x14ac:dyDescent="0.3">
      <c r="B4" s="199" t="s">
        <v>0</v>
      </c>
      <c r="C4" s="200" t="s">
        <v>66</v>
      </c>
      <c r="D4" s="200" t="s">
        <v>67</v>
      </c>
      <c r="E4" s="200" t="s">
        <v>68</v>
      </c>
      <c r="F4" s="200" t="s">
        <v>69</v>
      </c>
      <c r="G4" s="200" t="s">
        <v>70</v>
      </c>
      <c r="H4" s="200" t="s">
        <v>87</v>
      </c>
      <c r="I4" s="201" t="s">
        <v>71</v>
      </c>
      <c r="J4" s="200" t="s">
        <v>72</v>
      </c>
      <c r="K4" s="202" t="s">
        <v>73</v>
      </c>
      <c r="L4" s="202" t="s">
        <v>74</v>
      </c>
      <c r="M4" s="202" t="s">
        <v>75</v>
      </c>
      <c r="N4" s="202" t="s">
        <v>2</v>
      </c>
      <c r="O4" s="202" t="s">
        <v>76</v>
      </c>
      <c r="P4" s="202" t="s">
        <v>77</v>
      </c>
      <c r="Q4" s="202" t="s">
        <v>78</v>
      </c>
    </row>
    <row r="5" spans="2:17" ht="15" customHeight="1" x14ac:dyDescent="0.3">
      <c r="B5" s="271" t="s">
        <v>16</v>
      </c>
      <c r="C5" s="272"/>
      <c r="D5" s="272"/>
      <c r="E5" s="272"/>
      <c r="F5" s="272"/>
      <c r="G5" s="272"/>
      <c r="H5" s="272"/>
      <c r="I5" s="272"/>
      <c r="J5" s="272"/>
      <c r="K5" s="272"/>
      <c r="L5" s="272"/>
      <c r="M5" s="272"/>
      <c r="N5" s="272"/>
      <c r="O5" s="272"/>
      <c r="P5" s="272"/>
      <c r="Q5" s="273"/>
    </row>
    <row r="6" spans="2:17" ht="18.75" customHeight="1" x14ac:dyDescent="0.3">
      <c r="B6" s="204" t="s">
        <v>51</v>
      </c>
      <c r="C6" s="205">
        <v>3412462</v>
      </c>
      <c r="D6" s="205">
        <v>549803</v>
      </c>
      <c r="E6" s="205">
        <v>549803</v>
      </c>
      <c r="F6" s="205">
        <v>0</v>
      </c>
      <c r="G6" s="205">
        <v>362980</v>
      </c>
      <c r="H6" s="205">
        <v>362980</v>
      </c>
      <c r="I6" s="205">
        <v>0</v>
      </c>
      <c r="J6" s="205">
        <v>0</v>
      </c>
      <c r="K6" s="205">
        <v>0</v>
      </c>
      <c r="L6" s="205">
        <v>15185</v>
      </c>
      <c r="M6" s="205">
        <v>23384</v>
      </c>
      <c r="N6" s="205">
        <v>477556</v>
      </c>
      <c r="O6" s="205">
        <v>15565</v>
      </c>
      <c r="P6" s="205">
        <v>14771</v>
      </c>
      <c r="Q6" s="206">
        <v>4007936</v>
      </c>
    </row>
    <row r="7" spans="2:17" ht="18.75" customHeight="1" x14ac:dyDescent="0.3">
      <c r="B7" s="204" t="s">
        <v>144</v>
      </c>
      <c r="C7" s="205">
        <v>0</v>
      </c>
      <c r="D7" s="205">
        <v>0</v>
      </c>
      <c r="E7" s="205">
        <v>0</v>
      </c>
      <c r="F7" s="205">
        <v>0</v>
      </c>
      <c r="G7" s="205">
        <v>0</v>
      </c>
      <c r="H7" s="205">
        <v>0</v>
      </c>
      <c r="I7" s="205">
        <v>0</v>
      </c>
      <c r="J7" s="205">
        <v>0</v>
      </c>
      <c r="K7" s="205">
        <v>0</v>
      </c>
      <c r="L7" s="205">
        <v>0</v>
      </c>
      <c r="M7" s="205">
        <v>0</v>
      </c>
      <c r="N7" s="205">
        <v>0</v>
      </c>
      <c r="O7" s="205">
        <v>0</v>
      </c>
      <c r="P7" s="205">
        <v>0</v>
      </c>
      <c r="Q7" s="206">
        <v>0</v>
      </c>
    </row>
    <row r="8" spans="2:17" ht="18.75" customHeight="1" x14ac:dyDescent="0.3">
      <c r="B8" s="204" t="s">
        <v>153</v>
      </c>
      <c r="C8" s="205">
        <v>33194940</v>
      </c>
      <c r="D8" s="205">
        <v>9413229</v>
      </c>
      <c r="E8" s="205">
        <v>9413229</v>
      </c>
      <c r="F8" s="205">
        <v>10726</v>
      </c>
      <c r="G8" s="205">
        <v>4683235</v>
      </c>
      <c r="H8" s="205">
        <v>4683235</v>
      </c>
      <c r="I8" s="205">
        <v>0</v>
      </c>
      <c r="J8" s="205">
        <v>0</v>
      </c>
      <c r="K8" s="205">
        <v>0</v>
      </c>
      <c r="L8" s="205">
        <v>62381</v>
      </c>
      <c r="M8" s="205">
        <v>420833</v>
      </c>
      <c r="N8" s="205">
        <v>4560134</v>
      </c>
      <c r="O8" s="205">
        <v>8075</v>
      </c>
      <c r="P8" s="205">
        <v>0</v>
      </c>
      <c r="Q8" s="206">
        <v>42004505</v>
      </c>
    </row>
    <row r="9" spans="2:17" ht="18.75" customHeight="1" x14ac:dyDescent="0.3">
      <c r="B9" s="204" t="s">
        <v>52</v>
      </c>
      <c r="C9" s="205">
        <v>0</v>
      </c>
      <c r="D9" s="205">
        <v>0</v>
      </c>
      <c r="E9" s="205">
        <v>0</v>
      </c>
      <c r="F9" s="205">
        <v>0</v>
      </c>
      <c r="G9" s="205">
        <v>0</v>
      </c>
      <c r="H9" s="205">
        <v>0</v>
      </c>
      <c r="I9" s="205">
        <v>0</v>
      </c>
      <c r="J9" s="205">
        <v>0</v>
      </c>
      <c r="K9" s="205">
        <v>0</v>
      </c>
      <c r="L9" s="205">
        <v>0</v>
      </c>
      <c r="M9" s="205">
        <v>0</v>
      </c>
      <c r="N9" s="205">
        <v>0</v>
      </c>
      <c r="O9" s="205">
        <v>0</v>
      </c>
      <c r="P9" s="205">
        <v>0</v>
      </c>
      <c r="Q9" s="206">
        <v>0</v>
      </c>
    </row>
    <row r="10" spans="2:17" ht="18.75" customHeight="1" x14ac:dyDescent="0.3">
      <c r="B10" s="204" t="s">
        <v>53</v>
      </c>
      <c r="C10" s="205">
        <v>1664127</v>
      </c>
      <c r="D10" s="205">
        <v>1074234</v>
      </c>
      <c r="E10" s="205">
        <v>1074234</v>
      </c>
      <c r="F10" s="205">
        <v>0</v>
      </c>
      <c r="G10" s="205">
        <v>0</v>
      </c>
      <c r="H10" s="205">
        <v>0</v>
      </c>
      <c r="I10" s="205">
        <v>0</v>
      </c>
      <c r="J10" s="205">
        <v>0</v>
      </c>
      <c r="K10" s="205">
        <v>0</v>
      </c>
      <c r="L10" s="205">
        <v>8821</v>
      </c>
      <c r="M10" s="205">
        <v>30333</v>
      </c>
      <c r="N10" s="205">
        <v>2141</v>
      </c>
      <c r="O10" s="205">
        <v>0</v>
      </c>
      <c r="P10" s="205">
        <v>0</v>
      </c>
      <c r="Q10" s="206">
        <v>2701348</v>
      </c>
    </row>
    <row r="11" spans="2:17" ht="18.75" customHeight="1" x14ac:dyDescent="0.3">
      <c r="B11" s="204" t="s">
        <v>22</v>
      </c>
      <c r="C11" s="205">
        <v>0</v>
      </c>
      <c r="D11" s="205">
        <v>0</v>
      </c>
      <c r="E11" s="205">
        <v>0</v>
      </c>
      <c r="F11" s="205">
        <v>0</v>
      </c>
      <c r="G11" s="205">
        <v>0</v>
      </c>
      <c r="H11" s="205">
        <v>0</v>
      </c>
      <c r="I11" s="205">
        <v>0</v>
      </c>
      <c r="J11" s="205">
        <v>0</v>
      </c>
      <c r="K11" s="205">
        <v>0</v>
      </c>
      <c r="L11" s="205">
        <v>0</v>
      </c>
      <c r="M11" s="205">
        <v>0</v>
      </c>
      <c r="N11" s="205">
        <v>0</v>
      </c>
      <c r="O11" s="205">
        <v>0</v>
      </c>
      <c r="P11" s="205">
        <v>0</v>
      </c>
      <c r="Q11" s="206">
        <v>0</v>
      </c>
    </row>
    <row r="12" spans="2:17" ht="18.75" customHeight="1" x14ac:dyDescent="0.3">
      <c r="B12" s="204" t="s">
        <v>55</v>
      </c>
      <c r="C12" s="205">
        <v>7501665</v>
      </c>
      <c r="D12" s="205">
        <v>2573676</v>
      </c>
      <c r="E12" s="205">
        <v>2573676</v>
      </c>
      <c r="F12" s="205">
        <v>0</v>
      </c>
      <c r="G12" s="205">
        <v>594990</v>
      </c>
      <c r="H12" s="205">
        <v>594990</v>
      </c>
      <c r="I12" s="205">
        <v>0</v>
      </c>
      <c r="J12" s="205">
        <v>0</v>
      </c>
      <c r="K12" s="205">
        <v>0</v>
      </c>
      <c r="L12" s="205">
        <v>17928</v>
      </c>
      <c r="M12" s="205">
        <v>60810</v>
      </c>
      <c r="N12" s="205">
        <v>1125575</v>
      </c>
      <c r="O12" s="205">
        <v>0</v>
      </c>
      <c r="P12" s="205">
        <v>0</v>
      </c>
      <c r="Q12" s="206">
        <v>10527190</v>
      </c>
    </row>
    <row r="13" spans="2:17" ht="18.75" customHeight="1" x14ac:dyDescent="0.3">
      <c r="B13" s="204" t="s">
        <v>56</v>
      </c>
      <c r="C13" s="205">
        <v>22633</v>
      </c>
      <c r="D13" s="205">
        <v>132377</v>
      </c>
      <c r="E13" s="205">
        <v>132377</v>
      </c>
      <c r="F13" s="205">
        <v>0</v>
      </c>
      <c r="G13" s="205">
        <v>0</v>
      </c>
      <c r="H13" s="205">
        <v>0</v>
      </c>
      <c r="I13" s="205">
        <v>0</v>
      </c>
      <c r="J13" s="205">
        <v>0</v>
      </c>
      <c r="K13" s="205">
        <v>0</v>
      </c>
      <c r="L13" s="205">
        <v>0</v>
      </c>
      <c r="M13" s="205">
        <v>0</v>
      </c>
      <c r="N13" s="205">
        <v>8026</v>
      </c>
      <c r="O13" s="205">
        <v>0</v>
      </c>
      <c r="P13" s="205">
        <v>0</v>
      </c>
      <c r="Q13" s="206">
        <v>163036</v>
      </c>
    </row>
    <row r="14" spans="2:17" ht="18.75" customHeight="1" x14ac:dyDescent="0.3">
      <c r="B14" s="204" t="s">
        <v>57</v>
      </c>
      <c r="C14" s="205">
        <v>34460778</v>
      </c>
      <c r="D14" s="205">
        <v>4702866</v>
      </c>
      <c r="E14" s="205">
        <v>4702866</v>
      </c>
      <c r="F14" s="205">
        <v>0</v>
      </c>
      <c r="G14" s="205">
        <v>3634486</v>
      </c>
      <c r="H14" s="205">
        <v>0</v>
      </c>
      <c r="I14" s="205">
        <v>3634486</v>
      </c>
      <c r="J14" s="205">
        <v>0</v>
      </c>
      <c r="K14" s="205">
        <v>0</v>
      </c>
      <c r="L14" s="205">
        <v>68825</v>
      </c>
      <c r="M14" s="205">
        <v>235616</v>
      </c>
      <c r="N14" s="205">
        <v>5394773</v>
      </c>
      <c r="O14" s="205">
        <v>0</v>
      </c>
      <c r="P14" s="205">
        <v>224000</v>
      </c>
      <c r="Q14" s="206">
        <v>40395489</v>
      </c>
    </row>
    <row r="15" spans="2:17" ht="18.75" customHeight="1" x14ac:dyDescent="0.3">
      <c r="B15" s="204" t="s">
        <v>58</v>
      </c>
      <c r="C15" s="205">
        <v>41315461</v>
      </c>
      <c r="D15" s="205">
        <v>7050249</v>
      </c>
      <c r="E15" s="205">
        <v>7050249</v>
      </c>
      <c r="F15" s="205">
        <v>0</v>
      </c>
      <c r="G15" s="205">
        <v>4969573</v>
      </c>
      <c r="H15" s="205">
        <v>5633911</v>
      </c>
      <c r="I15" s="205">
        <v>0</v>
      </c>
      <c r="J15" s="205">
        <v>0</v>
      </c>
      <c r="K15" s="205">
        <v>0</v>
      </c>
      <c r="L15" s="205">
        <v>88354</v>
      </c>
      <c r="M15" s="205">
        <v>261919</v>
      </c>
      <c r="N15" s="205">
        <v>4752435</v>
      </c>
      <c r="O15" s="205">
        <v>15926</v>
      </c>
      <c r="P15" s="205">
        <v>496324</v>
      </c>
      <c r="Q15" s="206">
        <v>46621711</v>
      </c>
    </row>
    <row r="16" spans="2:17" ht="18.75" customHeight="1" x14ac:dyDescent="0.3">
      <c r="B16" s="204" t="s">
        <v>59</v>
      </c>
      <c r="C16" s="205">
        <v>23238229</v>
      </c>
      <c r="D16" s="205">
        <v>3535194</v>
      </c>
      <c r="E16" s="205">
        <v>3535194</v>
      </c>
      <c r="F16" s="205">
        <v>0</v>
      </c>
      <c r="G16" s="205">
        <v>2596568</v>
      </c>
      <c r="H16" s="205">
        <v>2633236</v>
      </c>
      <c r="I16" s="205">
        <v>0</v>
      </c>
      <c r="J16" s="205">
        <v>0</v>
      </c>
      <c r="K16" s="205">
        <v>0</v>
      </c>
      <c r="L16" s="205">
        <v>41230</v>
      </c>
      <c r="M16" s="205">
        <v>130003</v>
      </c>
      <c r="N16" s="205">
        <v>2840309</v>
      </c>
      <c r="O16" s="205">
        <v>0</v>
      </c>
      <c r="P16" s="205">
        <v>0</v>
      </c>
      <c r="Q16" s="206">
        <v>26809263</v>
      </c>
    </row>
    <row r="17" spans="2:19" ht="18.75" customHeight="1" x14ac:dyDescent="0.3">
      <c r="B17" s="204" t="s">
        <v>133</v>
      </c>
      <c r="C17" s="205">
        <v>116473</v>
      </c>
      <c r="D17" s="205">
        <v>100344</v>
      </c>
      <c r="E17" s="205">
        <v>100344</v>
      </c>
      <c r="F17" s="205">
        <v>0</v>
      </c>
      <c r="G17" s="205">
        <v>51111</v>
      </c>
      <c r="H17" s="205">
        <v>51111</v>
      </c>
      <c r="I17" s="205">
        <v>0</v>
      </c>
      <c r="J17" s="205">
        <v>0</v>
      </c>
      <c r="K17" s="205">
        <v>0</v>
      </c>
      <c r="L17" s="205">
        <v>0</v>
      </c>
      <c r="M17" s="205">
        <v>1694</v>
      </c>
      <c r="N17" s="205">
        <v>11049</v>
      </c>
      <c r="O17" s="205">
        <v>0</v>
      </c>
      <c r="P17" s="205">
        <v>0</v>
      </c>
      <c r="Q17" s="206">
        <v>175061</v>
      </c>
    </row>
    <row r="18" spans="2:19" ht="18.75" customHeight="1" x14ac:dyDescent="0.3">
      <c r="B18" s="204" t="s">
        <v>261</v>
      </c>
      <c r="C18" s="205">
        <v>0</v>
      </c>
      <c r="D18" s="205">
        <v>0</v>
      </c>
      <c r="E18" s="205">
        <v>0</v>
      </c>
      <c r="F18" s="205">
        <v>0</v>
      </c>
      <c r="G18" s="205">
        <v>0</v>
      </c>
      <c r="H18" s="205">
        <v>0</v>
      </c>
      <c r="I18" s="205">
        <v>0</v>
      </c>
      <c r="J18" s="205">
        <v>0</v>
      </c>
      <c r="K18" s="205">
        <v>0</v>
      </c>
      <c r="L18" s="205">
        <v>0</v>
      </c>
      <c r="M18" s="205">
        <v>0</v>
      </c>
      <c r="N18" s="205">
        <v>0</v>
      </c>
      <c r="O18" s="205">
        <v>0</v>
      </c>
      <c r="P18" s="205">
        <v>0</v>
      </c>
      <c r="Q18" s="206">
        <v>0</v>
      </c>
    </row>
    <row r="19" spans="2:19" ht="18.75" customHeight="1" x14ac:dyDescent="0.3">
      <c r="B19" s="204" t="s">
        <v>138</v>
      </c>
      <c r="C19" s="211">
        <v>8435253</v>
      </c>
      <c r="D19" s="205">
        <v>1481785</v>
      </c>
      <c r="E19" s="205">
        <v>1481785</v>
      </c>
      <c r="F19" s="205">
        <v>0</v>
      </c>
      <c r="G19" s="205">
        <v>2053296</v>
      </c>
      <c r="H19" s="205">
        <v>2053296</v>
      </c>
      <c r="I19" s="205">
        <v>0</v>
      </c>
      <c r="J19" s="205">
        <v>0</v>
      </c>
      <c r="K19" s="205">
        <v>0</v>
      </c>
      <c r="L19" s="205">
        <v>20045</v>
      </c>
      <c r="M19" s="205">
        <v>346722</v>
      </c>
      <c r="N19" s="205">
        <v>1176176</v>
      </c>
      <c r="O19" s="205">
        <v>0</v>
      </c>
      <c r="P19" s="205">
        <v>0</v>
      </c>
      <c r="Q19" s="206">
        <v>8673151</v>
      </c>
    </row>
    <row r="20" spans="2:19" ht="18.75" customHeight="1" x14ac:dyDescent="0.3">
      <c r="B20" s="204" t="s">
        <v>35</v>
      </c>
      <c r="C20" s="211">
        <v>2632875</v>
      </c>
      <c r="D20" s="205">
        <v>197500</v>
      </c>
      <c r="E20" s="205">
        <v>197500</v>
      </c>
      <c r="F20" s="205">
        <v>0</v>
      </c>
      <c r="G20" s="205">
        <v>130465</v>
      </c>
      <c r="H20" s="205">
        <v>130465</v>
      </c>
      <c r="I20" s="205">
        <v>0</v>
      </c>
      <c r="J20" s="205">
        <v>0</v>
      </c>
      <c r="K20" s="205">
        <v>0</v>
      </c>
      <c r="L20" s="205">
        <v>337</v>
      </c>
      <c r="M20" s="205">
        <v>22085</v>
      </c>
      <c r="N20" s="205">
        <v>227023</v>
      </c>
      <c r="O20" s="205">
        <v>0</v>
      </c>
      <c r="P20" s="205">
        <v>0</v>
      </c>
      <c r="Q20" s="206">
        <v>2904510</v>
      </c>
    </row>
    <row r="21" spans="2:19" ht="18.75" customHeight="1" x14ac:dyDescent="0.3">
      <c r="B21" s="204" t="s">
        <v>198</v>
      </c>
      <c r="C21" s="211">
        <v>0</v>
      </c>
      <c r="D21" s="205">
        <v>0</v>
      </c>
      <c r="E21" s="205">
        <v>0</v>
      </c>
      <c r="F21" s="205">
        <v>0</v>
      </c>
      <c r="G21" s="205">
        <v>0</v>
      </c>
      <c r="H21" s="205">
        <v>0</v>
      </c>
      <c r="I21" s="205">
        <v>0</v>
      </c>
      <c r="J21" s="205">
        <v>0</v>
      </c>
      <c r="K21" s="205">
        <v>0</v>
      </c>
      <c r="L21" s="205">
        <v>0</v>
      </c>
      <c r="M21" s="205">
        <v>0</v>
      </c>
      <c r="N21" s="205">
        <v>0</v>
      </c>
      <c r="O21" s="205">
        <v>0</v>
      </c>
      <c r="P21" s="205">
        <v>0</v>
      </c>
      <c r="Q21" s="206">
        <v>0</v>
      </c>
    </row>
    <row r="22" spans="2:19" ht="18.75" customHeight="1" x14ac:dyDescent="0.3">
      <c r="B22" s="204" t="s">
        <v>60</v>
      </c>
      <c r="C22" s="211">
        <v>0</v>
      </c>
      <c r="D22" s="205">
        <v>0</v>
      </c>
      <c r="E22" s="205">
        <v>0</v>
      </c>
      <c r="F22" s="205">
        <v>0</v>
      </c>
      <c r="G22" s="205">
        <v>0</v>
      </c>
      <c r="H22" s="205">
        <v>0</v>
      </c>
      <c r="I22" s="205">
        <v>0</v>
      </c>
      <c r="J22" s="205">
        <v>0</v>
      </c>
      <c r="K22" s="205">
        <v>0</v>
      </c>
      <c r="L22" s="205">
        <v>0</v>
      </c>
      <c r="M22" s="205">
        <v>0</v>
      </c>
      <c r="N22" s="205">
        <v>0</v>
      </c>
      <c r="O22" s="205">
        <v>0</v>
      </c>
      <c r="P22" s="205">
        <v>0</v>
      </c>
      <c r="Q22" s="206">
        <v>0</v>
      </c>
    </row>
    <row r="23" spans="2:19" ht="18.75" customHeight="1" x14ac:dyDescent="0.3">
      <c r="B23" s="204" t="s">
        <v>61</v>
      </c>
      <c r="C23" s="211">
        <v>469710</v>
      </c>
      <c r="D23" s="205">
        <v>353869</v>
      </c>
      <c r="E23" s="205">
        <v>353869</v>
      </c>
      <c r="F23" s="205">
        <v>0</v>
      </c>
      <c r="G23" s="205">
        <v>0</v>
      </c>
      <c r="H23" s="205">
        <v>0</v>
      </c>
      <c r="I23" s="205">
        <v>0</v>
      </c>
      <c r="J23" s="205">
        <v>0</v>
      </c>
      <c r="K23" s="205">
        <v>0</v>
      </c>
      <c r="L23" s="205">
        <v>0</v>
      </c>
      <c r="M23" s="205">
        <v>0</v>
      </c>
      <c r="N23" s="205">
        <v>0</v>
      </c>
      <c r="O23" s="205">
        <v>0</v>
      </c>
      <c r="P23" s="205">
        <v>0</v>
      </c>
      <c r="Q23" s="206">
        <v>823579</v>
      </c>
    </row>
    <row r="24" spans="2:19" ht="18.75" customHeight="1" x14ac:dyDescent="0.3">
      <c r="B24" s="204" t="s">
        <v>136</v>
      </c>
      <c r="C24" s="211">
        <v>0</v>
      </c>
      <c r="D24" s="205">
        <v>21781</v>
      </c>
      <c r="E24" s="205">
        <v>21781</v>
      </c>
      <c r="F24" s="205">
        <v>0</v>
      </c>
      <c r="G24" s="205">
        <v>0</v>
      </c>
      <c r="H24" s="205">
        <v>0</v>
      </c>
      <c r="I24" s="205">
        <v>0</v>
      </c>
      <c r="J24" s="205">
        <v>0</v>
      </c>
      <c r="K24" s="205">
        <v>0</v>
      </c>
      <c r="L24" s="205">
        <v>0</v>
      </c>
      <c r="M24" s="205">
        <v>0</v>
      </c>
      <c r="N24" s="205">
        <v>0</v>
      </c>
      <c r="O24" s="205">
        <v>0</v>
      </c>
      <c r="P24" s="205">
        <v>0</v>
      </c>
      <c r="Q24" s="206">
        <v>21781</v>
      </c>
    </row>
    <row r="25" spans="2:19" ht="18.75" customHeight="1" x14ac:dyDescent="0.3">
      <c r="B25" s="204" t="s">
        <v>137</v>
      </c>
      <c r="C25" s="211">
        <v>650084</v>
      </c>
      <c r="D25" s="205">
        <v>25633</v>
      </c>
      <c r="E25" s="205">
        <v>25633</v>
      </c>
      <c r="F25" s="205">
        <v>0</v>
      </c>
      <c r="G25" s="205">
        <v>565299</v>
      </c>
      <c r="H25" s="205">
        <v>565299</v>
      </c>
      <c r="I25" s="205">
        <v>0</v>
      </c>
      <c r="J25" s="205">
        <v>0</v>
      </c>
      <c r="K25" s="205">
        <v>0</v>
      </c>
      <c r="L25" s="205">
        <v>0</v>
      </c>
      <c r="M25" s="205">
        <v>14208</v>
      </c>
      <c r="N25" s="205">
        <v>37621</v>
      </c>
      <c r="O25" s="205">
        <v>0</v>
      </c>
      <c r="P25" s="205">
        <v>0</v>
      </c>
      <c r="Q25" s="206">
        <v>133831</v>
      </c>
    </row>
    <row r="26" spans="2:19" ht="18.75" customHeight="1" x14ac:dyDescent="0.3">
      <c r="B26" s="204" t="s">
        <v>154</v>
      </c>
      <c r="C26" s="211">
        <v>1107372</v>
      </c>
      <c r="D26" s="205">
        <v>192425</v>
      </c>
      <c r="E26" s="205">
        <v>192425</v>
      </c>
      <c r="F26" s="205">
        <v>0</v>
      </c>
      <c r="G26" s="205">
        <v>309183</v>
      </c>
      <c r="H26" s="205">
        <v>309183</v>
      </c>
      <c r="I26" s="205">
        <v>0</v>
      </c>
      <c r="J26" s="205">
        <v>0</v>
      </c>
      <c r="K26" s="205">
        <v>0</v>
      </c>
      <c r="L26" s="205">
        <v>888</v>
      </c>
      <c r="M26" s="205">
        <v>25990</v>
      </c>
      <c r="N26" s="205">
        <v>167983</v>
      </c>
      <c r="O26" s="205">
        <v>0</v>
      </c>
      <c r="P26" s="205">
        <v>0</v>
      </c>
      <c r="Q26" s="206">
        <v>1131719</v>
      </c>
    </row>
    <row r="27" spans="2:19" ht="18.75" customHeight="1" x14ac:dyDescent="0.3">
      <c r="B27" s="204" t="s">
        <v>38</v>
      </c>
      <c r="C27" s="211">
        <v>0</v>
      </c>
      <c r="D27" s="205">
        <v>0</v>
      </c>
      <c r="E27" s="205">
        <v>0</v>
      </c>
      <c r="F27" s="205">
        <v>0</v>
      </c>
      <c r="G27" s="205">
        <v>0</v>
      </c>
      <c r="H27" s="205">
        <v>0</v>
      </c>
      <c r="I27" s="205">
        <v>0</v>
      </c>
      <c r="J27" s="205">
        <v>0</v>
      </c>
      <c r="K27" s="205">
        <v>0</v>
      </c>
      <c r="L27" s="205">
        <v>0</v>
      </c>
      <c r="M27" s="205">
        <v>0</v>
      </c>
      <c r="N27" s="205">
        <v>0</v>
      </c>
      <c r="O27" s="205">
        <v>0</v>
      </c>
      <c r="P27" s="205">
        <v>0</v>
      </c>
      <c r="Q27" s="206">
        <v>0</v>
      </c>
    </row>
    <row r="28" spans="2:19" ht="18.75" customHeight="1" x14ac:dyDescent="0.3">
      <c r="B28" s="204" t="s">
        <v>62</v>
      </c>
      <c r="C28" s="211">
        <v>411169</v>
      </c>
      <c r="D28" s="205">
        <v>172057</v>
      </c>
      <c r="E28" s="205">
        <v>172057</v>
      </c>
      <c r="F28" s="205">
        <v>0</v>
      </c>
      <c r="G28" s="205">
        <v>111437</v>
      </c>
      <c r="H28" s="205">
        <v>109401</v>
      </c>
      <c r="I28" s="205">
        <v>0</v>
      </c>
      <c r="J28" s="205">
        <v>0</v>
      </c>
      <c r="K28" s="205">
        <v>0</v>
      </c>
      <c r="L28" s="205">
        <v>2436</v>
      </c>
      <c r="M28" s="205">
        <v>21840</v>
      </c>
      <c r="N28" s="205">
        <v>25860</v>
      </c>
      <c r="O28" s="205">
        <v>0</v>
      </c>
      <c r="P28" s="205">
        <v>0</v>
      </c>
      <c r="Q28" s="206">
        <v>475408</v>
      </c>
    </row>
    <row r="29" spans="2:19" ht="18.75" customHeight="1" x14ac:dyDescent="0.3">
      <c r="B29" s="204" t="s">
        <v>63</v>
      </c>
      <c r="C29" s="211">
        <v>0</v>
      </c>
      <c r="D29" s="205">
        <v>0</v>
      </c>
      <c r="E29" s="205">
        <v>0</v>
      </c>
      <c r="F29" s="205">
        <v>0</v>
      </c>
      <c r="G29" s="205">
        <v>0</v>
      </c>
      <c r="H29" s="205">
        <v>0</v>
      </c>
      <c r="I29" s="205">
        <v>0</v>
      </c>
      <c r="J29" s="205">
        <v>0</v>
      </c>
      <c r="K29" s="205">
        <v>0</v>
      </c>
      <c r="L29" s="205">
        <v>0</v>
      </c>
      <c r="M29" s="205">
        <v>0</v>
      </c>
      <c r="N29" s="205">
        <v>0</v>
      </c>
      <c r="O29" s="205">
        <v>0</v>
      </c>
      <c r="P29" s="205">
        <v>0</v>
      </c>
      <c r="Q29" s="206">
        <v>0</v>
      </c>
    </row>
    <row r="30" spans="2:19" ht="18.75" customHeight="1" x14ac:dyDescent="0.3">
      <c r="B30" s="204" t="s">
        <v>64</v>
      </c>
      <c r="C30" s="211">
        <v>4895203</v>
      </c>
      <c r="D30" s="205">
        <v>495287</v>
      </c>
      <c r="E30" s="205">
        <v>495287</v>
      </c>
      <c r="F30" s="205">
        <v>0</v>
      </c>
      <c r="G30" s="205">
        <v>818224</v>
      </c>
      <c r="H30" s="205">
        <v>594301</v>
      </c>
      <c r="I30" s="205">
        <v>0</v>
      </c>
      <c r="J30" s="205">
        <v>0</v>
      </c>
      <c r="K30" s="205">
        <v>0</v>
      </c>
      <c r="L30" s="205">
        <v>0</v>
      </c>
      <c r="M30" s="205">
        <v>0</v>
      </c>
      <c r="N30" s="205">
        <v>613572</v>
      </c>
      <c r="O30" s="205">
        <v>0</v>
      </c>
      <c r="P30" s="205">
        <v>0</v>
      </c>
      <c r="Q30" s="206">
        <v>5409761</v>
      </c>
    </row>
    <row r="31" spans="2:19" ht="18.75" customHeight="1" x14ac:dyDescent="0.3">
      <c r="B31" s="207" t="s">
        <v>45</v>
      </c>
      <c r="C31" s="208">
        <f t="shared" ref="C31:Q31" si="0">SUM(C6:C30)</f>
        <v>163528434</v>
      </c>
      <c r="D31" s="208">
        <f t="shared" si="0"/>
        <v>32072309</v>
      </c>
      <c r="E31" s="208">
        <f t="shared" si="0"/>
        <v>32072309</v>
      </c>
      <c r="F31" s="208">
        <f t="shared" si="0"/>
        <v>10726</v>
      </c>
      <c r="G31" s="208">
        <f t="shared" si="0"/>
        <v>20880847</v>
      </c>
      <c r="H31" s="208">
        <f t="shared" si="0"/>
        <v>17721408</v>
      </c>
      <c r="I31" s="208">
        <f t="shared" si="0"/>
        <v>3634486</v>
      </c>
      <c r="J31" s="208">
        <f t="shared" si="0"/>
        <v>0</v>
      </c>
      <c r="K31" s="208">
        <f t="shared" si="0"/>
        <v>0</v>
      </c>
      <c r="L31" s="208">
        <f t="shared" si="0"/>
        <v>326430</v>
      </c>
      <c r="M31" s="208">
        <f t="shared" si="0"/>
        <v>1595437</v>
      </c>
      <c r="N31" s="208">
        <f t="shared" si="0"/>
        <v>21420233</v>
      </c>
      <c r="O31" s="208">
        <f t="shared" si="0"/>
        <v>39566</v>
      </c>
      <c r="P31" s="208">
        <f t="shared" si="0"/>
        <v>735095</v>
      </c>
      <c r="Q31" s="208">
        <f t="shared" si="0"/>
        <v>192979279</v>
      </c>
      <c r="S31" s="209"/>
    </row>
    <row r="32" spans="2:19" ht="18.75" customHeight="1" x14ac:dyDescent="0.3">
      <c r="B32" s="271" t="s">
        <v>46</v>
      </c>
      <c r="C32" s="272"/>
      <c r="D32" s="272"/>
      <c r="E32" s="272"/>
      <c r="F32" s="272"/>
      <c r="G32" s="272"/>
      <c r="H32" s="272"/>
      <c r="I32" s="272"/>
      <c r="J32" s="272"/>
      <c r="K32" s="272"/>
      <c r="L32" s="272"/>
      <c r="M32" s="272"/>
      <c r="N32" s="272"/>
      <c r="O32" s="272"/>
      <c r="P32" s="272"/>
      <c r="Q32" s="273"/>
    </row>
    <row r="33" spans="2:17" ht="18.75" customHeight="1" x14ac:dyDescent="0.3">
      <c r="B33" s="204" t="s">
        <v>47</v>
      </c>
      <c r="C33" s="205">
        <v>0</v>
      </c>
      <c r="D33" s="205">
        <v>0</v>
      </c>
      <c r="E33" s="205">
        <v>0</v>
      </c>
      <c r="F33" s="205">
        <v>0</v>
      </c>
      <c r="G33" s="205">
        <v>0</v>
      </c>
      <c r="H33" s="205">
        <v>0</v>
      </c>
      <c r="I33" s="205">
        <v>0</v>
      </c>
      <c r="J33" s="205">
        <v>0</v>
      </c>
      <c r="K33" s="205">
        <v>0</v>
      </c>
      <c r="L33" s="205">
        <v>0</v>
      </c>
      <c r="M33" s="205">
        <v>0</v>
      </c>
      <c r="N33" s="205">
        <v>0</v>
      </c>
      <c r="O33" s="205">
        <v>0</v>
      </c>
      <c r="P33" s="205">
        <v>0</v>
      </c>
      <c r="Q33" s="206">
        <v>0</v>
      </c>
    </row>
    <row r="34" spans="2:17" ht="18.75" customHeight="1" x14ac:dyDescent="0.3">
      <c r="B34" s="204" t="s">
        <v>79</v>
      </c>
      <c r="C34" s="205">
        <v>0</v>
      </c>
      <c r="D34" s="205">
        <v>0</v>
      </c>
      <c r="E34" s="205">
        <v>0</v>
      </c>
      <c r="F34" s="205">
        <v>0</v>
      </c>
      <c r="G34" s="205">
        <v>0</v>
      </c>
      <c r="H34" s="205">
        <v>0</v>
      </c>
      <c r="I34" s="205">
        <v>0</v>
      </c>
      <c r="J34" s="205">
        <v>0</v>
      </c>
      <c r="K34" s="205">
        <v>0</v>
      </c>
      <c r="L34" s="205">
        <v>0</v>
      </c>
      <c r="M34" s="205">
        <v>0</v>
      </c>
      <c r="N34" s="205">
        <v>0</v>
      </c>
      <c r="O34" s="205">
        <v>0</v>
      </c>
      <c r="P34" s="205">
        <v>0</v>
      </c>
      <c r="Q34" s="206">
        <v>0</v>
      </c>
    </row>
    <row r="35" spans="2:17" ht="18.75" customHeight="1" x14ac:dyDescent="0.3">
      <c r="B35" s="204" t="s">
        <v>48</v>
      </c>
      <c r="C35" s="205">
        <v>0</v>
      </c>
      <c r="D35" s="205">
        <v>0</v>
      </c>
      <c r="E35" s="205">
        <v>0</v>
      </c>
      <c r="F35" s="205">
        <v>0</v>
      </c>
      <c r="G35" s="205">
        <v>0</v>
      </c>
      <c r="H35" s="205">
        <v>0</v>
      </c>
      <c r="I35" s="205">
        <v>0</v>
      </c>
      <c r="J35" s="205">
        <v>0</v>
      </c>
      <c r="K35" s="205">
        <v>0</v>
      </c>
      <c r="L35" s="205">
        <v>0</v>
      </c>
      <c r="M35" s="205">
        <v>0</v>
      </c>
      <c r="N35" s="205">
        <v>0</v>
      </c>
      <c r="O35" s="205">
        <v>0</v>
      </c>
      <c r="P35" s="205">
        <v>0</v>
      </c>
      <c r="Q35" s="206">
        <v>0</v>
      </c>
    </row>
    <row r="36" spans="2:17" ht="18.75" customHeight="1" x14ac:dyDescent="0.3">
      <c r="B36" s="207" t="s">
        <v>45</v>
      </c>
      <c r="C36" s="208">
        <f>SUM(C33:C35)</f>
        <v>0</v>
      </c>
      <c r="D36" s="208">
        <f t="shared" ref="D36:Q36" si="1">SUM(D33:D35)</f>
        <v>0</v>
      </c>
      <c r="E36" s="208">
        <f t="shared" si="1"/>
        <v>0</v>
      </c>
      <c r="F36" s="208">
        <f t="shared" si="1"/>
        <v>0</v>
      </c>
      <c r="G36" s="208">
        <f t="shared" si="1"/>
        <v>0</v>
      </c>
      <c r="H36" s="208">
        <f t="shared" si="1"/>
        <v>0</v>
      </c>
      <c r="I36" s="208">
        <f t="shared" si="1"/>
        <v>0</v>
      </c>
      <c r="J36" s="208">
        <f t="shared" si="1"/>
        <v>0</v>
      </c>
      <c r="K36" s="208">
        <f t="shared" si="1"/>
        <v>0</v>
      </c>
      <c r="L36" s="208">
        <f t="shared" si="1"/>
        <v>0</v>
      </c>
      <c r="M36" s="208">
        <f t="shared" si="1"/>
        <v>0</v>
      </c>
      <c r="N36" s="208">
        <f t="shared" si="1"/>
        <v>0</v>
      </c>
      <c r="O36" s="208">
        <f t="shared" si="1"/>
        <v>0</v>
      </c>
      <c r="P36" s="208">
        <f t="shared" si="1"/>
        <v>0</v>
      </c>
      <c r="Q36" s="208">
        <f t="shared" si="1"/>
        <v>0</v>
      </c>
    </row>
    <row r="37" spans="2:17" ht="18.75" customHeight="1" x14ac:dyDescent="0.3">
      <c r="B37" s="274" t="s">
        <v>50</v>
      </c>
      <c r="C37" s="274"/>
      <c r="D37" s="274"/>
      <c r="E37" s="274"/>
      <c r="F37" s="274"/>
      <c r="G37" s="274"/>
      <c r="H37" s="274"/>
      <c r="I37" s="274"/>
      <c r="J37" s="274"/>
      <c r="K37" s="274"/>
      <c r="L37" s="274"/>
      <c r="M37" s="274"/>
      <c r="N37" s="274"/>
      <c r="O37" s="274"/>
      <c r="P37" s="274"/>
      <c r="Q37" s="274"/>
    </row>
    <row r="38" spans="2:17" ht="21.75" customHeight="1" x14ac:dyDescent="0.3">
      <c r="C38" s="210"/>
      <c r="D38" s="210">
        <f>+D31+[1]PP!D31</f>
        <v>36002111</v>
      </c>
      <c r="E38" s="210"/>
      <c r="F38" s="210"/>
      <c r="G38" s="210"/>
      <c r="H38" s="210"/>
      <c r="I38" s="210"/>
      <c r="J38" s="210"/>
      <c r="K38" s="210"/>
      <c r="L38" s="210"/>
      <c r="M38" s="210"/>
      <c r="N38" s="210"/>
      <c r="O38" s="210"/>
      <c r="P38" s="210"/>
      <c r="Q38" s="210"/>
    </row>
    <row r="39" spans="2:17" ht="21.75" customHeight="1" x14ac:dyDescent="0.3">
      <c r="D39" s="209"/>
    </row>
  </sheetData>
  <sheetProtection algorithmName="SHA-512" hashValue="oKhsE5nvr1XVQZZfC9UsT7PYpnCp8xyLkwZ2urg6juK9NV6XkxEXK7oHEuXDVqMJWHxh6hmWRxYAijCs/09F1w==" saltValue="u9cWNLko2fdybAkmFQBSyg==" spinCount="100000" sheet="1" objects="1" scenarios="1"/>
  <mergeCells count="4">
    <mergeCell ref="B3:Q3"/>
    <mergeCell ref="B5:Q5"/>
    <mergeCell ref="B32:Q32"/>
    <mergeCell ref="B37:Q3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4"/>
  <sheetViews>
    <sheetView showGridLines="0" topLeftCell="A21" zoomScale="80" zoomScaleNormal="80" workbookViewId="0">
      <selection activeCell="B3" sqref="B3:Q37"/>
    </sheetView>
  </sheetViews>
  <sheetFormatPr defaultColWidth="16.54296875" defaultRowHeight="18" customHeight="1" x14ac:dyDescent="0.35"/>
  <cols>
    <col min="1" max="1" width="16.54296875" style="167"/>
    <col min="2" max="2" width="45.453125" style="167" bestFit="1" customWidth="1"/>
    <col min="3" max="3" width="18.54296875" style="167" customWidth="1"/>
    <col min="4" max="4" width="21" style="167" customWidth="1"/>
    <col min="5" max="16" width="18.54296875" style="167" customWidth="1"/>
    <col min="17" max="17" width="18.54296875" style="1" customWidth="1"/>
    <col min="18" max="16384" width="16.54296875" style="167"/>
  </cols>
  <sheetData>
    <row r="2" spans="1:17" ht="18" customHeight="1" x14ac:dyDescent="0.35">
      <c r="B2" s="4"/>
      <c r="C2" s="4"/>
      <c r="D2" s="4"/>
      <c r="E2" s="4"/>
      <c r="F2" s="4"/>
      <c r="G2" s="4"/>
      <c r="H2" s="4"/>
      <c r="I2" s="4"/>
      <c r="J2" s="4"/>
      <c r="K2" s="4"/>
      <c r="L2" s="4"/>
      <c r="M2" s="4"/>
      <c r="N2" s="4"/>
      <c r="O2" s="4"/>
      <c r="P2" s="4"/>
      <c r="Q2" s="8"/>
    </row>
    <row r="3" spans="1:17" ht="25.5" customHeight="1" x14ac:dyDescent="0.35">
      <c r="B3" s="269" t="s">
        <v>308</v>
      </c>
      <c r="C3" s="269"/>
      <c r="D3" s="269"/>
      <c r="E3" s="269"/>
      <c r="F3" s="269"/>
      <c r="G3" s="269"/>
      <c r="H3" s="269"/>
      <c r="I3" s="269"/>
      <c r="J3" s="269"/>
      <c r="K3" s="269"/>
      <c r="L3" s="269"/>
      <c r="M3" s="269"/>
      <c r="N3" s="269"/>
      <c r="O3" s="269"/>
      <c r="P3" s="269"/>
      <c r="Q3" s="269"/>
    </row>
    <row r="4" spans="1:17" s="168" customFormat="1" ht="28.5" x14ac:dyDescent="0.35">
      <c r="B4" s="64" t="s">
        <v>0</v>
      </c>
      <c r="C4" s="66" t="s">
        <v>66</v>
      </c>
      <c r="D4" s="66" t="s">
        <v>67</v>
      </c>
      <c r="E4" s="66" t="s">
        <v>68</v>
      </c>
      <c r="F4" s="66" t="s">
        <v>69</v>
      </c>
      <c r="G4" s="66" t="s">
        <v>70</v>
      </c>
      <c r="H4" s="66" t="s">
        <v>87</v>
      </c>
      <c r="I4" s="169" t="s">
        <v>71</v>
      </c>
      <c r="J4" s="66" t="s">
        <v>72</v>
      </c>
      <c r="K4" s="66" t="s">
        <v>73</v>
      </c>
      <c r="L4" s="66" t="s">
        <v>74</v>
      </c>
      <c r="M4" s="66" t="s">
        <v>75</v>
      </c>
      <c r="N4" s="66" t="s">
        <v>2</v>
      </c>
      <c r="O4" s="66" t="s">
        <v>76</v>
      </c>
      <c r="P4" s="66" t="s">
        <v>77</v>
      </c>
      <c r="Q4" s="66" t="s">
        <v>78</v>
      </c>
    </row>
    <row r="5" spans="1:17" ht="29.25" customHeight="1" x14ac:dyDescent="0.35">
      <c r="A5" s="168"/>
      <c r="B5" s="261" t="s">
        <v>16</v>
      </c>
      <c r="C5" s="262"/>
      <c r="D5" s="262"/>
      <c r="E5" s="262"/>
      <c r="F5" s="262"/>
      <c r="G5" s="262"/>
      <c r="H5" s="262"/>
      <c r="I5" s="262"/>
      <c r="J5" s="262"/>
      <c r="K5" s="262"/>
      <c r="L5" s="262"/>
      <c r="M5" s="262"/>
      <c r="N5" s="262"/>
      <c r="O5" s="262"/>
      <c r="P5" s="262"/>
      <c r="Q5" s="263"/>
    </row>
    <row r="6" spans="1:17" ht="29.25" customHeight="1" x14ac:dyDescent="0.35">
      <c r="A6" s="168"/>
      <c r="B6" s="6" t="s">
        <v>51</v>
      </c>
      <c r="C6" s="170">
        <f>'APPENDIX 5'!C6+'APPENDIX 6'!C6+'APPENDIX 7'!C6+'APPENDIX 8'!C6+'APPENDIX 9'!C6+'APPENDIX 10'!C6+'APPENDIX 11'!C6</f>
        <v>4419570</v>
      </c>
      <c r="D6" s="170">
        <f>'APPENDIX 5'!D6+'APPENDIX 6'!D6+'APPENDIX 7'!D6+'APPENDIX 8'!D6+'APPENDIX 9'!D6+'APPENDIX 10'!D6+'APPENDIX 11'!D6</f>
        <v>1517720</v>
      </c>
      <c r="E6" s="170">
        <f>'APPENDIX 5'!E6+'APPENDIX 6'!E6+'APPENDIX 7'!E6+'APPENDIX 8'!E6+'APPENDIX 9'!E6+'APPENDIX 10'!E6+'APPENDIX 11'!E6</f>
        <v>1104410</v>
      </c>
      <c r="F6" s="170">
        <f>'APPENDIX 5'!F6+'APPENDIX 6'!F6+'APPENDIX 7'!F6+'APPENDIX 8'!F6+'APPENDIX 9'!F6+'APPENDIX 10'!F6+'APPENDIX 11'!F6</f>
        <v>0</v>
      </c>
      <c r="G6" s="170">
        <f>'APPENDIX 5'!G6+'APPENDIX 6'!G6+'APPENDIX 7'!G6+'APPENDIX 8'!G6+'APPENDIX 9'!G6+'APPENDIX 10'!G6+'APPENDIX 11'!G6</f>
        <v>696584</v>
      </c>
      <c r="H6" s="170">
        <f>'APPENDIX 5'!H6+'APPENDIX 6'!H6+'APPENDIX 7'!H6+'APPENDIX 8'!H6+'APPENDIX 9'!H6+'APPENDIX 10'!H6+'APPENDIX 11'!H6</f>
        <v>620284</v>
      </c>
      <c r="I6" s="170">
        <f>'APPENDIX 5'!I6+'APPENDIX 6'!I6+'APPENDIX 7'!I6+'APPENDIX 8'!I6+'APPENDIX 9'!I6+'APPENDIX 10'!I6+'APPENDIX 11'!I6</f>
        <v>0</v>
      </c>
      <c r="J6" s="170">
        <f>'APPENDIX 5'!J6+'APPENDIX 6'!J6+'APPENDIX 7'!J6+'APPENDIX 8'!J6+'APPENDIX 9'!J6+'APPENDIX 10'!J6+'APPENDIX 11'!J6</f>
        <v>0</v>
      </c>
      <c r="K6" s="170">
        <f>'APPENDIX 5'!K6+'APPENDIX 6'!K6+'APPENDIX 7'!K6+'APPENDIX 8'!K6+'APPENDIX 9'!K6+'APPENDIX 10'!K6+'APPENDIX 11'!K6</f>
        <v>59863</v>
      </c>
      <c r="L6" s="170">
        <f>'APPENDIX 5'!L6+'APPENDIX 6'!L6+'APPENDIX 7'!L6+'APPENDIX 8'!L6+'APPENDIX 9'!L6+'APPENDIX 10'!L6+'APPENDIX 11'!L6</f>
        <v>93980</v>
      </c>
      <c r="M6" s="170">
        <f>'APPENDIX 5'!M6+'APPENDIX 6'!M6+'APPENDIX 7'!M6+'APPENDIX 8'!M6+'APPENDIX 9'!M6+'APPENDIX 10'!M6+'APPENDIX 11'!M6</f>
        <v>253362</v>
      </c>
      <c r="N6" s="170">
        <f>'APPENDIX 5'!N6+'APPENDIX 6'!N6+'APPENDIX 7'!N6+'APPENDIX 8'!N6+'APPENDIX 9'!N6+'APPENDIX 10'!N6+'APPENDIX 11'!N6</f>
        <v>599117</v>
      </c>
      <c r="O6" s="170">
        <f>'APPENDIX 5'!O6+'APPENDIX 6'!O6+'APPENDIX 7'!O6+'APPENDIX 8'!O6+'APPENDIX 9'!O6+'APPENDIX 10'!O6+'APPENDIX 11'!O6</f>
        <v>19858</v>
      </c>
      <c r="P6" s="170">
        <f>'APPENDIX 5'!P6+'APPENDIX 6'!P6+'APPENDIX 7'!P6+'APPENDIX 8'!P6+'APPENDIX 9'!P6+'APPENDIX 10'!P6+'APPENDIX 11'!P6</f>
        <v>29292</v>
      </c>
      <c r="Q6" s="171">
        <f>'APPENDIX 5'!Q6+'APPENDIX 6'!Q6+'APPENDIX 7'!Q6+'APPENDIX 8'!Q6+'APPENDIX 9'!Q6+'APPENDIX 10'!Q6+'APPENDIX 11'!Q6</f>
        <v>5046458</v>
      </c>
    </row>
    <row r="7" spans="1:17" ht="29.25" customHeight="1" x14ac:dyDescent="0.35">
      <c r="A7" s="168"/>
      <c r="B7" s="6" t="s">
        <v>144</v>
      </c>
      <c r="C7" s="170">
        <f>'APPENDIX 5'!C7+'APPENDIX 6'!C7+'APPENDIX 7'!C7+'APPENDIX 8'!C7+'APPENDIX 9'!C7+'APPENDIX 10'!C7+'APPENDIX 11'!C7</f>
        <v>-604758</v>
      </c>
      <c r="D7" s="170">
        <f>'APPENDIX 5'!D7+'APPENDIX 6'!D7+'APPENDIX 7'!D7+'APPENDIX 8'!D7+'APPENDIX 9'!D7+'APPENDIX 10'!D7+'APPENDIX 11'!D7</f>
        <v>2370527</v>
      </c>
      <c r="E7" s="170">
        <f>'APPENDIX 5'!E7+'APPENDIX 6'!E7+'APPENDIX 7'!E7+'APPENDIX 8'!E7+'APPENDIX 9'!E7+'APPENDIX 10'!E7+'APPENDIX 11'!E7</f>
        <v>1403690</v>
      </c>
      <c r="F7" s="170">
        <f>'APPENDIX 5'!F7+'APPENDIX 6'!F7+'APPENDIX 7'!F7+'APPENDIX 8'!F7+'APPENDIX 9'!F7+'APPENDIX 10'!F7+'APPENDIX 11'!F7</f>
        <v>0</v>
      </c>
      <c r="G7" s="170">
        <f>'APPENDIX 5'!G7+'APPENDIX 6'!G7+'APPENDIX 7'!G7+'APPENDIX 8'!G7+'APPENDIX 9'!G7+'APPENDIX 10'!G7+'APPENDIX 11'!G7</f>
        <v>380827</v>
      </c>
      <c r="H7" s="170">
        <f>'APPENDIX 5'!H7+'APPENDIX 6'!H7+'APPENDIX 7'!H7+'APPENDIX 8'!H7+'APPENDIX 9'!H7+'APPENDIX 10'!H7+'APPENDIX 11'!H7</f>
        <v>815040</v>
      </c>
      <c r="I7" s="170">
        <f>'APPENDIX 5'!I7+'APPENDIX 6'!I7+'APPENDIX 7'!I7+'APPENDIX 8'!I7+'APPENDIX 9'!I7+'APPENDIX 10'!I7+'APPENDIX 11'!I7</f>
        <v>0</v>
      </c>
      <c r="J7" s="170">
        <f>'APPENDIX 5'!J7+'APPENDIX 6'!J7+'APPENDIX 7'!J7+'APPENDIX 8'!J7+'APPENDIX 9'!J7+'APPENDIX 10'!J7+'APPENDIX 11'!J7</f>
        <v>0</v>
      </c>
      <c r="K7" s="170">
        <f>'APPENDIX 5'!K7+'APPENDIX 6'!K7+'APPENDIX 7'!K7+'APPENDIX 8'!K7+'APPENDIX 9'!K7+'APPENDIX 10'!K7+'APPENDIX 11'!K7</f>
        <v>0</v>
      </c>
      <c r="L7" s="170">
        <f>'APPENDIX 5'!L7+'APPENDIX 6'!L7+'APPENDIX 7'!L7+'APPENDIX 8'!L7+'APPENDIX 9'!L7+'APPENDIX 10'!L7+'APPENDIX 11'!L7</f>
        <v>224995</v>
      </c>
      <c r="M7" s="170">
        <f>'APPENDIX 5'!M7+'APPENDIX 6'!M7+'APPENDIX 7'!M7+'APPENDIX 8'!M7+'APPENDIX 9'!M7+'APPENDIX 10'!M7+'APPENDIX 11'!M7</f>
        <v>598494</v>
      </c>
      <c r="N7" s="170">
        <f>'APPENDIX 5'!N7+'APPENDIX 6'!N7+'APPENDIX 7'!N7+'APPENDIX 8'!N7+'APPENDIX 9'!N7+'APPENDIX 10'!N7+'APPENDIX 11'!N7</f>
        <v>357259</v>
      </c>
      <c r="O7" s="170">
        <f>'APPENDIX 5'!O7+'APPENDIX 6'!O7+'APPENDIX 7'!O7+'APPENDIX 8'!O7+'APPENDIX 9'!O7+'APPENDIX 10'!O7+'APPENDIX 11'!O7</f>
        <v>0</v>
      </c>
      <c r="P7" s="170">
        <f>'APPENDIX 5'!P7+'APPENDIX 6'!P7+'APPENDIX 7'!P7+'APPENDIX 8'!P7+'APPENDIX 9'!P7+'APPENDIX 10'!P7+'APPENDIX 11'!P7</f>
        <v>-792801</v>
      </c>
      <c r="Q7" s="171">
        <f>'APPENDIX 5'!Q7+'APPENDIX 6'!Q7+'APPENDIX 7'!Q7+'APPENDIX 8'!Q7+'APPENDIX 9'!Q7+'APPENDIX 10'!Q7+'APPENDIX 11'!Q7</f>
        <v>310465</v>
      </c>
    </row>
    <row r="8" spans="1:17" ht="29.25" customHeight="1" x14ac:dyDescent="0.35">
      <c r="A8" s="168"/>
      <c r="B8" s="6" t="s">
        <v>153</v>
      </c>
      <c r="C8" s="170">
        <f>'APPENDIX 5'!C8+'APPENDIX 6'!C8+'APPENDIX 7'!C8+'APPENDIX 8'!C8+'APPENDIX 9'!C8+'APPENDIX 10'!C8+'APPENDIX 11'!C8</f>
        <v>65796391</v>
      </c>
      <c r="D8" s="170">
        <f>'APPENDIX 5'!D8+'APPENDIX 6'!D8+'APPENDIX 7'!D8+'APPENDIX 8'!D8+'APPENDIX 9'!D8+'APPENDIX 10'!D8+'APPENDIX 11'!D8</f>
        <v>23951638</v>
      </c>
      <c r="E8" s="170">
        <f>'APPENDIX 5'!E8+'APPENDIX 6'!E8+'APPENDIX 7'!E8+'APPENDIX 8'!E8+'APPENDIX 9'!E8+'APPENDIX 10'!E8+'APPENDIX 11'!E8</f>
        <v>23705546</v>
      </c>
      <c r="F8" s="170">
        <f>'APPENDIX 5'!F8+'APPENDIX 6'!F8+'APPENDIX 7'!F8+'APPENDIX 8'!F8+'APPENDIX 9'!F8+'APPENDIX 10'!F8+'APPENDIX 11'!F8</f>
        <v>9700</v>
      </c>
      <c r="G8" s="170">
        <f>'APPENDIX 5'!G8+'APPENDIX 6'!G8+'APPENDIX 7'!G8+'APPENDIX 8'!G8+'APPENDIX 9'!G8+'APPENDIX 10'!G8+'APPENDIX 11'!G8</f>
        <v>10517315</v>
      </c>
      <c r="H8" s="170">
        <f>'APPENDIX 5'!H8+'APPENDIX 6'!H8+'APPENDIX 7'!H8+'APPENDIX 8'!H8+'APPENDIX 9'!H8+'APPENDIX 10'!H8+'APPENDIX 11'!H8</f>
        <v>6498581</v>
      </c>
      <c r="I8" s="170">
        <f>'APPENDIX 5'!I8+'APPENDIX 6'!I8+'APPENDIX 7'!I8+'APPENDIX 8'!I8+'APPENDIX 9'!I8+'APPENDIX 10'!I8+'APPENDIX 11'!I8</f>
        <v>1508299</v>
      </c>
      <c r="J8" s="170">
        <f>'APPENDIX 5'!J8+'APPENDIX 6'!J8+'APPENDIX 7'!J8+'APPENDIX 8'!J8+'APPENDIX 9'!J8+'APPENDIX 10'!J8+'APPENDIX 11'!J8</f>
        <v>1766709</v>
      </c>
      <c r="K8" s="170">
        <f>'APPENDIX 5'!K8+'APPENDIX 6'!K8+'APPENDIX 7'!K8+'APPENDIX 8'!K8+'APPENDIX 9'!K8+'APPENDIX 10'!K8+'APPENDIX 11'!K8</f>
        <v>787927</v>
      </c>
      <c r="L8" s="170">
        <f>'APPENDIX 5'!L8+'APPENDIX 6'!L8+'APPENDIX 7'!L8+'APPENDIX 8'!L8+'APPENDIX 9'!L8+'APPENDIX 10'!L8+'APPENDIX 11'!L8</f>
        <v>1454528</v>
      </c>
      <c r="M8" s="170">
        <f>'APPENDIX 5'!M8+'APPENDIX 6'!M8+'APPENDIX 7'!M8+'APPENDIX 8'!M8+'APPENDIX 9'!M8+'APPENDIX 10'!M8+'APPENDIX 11'!M8</f>
        <v>3158445</v>
      </c>
      <c r="N8" s="170">
        <f>'APPENDIX 5'!N8+'APPENDIX 6'!N8+'APPENDIX 7'!N8+'APPENDIX 8'!N8+'APPENDIX 9'!N8+'APPENDIX 10'!N8+'APPENDIX 11'!N8</f>
        <v>9746151</v>
      </c>
      <c r="O8" s="170">
        <f>'APPENDIX 5'!O8+'APPENDIX 6'!O8+'APPENDIX 7'!O8+'APPENDIX 8'!O8+'APPENDIX 9'!O8+'APPENDIX 10'!O8+'APPENDIX 11'!O8</f>
        <v>185144</v>
      </c>
      <c r="P8" s="170">
        <f>'APPENDIX 5'!P8+'APPENDIX 6'!P8+'APPENDIX 7'!P8+'APPENDIX 8'!P8+'APPENDIX 9'!P8+'APPENDIX 10'!P8+'APPENDIX 11'!P8</f>
        <v>0</v>
      </c>
      <c r="Q8" s="171">
        <f>'APPENDIX 5'!Q8+'APPENDIX 6'!Q8+'APPENDIX 7'!Q8+'APPENDIX 8'!Q8+'APPENDIX 9'!Q8+'APPENDIX 10'!Q8+'APPENDIX 11'!Q8</f>
        <v>83898157</v>
      </c>
    </row>
    <row r="9" spans="1:17" ht="29.25" customHeight="1" x14ac:dyDescent="0.35">
      <c r="A9" s="168"/>
      <c r="B9" s="6" t="s">
        <v>52</v>
      </c>
      <c r="C9" s="170">
        <f>'APPENDIX 5'!C9+'APPENDIX 6'!C9+'APPENDIX 7'!C9+'APPENDIX 8'!C9+'APPENDIX 9'!C9+'APPENDIX 10'!C9+'APPENDIX 11'!C9</f>
        <v>414001</v>
      </c>
      <c r="D9" s="170">
        <f>'APPENDIX 5'!D9+'APPENDIX 6'!D9+'APPENDIX 7'!D9+'APPENDIX 8'!D9+'APPENDIX 9'!D9+'APPENDIX 10'!D9+'APPENDIX 11'!D9</f>
        <v>310511</v>
      </c>
      <c r="E9" s="170">
        <f>'APPENDIX 5'!E9+'APPENDIX 6'!E9+'APPENDIX 7'!E9+'APPENDIX 8'!E9+'APPENDIX 9'!E9+'APPENDIX 10'!E9+'APPENDIX 11'!E9</f>
        <v>280586</v>
      </c>
      <c r="F9" s="170">
        <f>'APPENDIX 5'!F9+'APPENDIX 6'!F9+'APPENDIX 7'!F9+'APPENDIX 8'!F9+'APPENDIX 9'!F9+'APPENDIX 10'!F9+'APPENDIX 11'!F9</f>
        <v>0</v>
      </c>
      <c r="G9" s="170">
        <f>'APPENDIX 5'!G9+'APPENDIX 6'!G9+'APPENDIX 7'!G9+'APPENDIX 8'!G9+'APPENDIX 9'!G9+'APPENDIX 10'!G9+'APPENDIX 11'!G9</f>
        <v>160469</v>
      </c>
      <c r="H9" s="170">
        <f>'APPENDIX 5'!H9+'APPENDIX 6'!H9+'APPENDIX 7'!H9+'APPENDIX 8'!H9+'APPENDIX 9'!H9+'APPENDIX 10'!H9+'APPENDIX 11'!H9</f>
        <v>161935</v>
      </c>
      <c r="I9" s="170">
        <f>'APPENDIX 5'!I9+'APPENDIX 6'!I9+'APPENDIX 7'!I9+'APPENDIX 8'!I9+'APPENDIX 9'!I9+'APPENDIX 10'!I9+'APPENDIX 11'!I9</f>
        <v>0</v>
      </c>
      <c r="J9" s="170">
        <f>'APPENDIX 5'!J9+'APPENDIX 6'!J9+'APPENDIX 7'!J9+'APPENDIX 8'!J9+'APPENDIX 9'!J9+'APPENDIX 10'!J9+'APPENDIX 11'!J9</f>
        <v>0</v>
      </c>
      <c r="K9" s="170">
        <f>'APPENDIX 5'!K9+'APPENDIX 6'!K9+'APPENDIX 7'!K9+'APPENDIX 8'!K9+'APPENDIX 9'!K9+'APPENDIX 10'!K9+'APPENDIX 11'!K9</f>
        <v>0</v>
      </c>
      <c r="L9" s="170">
        <f>'APPENDIX 5'!L9+'APPENDIX 6'!L9+'APPENDIX 7'!L9+'APPENDIX 8'!L9+'APPENDIX 9'!L9+'APPENDIX 10'!L9+'APPENDIX 11'!L9</f>
        <v>680</v>
      </c>
      <c r="M9" s="170">
        <f>'APPENDIX 5'!M9+'APPENDIX 6'!M9+'APPENDIX 7'!M9+'APPENDIX 8'!M9+'APPENDIX 9'!M9+'APPENDIX 10'!M9+'APPENDIX 11'!M9</f>
        <v>149558</v>
      </c>
      <c r="N9" s="170">
        <f>'APPENDIX 5'!N9+'APPENDIX 6'!N9+'APPENDIX 7'!N9+'APPENDIX 8'!N9+'APPENDIX 9'!N9+'APPENDIX 10'!N9+'APPENDIX 11'!N9</f>
        <v>95701</v>
      </c>
      <c r="O9" s="170">
        <f>'APPENDIX 5'!O9+'APPENDIX 6'!O9+'APPENDIX 7'!O9+'APPENDIX 8'!O9+'APPENDIX 9'!O9+'APPENDIX 10'!O9+'APPENDIX 11'!O9</f>
        <v>0</v>
      </c>
      <c r="P9" s="170">
        <f>'APPENDIX 5'!P9+'APPENDIX 6'!P9+'APPENDIX 7'!P9+'APPENDIX 8'!P9+'APPENDIX 9'!P9+'APPENDIX 10'!P9+'APPENDIX 11'!P9</f>
        <v>0</v>
      </c>
      <c r="Q9" s="171">
        <f>'APPENDIX 5'!Q9+'APPENDIX 6'!Q9+'APPENDIX 7'!Q9+'APPENDIX 8'!Q9+'APPENDIX 9'!Q9+'APPENDIX 10'!Q9+'APPENDIX 11'!Q9</f>
        <v>478115</v>
      </c>
    </row>
    <row r="10" spans="1:17" ht="29.25" customHeight="1" x14ac:dyDescent="0.35">
      <c r="A10" s="168"/>
      <c r="B10" s="6" t="s">
        <v>53</v>
      </c>
      <c r="C10" s="170">
        <f>'APPENDIX 5'!C10+'APPENDIX 6'!C10+'APPENDIX 7'!C10+'APPENDIX 8'!C10+'APPENDIX 9'!C10+'APPENDIX 10'!C10+'APPENDIX 11'!C10</f>
        <v>2895444</v>
      </c>
      <c r="D10" s="170">
        <f>'APPENDIX 5'!D10+'APPENDIX 6'!D10+'APPENDIX 7'!D10+'APPENDIX 8'!D10+'APPENDIX 9'!D10+'APPENDIX 10'!D10+'APPENDIX 11'!D10</f>
        <v>6072127</v>
      </c>
      <c r="E10" s="170">
        <f>'APPENDIX 5'!E10+'APPENDIX 6'!E10+'APPENDIX 7'!E10+'APPENDIX 8'!E10+'APPENDIX 9'!E10+'APPENDIX 10'!E10+'APPENDIX 11'!E10</f>
        <v>5103815</v>
      </c>
      <c r="F10" s="170">
        <f>'APPENDIX 5'!F10+'APPENDIX 6'!F10+'APPENDIX 7'!F10+'APPENDIX 8'!F10+'APPENDIX 9'!F10+'APPENDIX 10'!F10+'APPENDIX 11'!F10</f>
        <v>0</v>
      </c>
      <c r="G10" s="170">
        <f>'APPENDIX 5'!G10+'APPENDIX 6'!G10+'APPENDIX 7'!G10+'APPENDIX 8'!G10+'APPENDIX 9'!G10+'APPENDIX 10'!G10+'APPENDIX 11'!G10</f>
        <v>1874029</v>
      </c>
      <c r="H10" s="170">
        <f>'APPENDIX 5'!H10+'APPENDIX 6'!H10+'APPENDIX 7'!H10+'APPENDIX 8'!H10+'APPENDIX 9'!H10+'APPENDIX 10'!H10+'APPENDIX 11'!H10</f>
        <v>3094102</v>
      </c>
      <c r="I10" s="170">
        <f>'APPENDIX 5'!I10+'APPENDIX 6'!I10+'APPENDIX 7'!I10+'APPENDIX 8'!I10+'APPENDIX 9'!I10+'APPENDIX 10'!I10+'APPENDIX 11'!I10</f>
        <v>0</v>
      </c>
      <c r="J10" s="170">
        <f>'APPENDIX 5'!J10+'APPENDIX 6'!J10+'APPENDIX 7'!J10+'APPENDIX 8'!J10+'APPENDIX 9'!J10+'APPENDIX 10'!J10+'APPENDIX 11'!J10</f>
        <v>0</v>
      </c>
      <c r="K10" s="170">
        <f>'APPENDIX 5'!K10+'APPENDIX 6'!K10+'APPENDIX 7'!K10+'APPENDIX 8'!K10+'APPENDIX 9'!K10+'APPENDIX 10'!K10+'APPENDIX 11'!K10</f>
        <v>0</v>
      </c>
      <c r="L10" s="170">
        <f>'APPENDIX 5'!L10+'APPENDIX 6'!L10+'APPENDIX 7'!L10+'APPENDIX 8'!L10+'APPENDIX 9'!L10+'APPENDIX 10'!L10+'APPENDIX 11'!L10</f>
        <v>93306</v>
      </c>
      <c r="M10" s="170">
        <f>'APPENDIX 5'!M10+'APPENDIX 6'!M10+'APPENDIX 7'!M10+'APPENDIX 8'!M10+'APPENDIX 9'!M10+'APPENDIX 10'!M10+'APPENDIX 11'!M10</f>
        <v>1527485</v>
      </c>
      <c r="N10" s="170">
        <f>'APPENDIX 5'!N10+'APPENDIX 6'!N10+'APPENDIX 7'!N10+'APPENDIX 8'!N10+'APPENDIX 9'!N10+'APPENDIX 10'!N10+'APPENDIX 11'!N10</f>
        <v>615381</v>
      </c>
      <c r="O10" s="170">
        <f>'APPENDIX 5'!O10+'APPENDIX 6'!O10+'APPENDIX 7'!O10+'APPENDIX 8'!O10+'APPENDIX 9'!O10+'APPENDIX 10'!O10+'APPENDIX 11'!O10</f>
        <v>0</v>
      </c>
      <c r="P10" s="170">
        <f>'APPENDIX 5'!P10+'APPENDIX 6'!P10+'APPENDIX 7'!P10+'APPENDIX 8'!P10+'APPENDIX 9'!P10+'APPENDIX 10'!P10+'APPENDIX 11'!P10</f>
        <v>0</v>
      </c>
      <c r="Q10" s="171">
        <f>'APPENDIX 5'!Q10+'APPENDIX 6'!Q10+'APPENDIX 7'!Q10+'APPENDIX 8'!Q10+'APPENDIX 9'!Q10+'APPENDIX 10'!Q10+'APPENDIX 11'!Q10</f>
        <v>3899748</v>
      </c>
    </row>
    <row r="11" spans="1:17" ht="29.25" customHeight="1" x14ac:dyDescent="0.35">
      <c r="A11" s="168"/>
      <c r="B11" s="6" t="s">
        <v>22</v>
      </c>
      <c r="C11" s="170">
        <f>'APPENDIX 5'!C11+'APPENDIX 6'!C11+'APPENDIX 7'!C11+'APPENDIX 8'!C11+'APPENDIX 9'!C11+'APPENDIX 10'!C11+'APPENDIX 11'!C11</f>
        <v>0</v>
      </c>
      <c r="D11" s="170">
        <f>'APPENDIX 5'!D11+'APPENDIX 6'!D11+'APPENDIX 7'!D11+'APPENDIX 8'!D11+'APPENDIX 9'!D11+'APPENDIX 10'!D11+'APPENDIX 11'!D11</f>
        <v>294319</v>
      </c>
      <c r="E11" s="170">
        <f>'APPENDIX 5'!E11+'APPENDIX 6'!E11+'APPENDIX 7'!E11+'APPENDIX 8'!E11+'APPENDIX 9'!E11+'APPENDIX 10'!E11+'APPENDIX 11'!E11</f>
        <v>290380</v>
      </c>
      <c r="F11" s="170">
        <f>'APPENDIX 5'!F11+'APPENDIX 6'!F11+'APPENDIX 7'!F11+'APPENDIX 8'!F11+'APPENDIX 9'!F11+'APPENDIX 10'!F11+'APPENDIX 11'!F11</f>
        <v>0</v>
      </c>
      <c r="G11" s="170">
        <f>'APPENDIX 5'!G11+'APPENDIX 6'!G11+'APPENDIX 7'!G11+'APPENDIX 8'!G11+'APPENDIX 9'!G11+'APPENDIX 10'!G11+'APPENDIX 11'!G11</f>
        <v>228762</v>
      </c>
      <c r="H11" s="170">
        <f>'APPENDIX 5'!H11+'APPENDIX 6'!H11+'APPENDIX 7'!H11+'APPENDIX 8'!H11+'APPENDIX 9'!H11+'APPENDIX 10'!H11+'APPENDIX 11'!H11</f>
        <v>273958</v>
      </c>
      <c r="I11" s="170">
        <f>'APPENDIX 5'!I11+'APPENDIX 6'!I11+'APPENDIX 7'!I11+'APPENDIX 8'!I11+'APPENDIX 9'!I11+'APPENDIX 10'!I11+'APPENDIX 11'!I11</f>
        <v>0</v>
      </c>
      <c r="J11" s="170">
        <f>'APPENDIX 5'!J11+'APPENDIX 6'!J11+'APPENDIX 7'!J11+'APPENDIX 8'!J11+'APPENDIX 9'!J11+'APPENDIX 10'!J11+'APPENDIX 11'!J11</f>
        <v>0</v>
      </c>
      <c r="K11" s="170">
        <f>'APPENDIX 5'!K11+'APPENDIX 6'!K11+'APPENDIX 7'!K11+'APPENDIX 8'!K11+'APPENDIX 9'!K11+'APPENDIX 10'!K11+'APPENDIX 11'!K11</f>
        <v>0</v>
      </c>
      <c r="L11" s="170">
        <f>'APPENDIX 5'!L11+'APPENDIX 6'!L11+'APPENDIX 7'!L11+'APPENDIX 8'!L11+'APPENDIX 9'!L11+'APPENDIX 10'!L11+'APPENDIX 11'!L11</f>
        <v>60073</v>
      </c>
      <c r="M11" s="170">
        <f>'APPENDIX 5'!M11+'APPENDIX 6'!M11+'APPENDIX 7'!M11+'APPENDIX 8'!M11+'APPENDIX 9'!M11+'APPENDIX 10'!M11+'APPENDIX 11'!M11</f>
        <v>89699</v>
      </c>
      <c r="N11" s="170">
        <f>'APPENDIX 5'!N11+'APPENDIX 6'!N11+'APPENDIX 7'!N11+'APPENDIX 8'!N11+'APPENDIX 9'!N11+'APPENDIX 10'!N11+'APPENDIX 11'!N11</f>
        <v>35861</v>
      </c>
      <c r="O11" s="170">
        <f>'APPENDIX 5'!O11+'APPENDIX 6'!O11+'APPENDIX 7'!O11+'APPENDIX 8'!O11+'APPENDIX 9'!O11+'APPENDIX 10'!O11+'APPENDIX 11'!O11</f>
        <v>0</v>
      </c>
      <c r="P11" s="170">
        <f>'APPENDIX 5'!P11+'APPENDIX 6'!P11+'APPENDIX 7'!P11+'APPENDIX 8'!P11+'APPENDIX 9'!P11+'APPENDIX 10'!P11+'APPENDIX 11'!P11</f>
        <v>0</v>
      </c>
      <c r="Q11" s="171">
        <f>'APPENDIX 5'!Q11+'APPENDIX 6'!Q11+'APPENDIX 7'!Q11+'APPENDIX 8'!Q11+'APPENDIX 9'!Q11+'APPENDIX 10'!Q11+'APPENDIX 11'!Q11</f>
        <v>-97488</v>
      </c>
    </row>
    <row r="12" spans="1:17" ht="29.25" customHeight="1" x14ac:dyDescent="0.35">
      <c r="A12" s="168"/>
      <c r="B12" s="6" t="s">
        <v>55</v>
      </c>
      <c r="C12" s="170">
        <f>'APPENDIX 5'!C12+'APPENDIX 6'!C12+'APPENDIX 7'!C12+'APPENDIX 8'!C12+'APPENDIX 9'!C12+'APPENDIX 10'!C12+'APPENDIX 11'!C12</f>
        <v>7508555</v>
      </c>
      <c r="D12" s="170">
        <f>'APPENDIX 5'!D12+'APPENDIX 6'!D12+'APPENDIX 7'!D12+'APPENDIX 8'!D12+'APPENDIX 9'!D12+'APPENDIX 10'!D12+'APPENDIX 11'!D12</f>
        <v>2924019</v>
      </c>
      <c r="E12" s="170">
        <f>'APPENDIX 5'!E12+'APPENDIX 6'!E12+'APPENDIX 7'!E12+'APPENDIX 8'!E12+'APPENDIX 9'!E12+'APPENDIX 10'!E12+'APPENDIX 11'!E12</f>
        <v>2889559</v>
      </c>
      <c r="F12" s="170">
        <f>'APPENDIX 5'!F12+'APPENDIX 6'!F12+'APPENDIX 7'!F12+'APPENDIX 8'!F12+'APPENDIX 9'!F12+'APPENDIX 10'!F12+'APPENDIX 11'!F12</f>
        <v>0</v>
      </c>
      <c r="G12" s="170">
        <f>'APPENDIX 5'!G12+'APPENDIX 6'!G12+'APPENDIX 7'!G12+'APPENDIX 8'!G12+'APPENDIX 9'!G12+'APPENDIX 10'!G12+'APPENDIX 11'!G12</f>
        <v>614450</v>
      </c>
      <c r="H12" s="170">
        <f>'APPENDIX 5'!H12+'APPENDIX 6'!H12+'APPENDIX 7'!H12+'APPENDIX 8'!H12+'APPENDIX 9'!H12+'APPENDIX 10'!H12+'APPENDIX 11'!H12</f>
        <v>614250</v>
      </c>
      <c r="I12" s="170">
        <f>'APPENDIX 5'!I12+'APPENDIX 6'!I12+'APPENDIX 7'!I12+'APPENDIX 8'!I12+'APPENDIX 9'!I12+'APPENDIX 10'!I12+'APPENDIX 11'!I12</f>
        <v>0</v>
      </c>
      <c r="J12" s="170">
        <f>'APPENDIX 5'!J12+'APPENDIX 6'!J12+'APPENDIX 7'!J12+'APPENDIX 8'!J12+'APPENDIX 9'!J12+'APPENDIX 10'!J12+'APPENDIX 11'!J12</f>
        <v>0</v>
      </c>
      <c r="K12" s="170">
        <f>'APPENDIX 5'!K12+'APPENDIX 6'!K12+'APPENDIX 7'!K12+'APPENDIX 8'!K12+'APPENDIX 9'!K12+'APPENDIX 10'!K12+'APPENDIX 11'!K12</f>
        <v>0</v>
      </c>
      <c r="L12" s="170">
        <f>'APPENDIX 5'!L12+'APPENDIX 6'!L12+'APPENDIX 7'!L12+'APPENDIX 8'!L12+'APPENDIX 9'!L12+'APPENDIX 10'!L12+'APPENDIX 11'!L12</f>
        <v>5933</v>
      </c>
      <c r="M12" s="170">
        <f>'APPENDIX 5'!M12+'APPENDIX 6'!M12+'APPENDIX 7'!M12+'APPENDIX 8'!M12+'APPENDIX 9'!M12+'APPENDIX 10'!M12+'APPENDIX 11'!M12</f>
        <v>70003</v>
      </c>
      <c r="N12" s="170">
        <f>'APPENDIX 5'!N12+'APPENDIX 6'!N12+'APPENDIX 7'!N12+'APPENDIX 8'!N12+'APPENDIX 9'!N12+'APPENDIX 10'!N12+'APPENDIX 11'!N12</f>
        <v>1158494</v>
      </c>
      <c r="O12" s="170">
        <f>'APPENDIX 5'!O12+'APPENDIX 6'!O12+'APPENDIX 7'!O12+'APPENDIX 8'!O12+'APPENDIX 9'!O12+'APPENDIX 10'!O12+'APPENDIX 11'!O12</f>
        <v>0</v>
      </c>
      <c r="P12" s="170">
        <f>'APPENDIX 5'!P12+'APPENDIX 6'!P12+'APPENDIX 7'!P12+'APPENDIX 8'!P12+'APPENDIX 9'!P12+'APPENDIX 10'!P12+'APPENDIX 11'!P12</f>
        <v>0</v>
      </c>
      <c r="Q12" s="171">
        <f>'APPENDIX 5'!Q12+'APPENDIX 6'!Q12+'APPENDIX 7'!Q12+'APPENDIX 8'!Q12+'APPENDIX 9'!Q12+'APPENDIX 10'!Q12+'APPENDIX 11'!Q12</f>
        <v>10866425</v>
      </c>
    </row>
    <row r="13" spans="1:17" ht="29.25" customHeight="1" x14ac:dyDescent="0.35">
      <c r="A13" s="168"/>
      <c r="B13" s="6" t="s">
        <v>56</v>
      </c>
      <c r="C13" s="170">
        <f>'APPENDIX 5'!C13+'APPENDIX 6'!C13+'APPENDIX 7'!C13+'APPENDIX 8'!C13+'APPENDIX 9'!C13+'APPENDIX 10'!C13+'APPENDIX 11'!C13</f>
        <v>1130795</v>
      </c>
      <c r="D13" s="170">
        <f>'APPENDIX 5'!D13+'APPENDIX 6'!D13+'APPENDIX 7'!D13+'APPENDIX 8'!D13+'APPENDIX 9'!D13+'APPENDIX 10'!D13+'APPENDIX 11'!D13</f>
        <v>1133186</v>
      </c>
      <c r="E13" s="170">
        <f>'APPENDIX 5'!E13+'APPENDIX 6'!E13+'APPENDIX 7'!E13+'APPENDIX 8'!E13+'APPENDIX 9'!E13+'APPENDIX 10'!E13+'APPENDIX 11'!E13</f>
        <v>875810</v>
      </c>
      <c r="F13" s="170">
        <f>'APPENDIX 5'!F13+'APPENDIX 6'!F13+'APPENDIX 7'!F13+'APPENDIX 8'!F13+'APPENDIX 9'!F13+'APPENDIX 10'!F13+'APPENDIX 11'!F13</f>
        <v>0</v>
      </c>
      <c r="G13" s="170">
        <f>'APPENDIX 5'!G13+'APPENDIX 6'!G13+'APPENDIX 7'!G13+'APPENDIX 8'!G13+'APPENDIX 9'!G13+'APPENDIX 10'!G13+'APPENDIX 11'!G13</f>
        <v>409090</v>
      </c>
      <c r="H13" s="170">
        <f>'APPENDIX 5'!H13+'APPENDIX 6'!H13+'APPENDIX 7'!H13+'APPENDIX 8'!H13+'APPENDIX 9'!H13+'APPENDIX 10'!H13+'APPENDIX 11'!H13</f>
        <v>409090</v>
      </c>
      <c r="I13" s="170">
        <f>'APPENDIX 5'!I13+'APPENDIX 6'!I13+'APPENDIX 7'!I13+'APPENDIX 8'!I13+'APPENDIX 9'!I13+'APPENDIX 10'!I13+'APPENDIX 11'!I13</f>
        <v>0</v>
      </c>
      <c r="J13" s="170">
        <f>'APPENDIX 5'!J13+'APPENDIX 6'!J13+'APPENDIX 7'!J13+'APPENDIX 8'!J13+'APPENDIX 9'!J13+'APPENDIX 10'!J13+'APPENDIX 11'!J13</f>
        <v>0</v>
      </c>
      <c r="K13" s="170">
        <f>'APPENDIX 5'!K13+'APPENDIX 6'!K13+'APPENDIX 7'!K13+'APPENDIX 8'!K13+'APPENDIX 9'!K13+'APPENDIX 10'!K13+'APPENDIX 11'!K13</f>
        <v>0</v>
      </c>
      <c r="L13" s="170">
        <f>'APPENDIX 5'!L13+'APPENDIX 6'!L13+'APPENDIX 7'!L13+'APPENDIX 8'!L13+'APPENDIX 9'!L13+'APPENDIX 10'!L13+'APPENDIX 11'!L13</f>
        <v>29531</v>
      </c>
      <c r="M13" s="170">
        <f>'APPENDIX 5'!M13+'APPENDIX 6'!M13+'APPENDIX 7'!M13+'APPENDIX 8'!M13+'APPENDIX 9'!M13+'APPENDIX 10'!M13+'APPENDIX 11'!M13</f>
        <v>118662</v>
      </c>
      <c r="N13" s="170">
        <f>'APPENDIX 5'!N13+'APPENDIX 6'!N13+'APPENDIX 7'!N13+'APPENDIX 8'!N13+'APPENDIX 9'!N13+'APPENDIX 10'!N13+'APPENDIX 11'!N13</f>
        <v>194332</v>
      </c>
      <c r="O13" s="170">
        <f>'APPENDIX 5'!O13+'APPENDIX 6'!O13+'APPENDIX 7'!O13+'APPENDIX 8'!O13+'APPENDIX 9'!O13+'APPENDIX 10'!O13+'APPENDIX 11'!O13</f>
        <v>0</v>
      </c>
      <c r="P13" s="170">
        <f>'APPENDIX 5'!P13+'APPENDIX 6'!P13+'APPENDIX 7'!P13+'APPENDIX 8'!P13+'APPENDIX 9'!P13+'APPENDIX 10'!P13+'APPENDIX 11'!P13</f>
        <v>0</v>
      </c>
      <c r="Q13" s="171">
        <f>'APPENDIX 5'!Q13+'APPENDIX 6'!Q13+'APPENDIX 7'!Q13+'APPENDIX 8'!Q13+'APPENDIX 9'!Q13+'APPENDIX 10'!Q13+'APPENDIX 11'!Q13</f>
        <v>1643653</v>
      </c>
    </row>
    <row r="14" spans="1:17" ht="29.25" customHeight="1" x14ac:dyDescent="0.35">
      <c r="A14" s="168"/>
      <c r="B14" s="6" t="s">
        <v>57</v>
      </c>
      <c r="C14" s="170">
        <f>'APPENDIX 5'!C14+'APPENDIX 6'!C14+'APPENDIX 7'!C14+'APPENDIX 8'!C14+'APPENDIX 9'!C14+'APPENDIX 10'!C14+'APPENDIX 11'!C14</f>
        <v>68491250</v>
      </c>
      <c r="D14" s="69">
        <f>'APPENDIX 5'!D14+'APPENDIX 6'!D14+'APPENDIX 7'!D14+'APPENDIX 8'!D14+'APPENDIX 9'!D14+'APPENDIX 10'!D14+'APPENDIX 11'!D14</f>
        <v>13040900</v>
      </c>
      <c r="E14" s="170">
        <f>'APPENDIX 5'!E14+'APPENDIX 6'!E14+'APPENDIX 7'!E14+'APPENDIX 8'!E14+'APPENDIX 9'!E14+'APPENDIX 10'!E14+'APPENDIX 11'!E14</f>
        <v>12757319</v>
      </c>
      <c r="F14" s="170">
        <f>'APPENDIX 5'!F14+'APPENDIX 6'!F14+'APPENDIX 7'!F14+'APPENDIX 8'!F14+'APPENDIX 9'!F14+'APPENDIX 10'!F14+'APPENDIX 11'!F14</f>
        <v>0</v>
      </c>
      <c r="G14" s="170">
        <f>'APPENDIX 5'!G14+'APPENDIX 6'!G14+'APPENDIX 7'!G14+'APPENDIX 8'!G14+'APPENDIX 9'!G14+'APPENDIX 10'!G14+'APPENDIX 11'!G14</f>
        <v>6717402</v>
      </c>
      <c r="H14" s="170">
        <f>'APPENDIX 5'!H14+'APPENDIX 6'!H14+'APPENDIX 7'!H14+'APPENDIX 8'!H14+'APPENDIX 9'!H14+'APPENDIX 10'!H14+'APPENDIX 11'!H14</f>
        <v>888636</v>
      </c>
      <c r="I14" s="170">
        <f>'APPENDIX 5'!I14+'APPENDIX 6'!I14+'APPENDIX 7'!I14+'APPENDIX 8'!I14+'APPENDIX 9'!I14+'APPENDIX 10'!I14+'APPENDIX 11'!I14</f>
        <v>5779350</v>
      </c>
      <c r="J14" s="170">
        <f>'APPENDIX 5'!J14+'APPENDIX 6'!J14+'APPENDIX 7'!J14+'APPENDIX 8'!J14+'APPENDIX 9'!J14+'APPENDIX 10'!J14+'APPENDIX 11'!J14</f>
        <v>0</v>
      </c>
      <c r="K14" s="170">
        <f>'APPENDIX 5'!K14+'APPENDIX 6'!K14+'APPENDIX 7'!K14+'APPENDIX 8'!K14+'APPENDIX 9'!K14+'APPENDIX 10'!K14+'APPENDIX 11'!K14</f>
        <v>1183684</v>
      </c>
      <c r="L14" s="170">
        <f>'APPENDIX 5'!L14+'APPENDIX 6'!L14+'APPENDIX 7'!L14+'APPENDIX 8'!L14+'APPENDIX 9'!L14+'APPENDIX 10'!L14+'APPENDIX 11'!L14</f>
        <v>611199</v>
      </c>
      <c r="M14" s="170">
        <f>'APPENDIX 5'!M14+'APPENDIX 6'!M14+'APPENDIX 7'!M14+'APPENDIX 8'!M14+'APPENDIX 9'!M14+'APPENDIX 10'!M14+'APPENDIX 11'!M14</f>
        <v>1258999</v>
      </c>
      <c r="N14" s="170">
        <f>'APPENDIX 5'!N14+'APPENDIX 6'!N14+'APPENDIX 7'!N14+'APPENDIX 8'!N14+'APPENDIX 9'!N14+'APPENDIX 10'!N14+'APPENDIX 11'!N14</f>
        <v>10782856</v>
      </c>
      <c r="O14" s="170">
        <f>'APPENDIX 5'!O14+'APPENDIX 6'!O14+'APPENDIX 7'!O14+'APPENDIX 8'!O14+'APPENDIX 9'!O14+'APPENDIX 10'!O14+'APPENDIX 11'!O14</f>
        <v>0</v>
      </c>
      <c r="P14" s="170">
        <f>'APPENDIX 5'!P14+'APPENDIX 6'!P14+'APPENDIX 7'!P14+'APPENDIX 8'!P14+'APPENDIX 9'!P14+'APPENDIX 10'!P14+'APPENDIX 11'!P14</f>
        <v>560000</v>
      </c>
      <c r="Q14" s="171">
        <f>'APPENDIX 5'!Q14+'APPENDIX 6'!Q14+'APPENDIX 7'!Q14+'APPENDIX 8'!Q14+'APPENDIX 9'!Q14+'APPENDIX 10'!Q14+'APPENDIX 11'!Q14</f>
        <v>81749556</v>
      </c>
    </row>
    <row r="15" spans="1:17" ht="29.25" customHeight="1" x14ac:dyDescent="0.35">
      <c r="A15" s="168"/>
      <c r="B15" s="6" t="s">
        <v>58</v>
      </c>
      <c r="C15" s="170">
        <f>'APPENDIX 5'!C15+'APPENDIX 6'!C15+'APPENDIX 7'!C15+'APPENDIX 8'!C15+'APPENDIX 9'!C15+'APPENDIX 10'!C15+'APPENDIX 11'!C15</f>
        <v>64303942</v>
      </c>
      <c r="D15" s="69">
        <f>'APPENDIX 5'!D15+'APPENDIX 6'!D15+'APPENDIX 7'!D15+'APPENDIX 8'!D15+'APPENDIX 9'!D15+'APPENDIX 10'!D15+'APPENDIX 11'!D15</f>
        <v>14049646</v>
      </c>
      <c r="E15" s="170">
        <f>'APPENDIX 5'!E15+'APPENDIX 6'!E15+'APPENDIX 7'!E15+'APPENDIX 8'!E15+'APPENDIX 9'!E15+'APPENDIX 10'!E15+'APPENDIX 11'!E15</f>
        <v>13462686</v>
      </c>
      <c r="F15" s="170">
        <f>'APPENDIX 5'!F15+'APPENDIX 6'!F15+'APPENDIX 7'!F15+'APPENDIX 8'!F15+'APPENDIX 9'!F15+'APPENDIX 10'!F15+'APPENDIX 11'!F15</f>
        <v>0</v>
      </c>
      <c r="G15" s="170">
        <f>'APPENDIX 5'!G15+'APPENDIX 6'!G15+'APPENDIX 7'!G15+'APPENDIX 8'!G15+'APPENDIX 9'!G15+'APPENDIX 10'!G15+'APPENDIX 11'!G15</f>
        <v>8901576</v>
      </c>
      <c r="H15" s="170">
        <f>'APPENDIX 5'!H15+'APPENDIX 6'!H15+'APPENDIX 7'!H15+'APPENDIX 8'!H15+'APPENDIX 9'!H15+'APPENDIX 10'!H15+'APPENDIX 11'!H15</f>
        <v>8279346</v>
      </c>
      <c r="I15" s="170">
        <f>'APPENDIX 5'!I15+'APPENDIX 6'!I15+'APPENDIX 7'!I15+'APPENDIX 8'!I15+'APPENDIX 9'!I15+'APPENDIX 10'!I15+'APPENDIX 11'!I15</f>
        <v>589048</v>
      </c>
      <c r="J15" s="170">
        <f>'APPENDIX 5'!J15+'APPENDIX 6'!J15+'APPENDIX 7'!J15+'APPENDIX 8'!J15+'APPENDIX 9'!J15+'APPENDIX 10'!J15+'APPENDIX 11'!J15</f>
        <v>0</v>
      </c>
      <c r="K15" s="170">
        <f>'APPENDIX 5'!K15+'APPENDIX 6'!K15+'APPENDIX 7'!K15+'APPENDIX 8'!K15+'APPENDIX 9'!K15+'APPENDIX 10'!K15+'APPENDIX 11'!K15</f>
        <v>0</v>
      </c>
      <c r="L15" s="170">
        <f>'APPENDIX 5'!L15+'APPENDIX 6'!L15+'APPENDIX 7'!L15+'APPENDIX 8'!L15+'APPENDIX 9'!L15+'APPENDIX 10'!L15+'APPENDIX 11'!L15</f>
        <v>892969</v>
      </c>
      <c r="M15" s="170">
        <f>'APPENDIX 5'!M15+'APPENDIX 6'!M15+'APPENDIX 7'!M15+'APPENDIX 8'!M15+'APPENDIX 9'!M15+'APPENDIX 10'!M15+'APPENDIX 11'!M15</f>
        <v>1114033</v>
      </c>
      <c r="N15" s="170">
        <f>'APPENDIX 5'!N15+'APPENDIX 6'!N15+'APPENDIX 7'!N15+'APPENDIX 8'!N15+'APPENDIX 9'!N15+'APPENDIX 10'!N15+'APPENDIX 11'!N15</f>
        <v>7259360</v>
      </c>
      <c r="O15" s="170">
        <f>'APPENDIX 5'!O15+'APPENDIX 6'!O15+'APPENDIX 7'!O15+'APPENDIX 8'!O15+'APPENDIX 9'!O15+'APPENDIX 10'!O15+'APPENDIX 11'!O15</f>
        <v>22078</v>
      </c>
      <c r="P15" s="170">
        <f>'APPENDIX 5'!P15+'APPENDIX 6'!P15+'APPENDIX 7'!P15+'APPENDIX 8'!P15+'APPENDIX 9'!P15+'APPENDIX 10'!P15+'APPENDIX 11'!P15</f>
        <v>1117875</v>
      </c>
      <c r="Q15" s="171">
        <f>'APPENDIX 5'!Q15+'APPENDIX 6'!Q15+'APPENDIX 7'!Q15+'APPENDIX 8'!Q15+'APPENDIX 9'!Q15+'APPENDIX 10'!Q15+'APPENDIX 11'!Q15</f>
        <v>73010638</v>
      </c>
    </row>
    <row r="16" spans="1:17" ht="29.25" customHeight="1" x14ac:dyDescent="0.35">
      <c r="A16" s="168"/>
      <c r="B16" s="6" t="s">
        <v>59</v>
      </c>
      <c r="C16" s="170">
        <f>'APPENDIX 5'!C16+'APPENDIX 6'!C16+'APPENDIX 7'!C16+'APPENDIX 8'!C16+'APPENDIX 9'!C16+'APPENDIX 10'!C16+'APPENDIX 11'!C16</f>
        <v>32823515</v>
      </c>
      <c r="D16" s="69">
        <f>'APPENDIX 5'!D16+'APPENDIX 6'!D16+'APPENDIX 7'!D16+'APPENDIX 8'!D16+'APPENDIX 9'!D16+'APPENDIX 10'!D16+'APPENDIX 11'!D16</f>
        <v>5612659</v>
      </c>
      <c r="E16" s="170">
        <f>'APPENDIX 5'!E16+'APPENDIX 6'!E16+'APPENDIX 7'!E16+'APPENDIX 8'!E16+'APPENDIX 9'!E16+'APPENDIX 10'!E16+'APPENDIX 11'!E16</f>
        <v>5585146</v>
      </c>
      <c r="F16" s="170">
        <f>'APPENDIX 5'!F16+'APPENDIX 6'!F16+'APPENDIX 7'!F16+'APPENDIX 8'!F16+'APPENDIX 9'!F16+'APPENDIX 10'!F16+'APPENDIX 11'!F16</f>
        <v>0</v>
      </c>
      <c r="G16" s="170">
        <f>'APPENDIX 5'!G16+'APPENDIX 6'!G16+'APPENDIX 7'!G16+'APPENDIX 8'!G16+'APPENDIX 9'!G16+'APPENDIX 10'!G16+'APPENDIX 11'!G16</f>
        <v>3512146</v>
      </c>
      <c r="H16" s="170">
        <f>'APPENDIX 5'!H16+'APPENDIX 6'!H16+'APPENDIX 7'!H16+'APPENDIX 8'!H16+'APPENDIX 9'!H16+'APPENDIX 10'!H16+'APPENDIX 11'!H16</f>
        <v>3566488</v>
      </c>
      <c r="I16" s="170">
        <f>'APPENDIX 5'!I16+'APPENDIX 6'!I16+'APPENDIX 7'!I16+'APPENDIX 8'!I16+'APPENDIX 9'!I16+'APPENDIX 10'!I16+'APPENDIX 11'!I16</f>
        <v>0</v>
      </c>
      <c r="J16" s="170">
        <f>'APPENDIX 5'!J16+'APPENDIX 6'!J16+'APPENDIX 7'!J16+'APPENDIX 8'!J16+'APPENDIX 9'!J16+'APPENDIX 10'!J16+'APPENDIX 11'!J16</f>
        <v>0</v>
      </c>
      <c r="K16" s="170">
        <f>'APPENDIX 5'!K16+'APPENDIX 6'!K16+'APPENDIX 7'!K16+'APPENDIX 8'!K16+'APPENDIX 9'!K16+'APPENDIX 10'!K16+'APPENDIX 11'!K16</f>
        <v>0</v>
      </c>
      <c r="L16" s="170">
        <f>'APPENDIX 5'!L16+'APPENDIX 6'!L16+'APPENDIX 7'!L16+'APPENDIX 8'!L16+'APPENDIX 9'!L16+'APPENDIX 10'!L16+'APPENDIX 11'!L16</f>
        <v>153656</v>
      </c>
      <c r="M16" s="69">
        <f>'APPENDIX 5'!M16+'APPENDIX 6'!M16+'APPENDIX 7'!M16+'APPENDIX 8'!M16+'APPENDIX 9'!M16+'APPENDIX 10'!M16+'APPENDIX 11'!M16</f>
        <v>377313</v>
      </c>
      <c r="N16" s="69">
        <f>'APPENDIX 5'!N16+'APPENDIX 6'!N16+'APPENDIX 7'!N16+'APPENDIX 8'!N16+'APPENDIX 9'!N16+'APPENDIX 10'!N16+'APPENDIX 11'!N16</f>
        <v>4224394</v>
      </c>
      <c r="O16" s="170">
        <f>'APPENDIX 5'!O16+'APPENDIX 6'!O16+'APPENDIX 7'!O16+'APPENDIX 8'!O16+'APPENDIX 9'!O16+'APPENDIX 10'!O16+'APPENDIX 11'!O16</f>
        <v>0</v>
      </c>
      <c r="P16" s="170">
        <f>'APPENDIX 5'!P16+'APPENDIX 6'!P16+'APPENDIX 7'!P16+'APPENDIX 8'!P16+'APPENDIX 9'!P16+'APPENDIX 10'!P16+'APPENDIX 11'!P16</f>
        <v>0</v>
      </c>
      <c r="Q16" s="171">
        <f>'APPENDIX 5'!Q16+'APPENDIX 6'!Q16+'APPENDIX 7'!Q16+'APPENDIX 8'!Q16+'APPENDIX 9'!Q16+'APPENDIX 10'!Q16+'APPENDIX 11'!Q16</f>
        <v>38535600</v>
      </c>
    </row>
    <row r="17" spans="1:19" ht="29.25" customHeight="1" x14ac:dyDescent="0.35">
      <c r="A17" s="168"/>
      <c r="B17" s="6" t="s">
        <v>133</v>
      </c>
      <c r="C17" s="170">
        <f>'APPENDIX 5'!C17+'APPENDIX 6'!C17+'APPENDIX 7'!C17+'APPENDIX 8'!C17+'APPENDIX 9'!C17+'APPENDIX 10'!C17+'APPENDIX 11'!C17</f>
        <v>816874</v>
      </c>
      <c r="D17" s="69">
        <f>'APPENDIX 5'!D17+'APPENDIX 6'!D17+'APPENDIX 7'!D17+'APPENDIX 8'!D17+'APPENDIX 9'!D17+'APPENDIX 10'!D17+'APPENDIX 11'!D17</f>
        <v>696050</v>
      </c>
      <c r="E17" s="170">
        <f>'APPENDIX 5'!E17+'APPENDIX 6'!E17+'APPENDIX 7'!E17+'APPENDIX 8'!E17+'APPENDIX 9'!E17+'APPENDIX 10'!E17+'APPENDIX 11'!E17</f>
        <v>661982</v>
      </c>
      <c r="F17" s="170">
        <f>'APPENDIX 5'!F17+'APPENDIX 6'!F17+'APPENDIX 7'!F17+'APPENDIX 8'!F17+'APPENDIX 9'!F17+'APPENDIX 10'!F17+'APPENDIX 11'!F17</f>
        <v>0</v>
      </c>
      <c r="G17" s="170">
        <f>'APPENDIX 5'!G17+'APPENDIX 6'!G17+'APPENDIX 7'!G17+'APPENDIX 8'!G17+'APPENDIX 9'!G17+'APPENDIX 10'!G17+'APPENDIX 11'!G17</f>
        <v>175895</v>
      </c>
      <c r="H17" s="170">
        <f>'APPENDIX 5'!H17+'APPENDIX 6'!H17+'APPENDIX 7'!H17+'APPENDIX 8'!H17+'APPENDIX 9'!H17+'APPENDIX 10'!H17+'APPENDIX 11'!H17</f>
        <v>112640</v>
      </c>
      <c r="I17" s="170">
        <f>'APPENDIX 5'!I17+'APPENDIX 6'!I17+'APPENDIX 7'!I17+'APPENDIX 8'!I17+'APPENDIX 9'!I17+'APPENDIX 10'!I17+'APPENDIX 11'!I17</f>
        <v>0</v>
      </c>
      <c r="J17" s="170">
        <f>'APPENDIX 5'!J17+'APPENDIX 6'!J17+'APPENDIX 7'!J17+'APPENDIX 8'!J17+'APPENDIX 9'!J17+'APPENDIX 10'!J17+'APPENDIX 11'!J17</f>
        <v>0</v>
      </c>
      <c r="K17" s="170">
        <f>'APPENDIX 5'!K17+'APPENDIX 6'!K17+'APPENDIX 7'!K17+'APPENDIX 8'!K17+'APPENDIX 9'!K17+'APPENDIX 10'!K17+'APPENDIX 11'!K17</f>
        <v>57383</v>
      </c>
      <c r="L17" s="170">
        <f>'APPENDIX 5'!L17+'APPENDIX 6'!L17+'APPENDIX 7'!L17+'APPENDIX 8'!L17+'APPENDIX 9'!L17+'APPENDIX 10'!L17+'APPENDIX 11'!L17</f>
        <v>35280</v>
      </c>
      <c r="M17" s="170">
        <f>'APPENDIX 5'!M17+'APPENDIX 6'!M17+'APPENDIX 7'!M17+'APPENDIX 8'!M17+'APPENDIX 9'!M17+'APPENDIX 10'!M17+'APPENDIX 11'!M17</f>
        <v>224665</v>
      </c>
      <c r="N17" s="170">
        <f>'APPENDIX 5'!N17+'APPENDIX 6'!N17+'APPENDIX 7'!N17+'APPENDIX 8'!N17+'APPENDIX 9'!N17+'APPENDIX 10'!N17+'APPENDIX 11'!N17</f>
        <v>60639</v>
      </c>
      <c r="O17" s="170">
        <f>'APPENDIX 5'!O17+'APPENDIX 6'!O17+'APPENDIX 7'!O17+'APPENDIX 8'!O17+'APPENDIX 9'!O17+'APPENDIX 10'!O17+'APPENDIX 11'!O17</f>
        <v>0</v>
      </c>
      <c r="P17" s="170">
        <f>'APPENDIX 5'!P17+'APPENDIX 6'!P17+'APPENDIX 7'!P17+'APPENDIX 8'!P17+'APPENDIX 9'!P17+'APPENDIX 10'!P17+'APPENDIX 11'!P17</f>
        <v>0</v>
      </c>
      <c r="Q17" s="171">
        <f>'APPENDIX 5'!Q17+'APPENDIX 6'!Q17+'APPENDIX 7'!Q17+'APPENDIX 8'!Q17+'APPENDIX 9'!Q17+'APPENDIX 10'!Q17+'APPENDIX 11'!Q17</f>
        <v>1109529</v>
      </c>
    </row>
    <row r="18" spans="1:19" ht="29.25" customHeight="1" x14ac:dyDescent="0.35">
      <c r="A18" s="168"/>
      <c r="B18" s="6" t="s">
        <v>261</v>
      </c>
      <c r="C18" s="170">
        <f>'APPENDIX 5'!C18+'APPENDIX 6'!C18+'APPENDIX 7'!C18+'APPENDIX 8'!C18+'APPENDIX 9'!C18+'APPENDIX 10'!C18+'APPENDIX 11'!C18</f>
        <v>0</v>
      </c>
      <c r="D18" s="69">
        <f>'APPENDIX 5'!D18+'APPENDIX 6'!D18+'APPENDIX 7'!D18+'APPENDIX 8'!D18+'APPENDIX 9'!D18+'APPENDIX 10'!D18+'APPENDIX 11'!D18</f>
        <v>713864</v>
      </c>
      <c r="E18" s="170">
        <f>'APPENDIX 5'!E18+'APPENDIX 6'!E18+'APPENDIX 7'!E18+'APPENDIX 8'!E18+'APPENDIX 9'!E18+'APPENDIX 10'!E18+'APPENDIX 11'!E18</f>
        <v>713864</v>
      </c>
      <c r="F18" s="170">
        <f>'APPENDIX 5'!F18+'APPENDIX 6'!F18+'APPENDIX 7'!F18+'APPENDIX 8'!F18+'APPENDIX 9'!F18+'APPENDIX 10'!F18+'APPENDIX 11'!F18</f>
        <v>0</v>
      </c>
      <c r="G18" s="170">
        <f>'APPENDIX 5'!G18+'APPENDIX 6'!G18+'APPENDIX 7'!G18+'APPENDIX 8'!G18+'APPENDIX 9'!G18+'APPENDIX 10'!G18+'APPENDIX 11'!G18</f>
        <v>428691</v>
      </c>
      <c r="H18" s="170">
        <f>'APPENDIX 5'!H18+'APPENDIX 6'!H18+'APPENDIX 7'!H18+'APPENDIX 8'!H18+'APPENDIX 9'!H18+'APPENDIX 10'!H18+'APPENDIX 11'!H18</f>
        <v>0</v>
      </c>
      <c r="I18" s="170">
        <f>'APPENDIX 5'!I18+'APPENDIX 6'!I18+'APPENDIX 7'!I18+'APPENDIX 8'!I18+'APPENDIX 9'!I18+'APPENDIX 10'!I18+'APPENDIX 11'!I18</f>
        <v>0</v>
      </c>
      <c r="J18" s="170">
        <f>'APPENDIX 5'!J18+'APPENDIX 6'!J18+'APPENDIX 7'!J18+'APPENDIX 8'!J18+'APPENDIX 9'!J18+'APPENDIX 10'!J18+'APPENDIX 11'!J18</f>
        <v>0</v>
      </c>
      <c r="K18" s="170">
        <f>'APPENDIX 5'!K18+'APPENDIX 6'!K18+'APPENDIX 7'!K18+'APPENDIX 8'!K18+'APPENDIX 9'!K18+'APPENDIX 10'!K18+'APPENDIX 11'!K18</f>
        <v>0</v>
      </c>
      <c r="L18" s="170">
        <f>'APPENDIX 5'!L18+'APPENDIX 6'!L18+'APPENDIX 7'!L18+'APPENDIX 8'!L18+'APPENDIX 9'!L18+'APPENDIX 10'!L18+'APPENDIX 11'!L18</f>
        <v>0</v>
      </c>
      <c r="M18" s="170">
        <f>'APPENDIX 5'!M18+'APPENDIX 6'!M18+'APPENDIX 7'!M18+'APPENDIX 8'!M18+'APPENDIX 9'!M18+'APPENDIX 10'!M18+'APPENDIX 11'!M18</f>
        <v>199137</v>
      </c>
      <c r="N18" s="170">
        <f>'APPENDIX 5'!N18+'APPENDIX 6'!N18+'APPENDIX 7'!N18+'APPENDIX 8'!N18+'APPENDIX 9'!N18+'APPENDIX 10'!N18+'APPENDIX 11'!N18</f>
        <v>0</v>
      </c>
      <c r="O18" s="170">
        <f>'APPENDIX 5'!O18+'APPENDIX 6'!O18+'APPENDIX 7'!O18+'APPENDIX 8'!O18+'APPENDIX 9'!O18+'APPENDIX 10'!O18+'APPENDIX 11'!O18</f>
        <v>0</v>
      </c>
      <c r="P18" s="170">
        <f>'APPENDIX 5'!P18+'APPENDIX 6'!P18+'APPENDIX 7'!P18+'APPENDIX 8'!P18+'APPENDIX 9'!P18+'APPENDIX 10'!P18+'APPENDIX 11'!P18</f>
        <v>0</v>
      </c>
      <c r="Q18" s="171">
        <f>'APPENDIX 5'!Q18+'APPENDIX 6'!Q18+'APPENDIX 7'!Q18+'APPENDIX 8'!Q18+'APPENDIX 9'!Q18+'APPENDIX 10'!Q18+'APPENDIX 11'!Q18</f>
        <v>514727</v>
      </c>
    </row>
    <row r="19" spans="1:19" ht="29.25" customHeight="1" x14ac:dyDescent="0.35">
      <c r="A19" s="168"/>
      <c r="B19" s="6" t="s">
        <v>138</v>
      </c>
      <c r="C19" s="170">
        <f>'APPENDIX 5'!C19+'APPENDIX 6'!C19+'APPENDIX 7'!C19+'APPENDIX 8'!C19+'APPENDIX 9'!C19+'APPENDIX 10'!C19+'APPENDIX 11'!C19</f>
        <v>21084157</v>
      </c>
      <c r="D19" s="69">
        <f>'APPENDIX 5'!D19+'APPENDIX 6'!D19+'APPENDIX 7'!D19+'APPENDIX 8'!D19+'APPENDIX 9'!D19+'APPENDIX 10'!D19+'APPENDIX 11'!D19</f>
        <v>5064690</v>
      </c>
      <c r="E19" s="170">
        <f>'APPENDIX 5'!E19+'APPENDIX 6'!E19+'APPENDIX 7'!E19+'APPENDIX 8'!E19+'APPENDIX 9'!E19+'APPENDIX 10'!E19+'APPENDIX 11'!E19</f>
        <v>4859618</v>
      </c>
      <c r="F19" s="170">
        <f>'APPENDIX 5'!F19+'APPENDIX 6'!F19+'APPENDIX 7'!F19+'APPENDIX 8'!F19+'APPENDIX 9'!F19+'APPENDIX 10'!F19+'APPENDIX 11'!F19</f>
        <v>0</v>
      </c>
      <c r="G19" s="170">
        <f>'APPENDIX 5'!G19+'APPENDIX 6'!G19+'APPENDIX 7'!G19+'APPENDIX 8'!G19+'APPENDIX 9'!G19+'APPENDIX 10'!G19+'APPENDIX 11'!G19</f>
        <v>4772325</v>
      </c>
      <c r="H19" s="170">
        <f>'APPENDIX 5'!H19+'APPENDIX 6'!H19+'APPENDIX 7'!H19+'APPENDIX 8'!H19+'APPENDIX 9'!H19+'APPENDIX 10'!H19+'APPENDIX 11'!H19</f>
        <v>4639513</v>
      </c>
      <c r="I19" s="170">
        <f>'APPENDIX 5'!I19+'APPENDIX 6'!I19+'APPENDIX 7'!I19+'APPENDIX 8'!I19+'APPENDIX 9'!I19+'APPENDIX 10'!I19+'APPENDIX 11'!I19</f>
        <v>0</v>
      </c>
      <c r="J19" s="170">
        <f>'APPENDIX 5'!J19+'APPENDIX 6'!J19+'APPENDIX 7'!J19+'APPENDIX 8'!J19+'APPENDIX 9'!J19+'APPENDIX 10'!J19+'APPENDIX 11'!J19</f>
        <v>0</v>
      </c>
      <c r="K19" s="170">
        <f>'APPENDIX 5'!K19+'APPENDIX 6'!K19+'APPENDIX 7'!K19+'APPENDIX 8'!K19+'APPENDIX 9'!K19+'APPENDIX 10'!K19+'APPENDIX 11'!K19</f>
        <v>0</v>
      </c>
      <c r="L19" s="170">
        <f>'APPENDIX 5'!L19+'APPENDIX 6'!L19+'APPENDIX 7'!L19+'APPENDIX 8'!L19+'APPENDIX 9'!L19+'APPENDIX 10'!L19+'APPENDIX 11'!L19</f>
        <v>364349</v>
      </c>
      <c r="M19" s="170">
        <f>'APPENDIX 5'!M19+'APPENDIX 6'!M19+'APPENDIX 7'!M19+'APPENDIX 8'!M19+'APPENDIX 9'!M19+'APPENDIX 10'!M19+'APPENDIX 11'!M19</f>
        <v>1242725</v>
      </c>
      <c r="N19" s="170">
        <f>'APPENDIX 5'!N19+'APPENDIX 6'!N19+'APPENDIX 7'!N19+'APPENDIX 8'!N19+'APPENDIX 9'!N19+'APPENDIX 10'!N19+'APPENDIX 11'!N19</f>
        <v>2926062</v>
      </c>
      <c r="O19" s="170">
        <f>'APPENDIX 5'!O19+'APPENDIX 6'!O19+'APPENDIX 7'!O19+'APPENDIX 8'!O19+'APPENDIX 9'!O19+'APPENDIX 10'!O19+'APPENDIX 11'!O19</f>
        <v>0</v>
      </c>
      <c r="P19" s="170">
        <f>'APPENDIX 5'!P19+'APPENDIX 6'!P19+'APPENDIX 7'!P19+'APPENDIX 8'!P19+'APPENDIX 9'!P19+'APPENDIX 10'!P19+'APPENDIX 11'!P19</f>
        <v>0</v>
      </c>
      <c r="Q19" s="171">
        <f>'APPENDIX 5'!Q19+'APPENDIX 6'!Q19+'APPENDIX 7'!Q19+'APPENDIX 8'!Q19+'APPENDIX 9'!Q19+'APPENDIX 10'!Q19+'APPENDIX 11'!Q19</f>
        <v>22623249</v>
      </c>
    </row>
    <row r="20" spans="1:19" ht="29.25" customHeight="1" x14ac:dyDescent="0.35">
      <c r="A20" s="168"/>
      <c r="B20" s="6" t="s">
        <v>35</v>
      </c>
      <c r="C20" s="170">
        <f>'APPENDIX 5'!C20+'APPENDIX 6'!C20+'APPENDIX 7'!C20+'APPENDIX 8'!C20+'APPENDIX 9'!C20+'APPENDIX 10'!C20+'APPENDIX 11'!C20</f>
        <v>12118569</v>
      </c>
      <c r="D20" s="69">
        <f>'APPENDIX 5'!D20+'APPENDIX 6'!D20+'APPENDIX 7'!D20+'APPENDIX 8'!D20+'APPENDIX 9'!D20+'APPENDIX 10'!D20+'APPENDIX 11'!D20</f>
        <v>3683740</v>
      </c>
      <c r="E20" s="170">
        <f>'APPENDIX 5'!E20+'APPENDIX 6'!E20+'APPENDIX 7'!E20+'APPENDIX 8'!E20+'APPENDIX 9'!E20+'APPENDIX 10'!E20+'APPENDIX 11'!E20</f>
        <v>3599032</v>
      </c>
      <c r="F20" s="170">
        <f>'APPENDIX 5'!F20+'APPENDIX 6'!F20+'APPENDIX 7'!F20+'APPENDIX 8'!F20+'APPENDIX 9'!F20+'APPENDIX 10'!F20+'APPENDIX 11'!F20</f>
        <v>0</v>
      </c>
      <c r="G20" s="170">
        <f>'APPENDIX 5'!G20+'APPENDIX 6'!G20+'APPENDIX 7'!G20+'APPENDIX 8'!G20+'APPENDIX 9'!G20+'APPENDIX 10'!G20+'APPENDIX 11'!G20</f>
        <v>1613716</v>
      </c>
      <c r="H20" s="170">
        <f>'APPENDIX 5'!H20+'APPENDIX 6'!H20+'APPENDIX 7'!H20+'APPENDIX 8'!H20+'APPENDIX 9'!H20+'APPENDIX 10'!H20+'APPENDIX 11'!H20</f>
        <v>1613716</v>
      </c>
      <c r="I20" s="170">
        <f>'APPENDIX 5'!I20+'APPENDIX 6'!I20+'APPENDIX 7'!I20+'APPENDIX 8'!I20+'APPENDIX 9'!I20+'APPENDIX 10'!I20+'APPENDIX 11'!I20</f>
        <v>0</v>
      </c>
      <c r="J20" s="170">
        <f>'APPENDIX 5'!J20+'APPENDIX 6'!J20+'APPENDIX 7'!J20+'APPENDIX 8'!J20+'APPENDIX 9'!J20+'APPENDIX 10'!J20+'APPENDIX 11'!J20</f>
        <v>0</v>
      </c>
      <c r="K20" s="170">
        <f>'APPENDIX 5'!K20+'APPENDIX 6'!K20+'APPENDIX 7'!K20+'APPENDIX 8'!K20+'APPENDIX 9'!K20+'APPENDIX 10'!K20+'APPENDIX 11'!K20</f>
        <v>0</v>
      </c>
      <c r="L20" s="170">
        <f>'APPENDIX 5'!L20+'APPENDIX 6'!L20+'APPENDIX 7'!L20+'APPENDIX 8'!L20+'APPENDIX 9'!L20+'APPENDIX 10'!L20+'APPENDIX 11'!L20</f>
        <v>261591</v>
      </c>
      <c r="M20" s="170">
        <f>'APPENDIX 5'!M20+'APPENDIX 6'!M20+'APPENDIX 7'!M20+'APPENDIX 8'!M20+'APPENDIX 9'!M20+'APPENDIX 10'!M20+'APPENDIX 11'!M20</f>
        <v>781998</v>
      </c>
      <c r="N20" s="170">
        <f>'APPENDIX 5'!N20+'APPENDIX 6'!N20+'APPENDIX 7'!N20+'APPENDIX 8'!N20+'APPENDIX 9'!N20+'APPENDIX 10'!N20+'APPENDIX 11'!N20</f>
        <v>836790</v>
      </c>
      <c r="O20" s="170">
        <f>'APPENDIX 5'!O20+'APPENDIX 6'!O20+'APPENDIX 7'!O20+'APPENDIX 8'!O20+'APPENDIX 9'!O20+'APPENDIX 10'!O20+'APPENDIX 11'!O20</f>
        <v>0</v>
      </c>
      <c r="P20" s="170">
        <f>'APPENDIX 5'!P20+'APPENDIX 6'!P20+'APPENDIX 7'!P20+'APPENDIX 8'!P20+'APPENDIX 9'!P20+'APPENDIX 10'!P20+'APPENDIX 11'!P20</f>
        <v>0</v>
      </c>
      <c r="Q20" s="171">
        <f>'APPENDIX 5'!Q20+'APPENDIX 6'!Q20+'APPENDIX 7'!Q20+'APPENDIX 8'!Q20+'APPENDIX 9'!Q20+'APPENDIX 10'!Q20+'APPENDIX 11'!Q20</f>
        <v>13897081</v>
      </c>
    </row>
    <row r="21" spans="1:19" ht="29.25" customHeight="1" x14ac:dyDescent="0.35">
      <c r="A21" s="168"/>
      <c r="B21" s="163" t="s">
        <v>198</v>
      </c>
      <c r="C21" s="170">
        <f>'APPENDIX 5'!C21+'APPENDIX 6'!C21+'APPENDIX 7'!C21+'APPENDIX 8'!C21+'APPENDIX 9'!C21+'APPENDIX 10'!C21+'APPENDIX 11'!C21</f>
        <v>1442096</v>
      </c>
      <c r="D21" s="69">
        <f>'APPENDIX 5'!D21+'APPENDIX 6'!D21+'APPENDIX 7'!D21+'APPENDIX 8'!D21+'APPENDIX 9'!D21+'APPENDIX 10'!D21+'APPENDIX 11'!D21</f>
        <v>268312</v>
      </c>
      <c r="E21" s="170">
        <f>'APPENDIX 5'!E21+'APPENDIX 6'!E21+'APPENDIX 7'!E21+'APPENDIX 8'!E21+'APPENDIX 9'!E21+'APPENDIX 10'!E21+'APPENDIX 11'!E21</f>
        <v>212954</v>
      </c>
      <c r="F21" s="170">
        <f>'APPENDIX 5'!F21+'APPENDIX 6'!F21+'APPENDIX 7'!F21+'APPENDIX 8'!F21+'APPENDIX 9'!F21+'APPENDIX 10'!F21+'APPENDIX 11'!F21</f>
        <v>20039</v>
      </c>
      <c r="G21" s="170">
        <f>'APPENDIX 5'!G21+'APPENDIX 6'!G21+'APPENDIX 7'!G21+'APPENDIX 8'!G21+'APPENDIX 9'!G21+'APPENDIX 10'!G21+'APPENDIX 11'!G21</f>
        <v>317549</v>
      </c>
      <c r="H21" s="170">
        <f>'APPENDIX 5'!H21+'APPENDIX 6'!H21+'APPENDIX 7'!H21+'APPENDIX 8'!H21+'APPENDIX 9'!H21+'APPENDIX 10'!H21+'APPENDIX 11'!H21</f>
        <v>317549</v>
      </c>
      <c r="I21" s="170">
        <f>'APPENDIX 5'!I21+'APPENDIX 6'!I21+'APPENDIX 7'!I21+'APPENDIX 8'!I21+'APPENDIX 9'!I21+'APPENDIX 10'!I21+'APPENDIX 11'!I21</f>
        <v>85719</v>
      </c>
      <c r="J21" s="170">
        <f>'APPENDIX 5'!J21+'APPENDIX 6'!J21+'APPENDIX 7'!J21+'APPENDIX 8'!J21+'APPENDIX 9'!J21+'APPENDIX 10'!J21+'APPENDIX 11'!J21</f>
        <v>0</v>
      </c>
      <c r="K21" s="170">
        <f>'APPENDIX 5'!K21+'APPENDIX 6'!K21+'APPENDIX 7'!K21+'APPENDIX 8'!K21+'APPENDIX 9'!K21+'APPENDIX 10'!K21+'APPENDIX 11'!K21</f>
        <v>0</v>
      </c>
      <c r="L21" s="170">
        <f>'APPENDIX 5'!L21+'APPENDIX 6'!L21+'APPENDIX 7'!L21+'APPENDIX 8'!L21+'APPENDIX 9'!L21+'APPENDIX 10'!L21+'APPENDIX 11'!L21</f>
        <v>3873</v>
      </c>
      <c r="M21" s="170">
        <f>'APPENDIX 5'!M21+'APPENDIX 6'!M21+'APPENDIX 7'!M21+'APPENDIX 8'!M21+'APPENDIX 9'!M21+'APPENDIX 10'!M21+'APPENDIX 11'!M21</f>
        <v>177514</v>
      </c>
      <c r="N21" s="170">
        <f>'APPENDIX 5'!N21+'APPENDIX 6'!N21+'APPENDIX 7'!N21+'APPENDIX 8'!N21+'APPENDIX 9'!N21+'APPENDIX 10'!N21+'APPENDIX 11'!N21</f>
        <v>167061</v>
      </c>
      <c r="O21" s="170">
        <f>'APPENDIX 5'!O21+'APPENDIX 6'!O21+'APPENDIX 7'!O21+'APPENDIX 8'!O21+'APPENDIX 9'!O21+'APPENDIX 10'!O21+'APPENDIX 11'!O21</f>
        <v>0</v>
      </c>
      <c r="P21" s="170">
        <f>'APPENDIX 5'!P21+'APPENDIX 6'!P21+'APPENDIX 7'!P21+'APPENDIX 8'!P21+'APPENDIX 9'!P21+'APPENDIX 10'!P21+'APPENDIX 11'!P21</f>
        <v>-115234</v>
      </c>
      <c r="Q21" s="171">
        <f>'APPENDIX 5'!Q21+'APPENDIX 6'!Q21+'APPENDIX 7'!Q21+'APPENDIX 8'!Q21+'APPENDIX 9'!Q21+'APPENDIX 10'!Q21+'APPENDIX 11'!Q21</f>
        <v>1372731</v>
      </c>
    </row>
    <row r="22" spans="1:19" ht="29.25" customHeight="1" x14ac:dyDescent="0.35">
      <c r="A22" s="168"/>
      <c r="B22" s="6" t="s">
        <v>60</v>
      </c>
      <c r="C22" s="170">
        <f>'APPENDIX 5'!C22+'APPENDIX 6'!C22+'APPENDIX 7'!C22+'APPENDIX 8'!C22+'APPENDIX 9'!C22+'APPENDIX 10'!C22+'APPENDIX 11'!C22</f>
        <v>11001928</v>
      </c>
      <c r="D22" s="69">
        <f>'APPENDIX 5'!D22+'APPENDIX 6'!D22+'APPENDIX 7'!D22+'APPENDIX 8'!D22+'APPENDIX 9'!D22+'APPENDIX 10'!D22+'APPENDIX 11'!D22</f>
        <v>2163140</v>
      </c>
      <c r="E22" s="170">
        <f>'APPENDIX 5'!E22+'APPENDIX 6'!E22+'APPENDIX 7'!E22+'APPENDIX 8'!E22+'APPENDIX 9'!E22+'APPENDIX 10'!E22+'APPENDIX 11'!E22</f>
        <v>1970732</v>
      </c>
      <c r="F22" s="170">
        <f>'APPENDIX 5'!F22+'APPENDIX 6'!F22+'APPENDIX 7'!F22+'APPENDIX 8'!F22+'APPENDIX 9'!F22+'APPENDIX 10'!F22+'APPENDIX 11'!F22</f>
        <v>445952</v>
      </c>
      <c r="G22" s="170">
        <f>'APPENDIX 5'!G22+'APPENDIX 6'!G22+'APPENDIX 7'!G22+'APPENDIX 8'!G22+'APPENDIX 9'!G22+'APPENDIX 10'!G22+'APPENDIX 11'!G22</f>
        <v>2311521</v>
      </c>
      <c r="H22" s="170">
        <f>'APPENDIX 5'!H22+'APPENDIX 6'!H22+'APPENDIX 7'!H22+'APPENDIX 8'!H22+'APPENDIX 9'!H22+'APPENDIX 10'!H22+'APPENDIX 11'!H22</f>
        <v>1102258</v>
      </c>
      <c r="I22" s="170">
        <f>'APPENDIX 5'!I22+'APPENDIX 6'!I22+'APPENDIX 7'!I22+'APPENDIX 8'!I22+'APPENDIX 9'!I22+'APPENDIX 10'!I22+'APPENDIX 11'!I22</f>
        <v>1168267</v>
      </c>
      <c r="J22" s="170">
        <f>'APPENDIX 5'!J22+'APPENDIX 6'!J22+'APPENDIX 7'!J22+'APPENDIX 8'!J22+'APPENDIX 9'!J22+'APPENDIX 10'!J22+'APPENDIX 11'!J22</f>
        <v>0</v>
      </c>
      <c r="K22" s="170">
        <f>'APPENDIX 5'!K22+'APPENDIX 6'!K22+'APPENDIX 7'!K22+'APPENDIX 8'!K22+'APPENDIX 9'!K22+'APPENDIX 10'!K22+'APPENDIX 11'!K22</f>
        <v>816</v>
      </c>
      <c r="L22" s="170">
        <f>'APPENDIX 5'!L22+'APPENDIX 6'!L22+'APPENDIX 7'!L22+'APPENDIX 8'!L22+'APPENDIX 9'!L22+'APPENDIX 10'!L22+'APPENDIX 11'!L22</f>
        <v>333420</v>
      </c>
      <c r="M22" s="170">
        <f>'APPENDIX 5'!M22+'APPENDIX 6'!M22+'APPENDIX 7'!M22+'APPENDIX 8'!M22+'APPENDIX 9'!M22+'APPENDIX 10'!M22+'APPENDIX 11'!M22</f>
        <v>786782</v>
      </c>
      <c r="N22" s="170">
        <f>'APPENDIX 5'!N22+'APPENDIX 6'!N22+'APPENDIX 7'!N22+'APPENDIX 8'!N22+'APPENDIX 9'!N22+'APPENDIX 10'!N22+'APPENDIX 11'!N22</f>
        <v>1799548</v>
      </c>
      <c r="O22" s="170">
        <f>'APPENDIX 5'!O22+'APPENDIX 6'!O22+'APPENDIX 7'!O22+'APPENDIX 8'!O22+'APPENDIX 9'!O22+'APPENDIX 10'!O22+'APPENDIX 11'!O22</f>
        <v>51652</v>
      </c>
      <c r="P22" s="170">
        <f>'APPENDIX 5'!P22+'APPENDIX 6'!P22+'APPENDIX 7'!P22+'APPENDIX 8'!P22+'APPENDIX 9'!P22+'APPENDIX 10'!P22+'APPENDIX 11'!P22</f>
        <v>-63151</v>
      </c>
      <c r="Q22" s="171">
        <f>'APPENDIX 5'!Q22+'APPENDIX 6'!Q22+'APPENDIX 7'!Q22+'APPENDIX 8'!Q22+'APPENDIX 9'!Q22+'APPENDIX 10'!Q22+'APPENDIX 11'!Q22</f>
        <v>11838119</v>
      </c>
    </row>
    <row r="23" spans="1:19" ht="29.25" customHeight="1" x14ac:dyDescent="0.35">
      <c r="A23" s="168"/>
      <c r="B23" s="6" t="s">
        <v>61</v>
      </c>
      <c r="C23" s="170">
        <f>'APPENDIX 5'!C23+'APPENDIX 6'!C23+'APPENDIX 7'!C23+'APPENDIX 8'!C23+'APPENDIX 9'!C23+'APPENDIX 10'!C23+'APPENDIX 11'!C23</f>
        <v>3933729</v>
      </c>
      <c r="D23" s="170">
        <f>'APPENDIX 5'!D23+'APPENDIX 6'!D23+'APPENDIX 7'!D23+'APPENDIX 8'!D23+'APPENDIX 9'!D23+'APPENDIX 10'!D23+'APPENDIX 11'!D23</f>
        <v>5441494</v>
      </c>
      <c r="E23" s="170">
        <f>'APPENDIX 5'!E23+'APPENDIX 6'!E23+'APPENDIX 7'!E23+'APPENDIX 8'!E23+'APPENDIX 9'!E23+'APPENDIX 10'!E23+'APPENDIX 11'!E23</f>
        <v>3627577</v>
      </c>
      <c r="F23" s="170">
        <f>'APPENDIX 5'!F23+'APPENDIX 6'!F23+'APPENDIX 7'!F23+'APPENDIX 8'!F23+'APPENDIX 9'!F23+'APPENDIX 10'!F23+'APPENDIX 11'!F23</f>
        <v>0</v>
      </c>
      <c r="G23" s="170">
        <f>'APPENDIX 5'!G23+'APPENDIX 6'!G23+'APPENDIX 7'!G23+'APPENDIX 8'!G23+'APPENDIX 9'!G23+'APPENDIX 10'!G23+'APPENDIX 11'!G23</f>
        <v>3121278</v>
      </c>
      <c r="H23" s="170">
        <f>'APPENDIX 5'!H23+'APPENDIX 6'!H23+'APPENDIX 7'!H23+'APPENDIX 8'!H23+'APPENDIX 9'!H23+'APPENDIX 10'!H23+'APPENDIX 11'!H23</f>
        <v>2765668</v>
      </c>
      <c r="I23" s="170">
        <f>'APPENDIX 5'!I23+'APPENDIX 6'!I23+'APPENDIX 7'!I23+'APPENDIX 8'!I23+'APPENDIX 9'!I23+'APPENDIX 10'!I23+'APPENDIX 11'!I23</f>
        <v>0</v>
      </c>
      <c r="J23" s="170">
        <f>'APPENDIX 5'!J23+'APPENDIX 6'!J23+'APPENDIX 7'!J23+'APPENDIX 8'!J23+'APPENDIX 9'!J23+'APPENDIX 10'!J23+'APPENDIX 11'!J23</f>
        <v>0</v>
      </c>
      <c r="K23" s="170">
        <f>'APPENDIX 5'!K23+'APPENDIX 6'!K23+'APPENDIX 7'!K23+'APPENDIX 8'!K23+'APPENDIX 9'!K23+'APPENDIX 10'!K23+'APPENDIX 11'!K23</f>
        <v>0</v>
      </c>
      <c r="L23" s="170">
        <f>'APPENDIX 5'!L23+'APPENDIX 6'!L23+'APPENDIX 7'!L23+'APPENDIX 8'!L23+'APPENDIX 9'!L23+'APPENDIX 10'!L23+'APPENDIX 11'!L23</f>
        <v>562345</v>
      </c>
      <c r="M23" s="170">
        <f>'APPENDIX 5'!M23+'APPENDIX 6'!M23+'APPENDIX 7'!M23+'APPENDIX 8'!M23+'APPENDIX 9'!M23+'APPENDIX 10'!M23+'APPENDIX 11'!M23</f>
        <v>506850</v>
      </c>
      <c r="N23" s="170">
        <f>'APPENDIX 5'!N23+'APPENDIX 6'!N23+'APPENDIX 7'!N23+'APPENDIX 8'!N23+'APPENDIX 9'!N23+'APPENDIX 10'!N23+'APPENDIX 11'!N23</f>
        <v>281440</v>
      </c>
      <c r="O23" s="170">
        <f>'APPENDIX 5'!O23+'APPENDIX 6'!O23+'APPENDIX 7'!O23+'APPENDIX 8'!O23+'APPENDIX 9'!O23+'APPENDIX 10'!O23+'APPENDIX 11'!O23</f>
        <v>0</v>
      </c>
      <c r="P23" s="170">
        <f>'APPENDIX 5'!P23+'APPENDIX 6'!P23+'APPENDIX 7'!P23+'APPENDIX 8'!P23+'APPENDIX 9'!P23+'APPENDIX 10'!P23+'APPENDIX 11'!P23</f>
        <v>6932</v>
      </c>
      <c r="Q23" s="171">
        <f>'APPENDIX 5'!Q23+'APPENDIX 6'!Q23+'APPENDIX 7'!Q23+'APPENDIX 8'!Q23+'APPENDIX 9'!Q23+'APPENDIX 10'!Q23+'APPENDIX 11'!Q23</f>
        <v>4000952</v>
      </c>
    </row>
    <row r="24" spans="1:19" ht="29.25" customHeight="1" x14ac:dyDescent="0.35">
      <c r="A24" s="168"/>
      <c r="B24" s="6" t="s">
        <v>136</v>
      </c>
      <c r="C24" s="170">
        <f>'APPENDIX 5'!C24+'APPENDIX 6'!C24+'APPENDIX 7'!C24+'APPENDIX 8'!C24+'APPENDIX 9'!C24+'APPENDIX 10'!C24+'APPENDIX 11'!C24</f>
        <v>565417</v>
      </c>
      <c r="D24" s="170">
        <f>'APPENDIX 5'!D24+'APPENDIX 6'!D24+'APPENDIX 7'!D24+'APPENDIX 8'!D24+'APPENDIX 9'!D24+'APPENDIX 10'!D24+'APPENDIX 11'!D24</f>
        <v>638775</v>
      </c>
      <c r="E24" s="170">
        <f>'APPENDIX 5'!E24+'APPENDIX 6'!E24+'APPENDIX 7'!E24+'APPENDIX 8'!E24+'APPENDIX 9'!E24+'APPENDIX 10'!E24+'APPENDIX 11'!E24</f>
        <v>583261</v>
      </c>
      <c r="F24" s="170">
        <f>'APPENDIX 5'!F24+'APPENDIX 6'!F24+'APPENDIX 7'!F24+'APPENDIX 8'!F24+'APPENDIX 9'!F24+'APPENDIX 10'!F24+'APPENDIX 11'!F24</f>
        <v>28142</v>
      </c>
      <c r="G24" s="170">
        <f>'APPENDIX 5'!G24+'APPENDIX 6'!G24+'APPENDIX 7'!G24+'APPENDIX 8'!G24+'APPENDIX 9'!G24+'APPENDIX 10'!G24+'APPENDIX 11'!G24</f>
        <v>205375</v>
      </c>
      <c r="H24" s="170">
        <f>'APPENDIX 5'!H24+'APPENDIX 6'!H24+'APPENDIX 7'!H24+'APPENDIX 8'!H24+'APPENDIX 9'!H24+'APPENDIX 10'!H24+'APPENDIX 11'!H24</f>
        <v>187190</v>
      </c>
      <c r="I24" s="170">
        <f>'APPENDIX 5'!I24+'APPENDIX 6'!I24+'APPENDIX 7'!I24+'APPENDIX 8'!I24+'APPENDIX 9'!I24+'APPENDIX 10'!I24+'APPENDIX 11'!I24</f>
        <v>3342</v>
      </c>
      <c r="J24" s="170">
        <f>'APPENDIX 5'!J24+'APPENDIX 6'!J24+'APPENDIX 7'!J24+'APPENDIX 8'!J24+'APPENDIX 9'!J24+'APPENDIX 10'!J24+'APPENDIX 11'!J24</f>
        <v>376</v>
      </c>
      <c r="K24" s="170">
        <f>'APPENDIX 5'!K24+'APPENDIX 6'!K24+'APPENDIX 7'!K24+'APPENDIX 8'!K24+'APPENDIX 9'!K24+'APPENDIX 10'!K24+'APPENDIX 11'!K24</f>
        <v>0</v>
      </c>
      <c r="L24" s="170">
        <f>'APPENDIX 5'!L24+'APPENDIX 6'!L24+'APPENDIX 7'!L24+'APPENDIX 8'!L24+'APPENDIX 9'!L24+'APPENDIX 10'!L24+'APPENDIX 11'!L24</f>
        <v>161422</v>
      </c>
      <c r="M24" s="170">
        <f>'APPENDIX 5'!M24+'APPENDIX 6'!M24+'APPENDIX 7'!M24+'APPENDIX 8'!M24+'APPENDIX 9'!M24+'APPENDIX 10'!M24+'APPENDIX 11'!M24</f>
        <v>326942</v>
      </c>
      <c r="N24" s="170">
        <f>'APPENDIX 5'!N24+'APPENDIX 6'!N24+'APPENDIX 7'!N24+'APPENDIX 8'!N24+'APPENDIX 9'!N24+'APPENDIX 10'!N24+'APPENDIX 11'!N24</f>
        <v>95006</v>
      </c>
      <c r="O24" s="170">
        <f>'APPENDIX 5'!O24+'APPENDIX 6'!O24+'APPENDIX 7'!O24+'APPENDIX 8'!O24+'APPENDIX 9'!O24+'APPENDIX 10'!O24+'APPENDIX 11'!O24</f>
        <v>0</v>
      </c>
      <c r="P24" s="170">
        <f>'APPENDIX 5'!P24+'APPENDIX 6'!P24+'APPENDIX 7'!P24+'APPENDIX 8'!P24+'APPENDIX 9'!P24+'APPENDIX 10'!P24+'APPENDIX 11'!P24</f>
        <v>0</v>
      </c>
      <c r="Q24" s="171">
        <f>'APPENDIX 5'!Q24+'APPENDIX 6'!Q24+'APPENDIX 7'!Q24+'APPENDIX 8'!Q24+'APPENDIX 9'!Q24+'APPENDIX 10'!Q24+'APPENDIX 11'!Q24</f>
        <v>592553</v>
      </c>
    </row>
    <row r="25" spans="1:19" ht="29.25" customHeight="1" x14ac:dyDescent="0.35">
      <c r="A25" s="168"/>
      <c r="B25" s="6" t="s">
        <v>137</v>
      </c>
      <c r="C25" s="170">
        <f>'APPENDIX 5'!C25+'APPENDIX 6'!C25+'APPENDIX 7'!C25+'APPENDIX 8'!C25+'APPENDIX 9'!C25+'APPENDIX 10'!C25+'APPENDIX 11'!C25</f>
        <v>879089</v>
      </c>
      <c r="D25" s="170">
        <f>'APPENDIX 5'!D25+'APPENDIX 6'!D25+'APPENDIX 7'!D25+'APPENDIX 8'!D25+'APPENDIX 9'!D25+'APPENDIX 10'!D25+'APPENDIX 11'!D25</f>
        <v>58235</v>
      </c>
      <c r="E25" s="170">
        <f>'APPENDIX 5'!E25+'APPENDIX 6'!E25+'APPENDIX 7'!E25+'APPENDIX 8'!E25+'APPENDIX 9'!E25+'APPENDIX 10'!E25+'APPENDIX 11'!E25</f>
        <v>50404</v>
      </c>
      <c r="F25" s="170">
        <f>'APPENDIX 5'!F25+'APPENDIX 6'!F25+'APPENDIX 7'!F25+'APPENDIX 8'!F25+'APPENDIX 9'!F25+'APPENDIX 10'!F25+'APPENDIX 11'!F25</f>
        <v>0</v>
      </c>
      <c r="G25" s="170">
        <f>'APPENDIX 5'!G25+'APPENDIX 6'!G25+'APPENDIX 7'!G25+'APPENDIX 8'!G25+'APPENDIX 9'!G25+'APPENDIX 10'!G25+'APPENDIX 11'!G25</f>
        <v>600887</v>
      </c>
      <c r="H25" s="170">
        <f>'APPENDIX 5'!H25+'APPENDIX 6'!H25+'APPENDIX 7'!H25+'APPENDIX 8'!H25+'APPENDIX 9'!H25+'APPENDIX 10'!H25+'APPENDIX 11'!H25</f>
        <v>600887</v>
      </c>
      <c r="I25" s="170">
        <f>'APPENDIX 5'!I25+'APPENDIX 6'!I25+'APPENDIX 7'!I25+'APPENDIX 8'!I25+'APPENDIX 9'!I25+'APPENDIX 10'!I25+'APPENDIX 11'!I25</f>
        <v>0</v>
      </c>
      <c r="J25" s="170">
        <f>'APPENDIX 5'!J25+'APPENDIX 6'!J25+'APPENDIX 7'!J25+'APPENDIX 8'!J25+'APPENDIX 9'!J25+'APPENDIX 10'!J25+'APPENDIX 11'!J25</f>
        <v>0</v>
      </c>
      <c r="K25" s="170">
        <f>'APPENDIX 5'!K25+'APPENDIX 6'!K25+'APPENDIX 7'!K25+'APPENDIX 8'!K25+'APPENDIX 9'!K25+'APPENDIX 10'!K25+'APPENDIX 11'!K25</f>
        <v>0</v>
      </c>
      <c r="L25" s="170">
        <f>'APPENDIX 5'!L25+'APPENDIX 6'!L25+'APPENDIX 7'!L25+'APPENDIX 8'!L25+'APPENDIX 9'!L25+'APPENDIX 10'!L25+'APPENDIX 11'!L25</f>
        <v>2381</v>
      </c>
      <c r="M25" s="170">
        <f>'APPENDIX 5'!M25+'APPENDIX 6'!M25+'APPENDIX 7'!M25+'APPENDIX 8'!M25+'APPENDIX 9'!M25+'APPENDIX 10'!M25+'APPENDIX 11'!M25</f>
        <v>32466</v>
      </c>
      <c r="N25" s="170">
        <f>'APPENDIX 5'!N25+'APPENDIX 6'!N25+'APPENDIX 7'!N25+'APPENDIX 8'!N25+'APPENDIX 9'!N25+'APPENDIX 10'!N25+'APPENDIX 11'!N25</f>
        <v>101902</v>
      </c>
      <c r="O25" s="170">
        <f>'APPENDIX 5'!O25+'APPENDIX 6'!O25+'APPENDIX 7'!O25+'APPENDIX 8'!O25+'APPENDIX 9'!O25+'APPENDIX 10'!O25+'APPENDIX 11'!O25</f>
        <v>0</v>
      </c>
      <c r="P25" s="170">
        <f>'APPENDIX 5'!P25+'APPENDIX 6'!P25+'APPENDIX 7'!P25+'APPENDIX 8'!P25+'APPENDIX 9'!P25+'APPENDIX 10'!P25+'APPENDIX 11'!P25</f>
        <v>0</v>
      </c>
      <c r="Q25" s="171">
        <f>'APPENDIX 5'!Q25+'APPENDIX 6'!Q25+'APPENDIX 7'!Q25+'APPENDIX 8'!Q25+'APPENDIX 9'!Q25+'APPENDIX 10'!Q25+'APPENDIX 11'!Q25</f>
        <v>395663</v>
      </c>
    </row>
    <row r="26" spans="1:19" ht="29.25" customHeight="1" x14ac:dyDescent="0.35">
      <c r="A26" s="168"/>
      <c r="B26" s="6" t="s">
        <v>154</v>
      </c>
      <c r="C26" s="170">
        <f>'APPENDIX 5'!C26+'APPENDIX 6'!C26+'APPENDIX 7'!C26+'APPENDIX 8'!C26+'APPENDIX 9'!C26+'APPENDIX 10'!C26+'APPENDIX 11'!C26</f>
        <v>21086048</v>
      </c>
      <c r="D26" s="170">
        <f>'APPENDIX 5'!D26+'APPENDIX 6'!D26+'APPENDIX 7'!D26+'APPENDIX 8'!D26+'APPENDIX 9'!D26+'APPENDIX 10'!D26+'APPENDIX 11'!D26</f>
        <v>4501648</v>
      </c>
      <c r="E26" s="170">
        <f>'APPENDIX 5'!E26+'APPENDIX 6'!E26+'APPENDIX 7'!E26+'APPENDIX 8'!E26+'APPENDIX 9'!E26+'APPENDIX 10'!E26+'APPENDIX 11'!E26</f>
        <v>4065811</v>
      </c>
      <c r="F26" s="170">
        <f>'APPENDIX 5'!F26+'APPENDIX 6'!F26+'APPENDIX 7'!F26+'APPENDIX 8'!F26+'APPENDIX 9'!F26+'APPENDIX 10'!F26+'APPENDIX 11'!F26</f>
        <v>0</v>
      </c>
      <c r="G26" s="170">
        <f>'APPENDIX 5'!G26+'APPENDIX 6'!G26+'APPENDIX 7'!G26+'APPENDIX 8'!G26+'APPENDIX 9'!G26+'APPENDIX 10'!G26+'APPENDIX 11'!G26</f>
        <v>4348893</v>
      </c>
      <c r="H26" s="170">
        <f>'APPENDIX 5'!H26+'APPENDIX 6'!H26+'APPENDIX 7'!H26+'APPENDIX 8'!H26+'APPENDIX 9'!H26+'APPENDIX 10'!H26+'APPENDIX 11'!H26</f>
        <v>3337041</v>
      </c>
      <c r="I26" s="170">
        <f>'APPENDIX 5'!I26+'APPENDIX 6'!I26+'APPENDIX 7'!I26+'APPENDIX 8'!I26+'APPENDIX 9'!I26+'APPENDIX 10'!I26+'APPENDIX 11'!I26</f>
        <v>0</v>
      </c>
      <c r="J26" s="170">
        <f>'APPENDIX 5'!J26+'APPENDIX 6'!J26+'APPENDIX 7'!J26+'APPENDIX 8'!J26+'APPENDIX 9'!J26+'APPENDIX 10'!J26+'APPENDIX 11'!J26</f>
        <v>0</v>
      </c>
      <c r="K26" s="170">
        <f>'APPENDIX 5'!K26+'APPENDIX 6'!K26+'APPENDIX 7'!K26+'APPENDIX 8'!K26+'APPENDIX 9'!K26+'APPENDIX 10'!K26+'APPENDIX 11'!K26</f>
        <v>1044334</v>
      </c>
      <c r="L26" s="170">
        <f>'APPENDIX 5'!L26+'APPENDIX 6'!L26+'APPENDIX 7'!L26+'APPENDIX 8'!L26+'APPENDIX 9'!L26+'APPENDIX 10'!L26+'APPENDIX 11'!L26</f>
        <v>463612</v>
      </c>
      <c r="M26" s="170">
        <f>'APPENDIX 5'!M26+'APPENDIX 6'!M26+'APPENDIX 7'!M26+'APPENDIX 8'!M26+'APPENDIX 9'!M26+'APPENDIX 10'!M26+'APPENDIX 11'!M26</f>
        <v>1284859</v>
      </c>
      <c r="N26" s="170">
        <f>'APPENDIX 5'!N26+'APPENDIX 6'!N26+'APPENDIX 7'!N26+'APPENDIX 8'!N26+'APPENDIX 9'!N26+'APPENDIX 10'!N26+'APPENDIX 11'!N26</f>
        <v>2777319</v>
      </c>
      <c r="O26" s="170">
        <f>'APPENDIX 5'!O26+'APPENDIX 6'!O26+'APPENDIX 7'!O26+'APPENDIX 8'!O26+'APPENDIX 9'!O26+'APPENDIX 10'!O26+'APPENDIX 11'!O26</f>
        <v>0</v>
      </c>
      <c r="P26" s="170">
        <f>'APPENDIX 5'!P26+'APPENDIX 6'!P26+'APPENDIX 7'!P26+'APPENDIX 8'!P26+'APPENDIX 9'!P26+'APPENDIX 10'!P26+'APPENDIX 11'!P26</f>
        <v>0</v>
      </c>
      <c r="Q26" s="171">
        <f>'APPENDIX 5'!Q26+'APPENDIX 6'!Q26+'APPENDIX 7'!Q26+'APPENDIX 8'!Q26+'APPENDIX 9'!Q26+'APPENDIX 10'!Q26+'APPENDIX 11'!Q26</f>
        <v>21799332</v>
      </c>
    </row>
    <row r="27" spans="1:19" ht="29.25" customHeight="1" x14ac:dyDescent="0.35">
      <c r="A27" s="168"/>
      <c r="B27" s="6" t="s">
        <v>38</v>
      </c>
      <c r="C27" s="170">
        <f>'APPENDIX 5'!C27+'APPENDIX 6'!C27+'APPENDIX 7'!C27+'APPENDIX 8'!C27+'APPENDIX 9'!C27+'APPENDIX 10'!C27+'APPENDIX 11'!C27</f>
        <v>0</v>
      </c>
      <c r="D27" s="170">
        <f>'APPENDIX 5'!D27+'APPENDIX 6'!D27+'APPENDIX 7'!D27+'APPENDIX 8'!D27+'APPENDIX 9'!D27+'APPENDIX 10'!D27+'APPENDIX 11'!D27</f>
        <v>8560</v>
      </c>
      <c r="E27" s="170">
        <f>'APPENDIX 5'!E27+'APPENDIX 6'!E27+'APPENDIX 7'!E27+'APPENDIX 8'!E27+'APPENDIX 9'!E27+'APPENDIX 10'!E27+'APPENDIX 11'!E27</f>
        <v>3523</v>
      </c>
      <c r="F27" s="170">
        <f>'APPENDIX 5'!F27+'APPENDIX 6'!F27+'APPENDIX 7'!F27+'APPENDIX 8'!F27+'APPENDIX 9'!F27+'APPENDIX 10'!F27+'APPENDIX 11'!F27</f>
        <v>0</v>
      </c>
      <c r="G27" s="170">
        <f>'APPENDIX 5'!G27+'APPENDIX 6'!G27+'APPENDIX 7'!G27+'APPENDIX 8'!G27+'APPENDIX 9'!G27+'APPENDIX 10'!G27+'APPENDIX 11'!G27</f>
        <v>0</v>
      </c>
      <c r="H27" s="170">
        <f>'APPENDIX 5'!H27+'APPENDIX 6'!H27+'APPENDIX 7'!H27+'APPENDIX 8'!H27+'APPENDIX 9'!H27+'APPENDIX 10'!H27+'APPENDIX 11'!H27</f>
        <v>0</v>
      </c>
      <c r="I27" s="170">
        <f>'APPENDIX 5'!I27+'APPENDIX 6'!I27+'APPENDIX 7'!I27+'APPENDIX 8'!I27+'APPENDIX 9'!I27+'APPENDIX 10'!I27+'APPENDIX 11'!I27</f>
        <v>0</v>
      </c>
      <c r="J27" s="170">
        <f>'APPENDIX 5'!J27+'APPENDIX 6'!J27+'APPENDIX 7'!J27+'APPENDIX 8'!J27+'APPENDIX 9'!J27+'APPENDIX 10'!J27+'APPENDIX 11'!J27</f>
        <v>0</v>
      </c>
      <c r="K27" s="170">
        <f>'APPENDIX 5'!K27+'APPENDIX 6'!K27+'APPENDIX 7'!K27+'APPENDIX 8'!K27+'APPENDIX 9'!K27+'APPENDIX 10'!K27+'APPENDIX 11'!K27</f>
        <v>0</v>
      </c>
      <c r="L27" s="170">
        <f>'APPENDIX 5'!L27+'APPENDIX 6'!L27+'APPENDIX 7'!L27+'APPENDIX 8'!L27+'APPENDIX 9'!L27+'APPENDIX 10'!L27+'APPENDIX 11'!L27</f>
        <v>-4931</v>
      </c>
      <c r="M27" s="170">
        <f>'APPENDIX 5'!M27+'APPENDIX 6'!M27+'APPENDIX 7'!M27+'APPENDIX 8'!M27+'APPENDIX 9'!M27+'APPENDIX 10'!M27+'APPENDIX 11'!M27</f>
        <v>13794</v>
      </c>
      <c r="N27" s="170">
        <f>'APPENDIX 5'!N27+'APPENDIX 6'!N27+'APPENDIX 7'!N27+'APPENDIX 8'!N27+'APPENDIX 9'!N27+'APPENDIX 10'!N27+'APPENDIX 11'!N27</f>
        <v>6191</v>
      </c>
      <c r="O27" s="170">
        <f>'APPENDIX 5'!O27+'APPENDIX 6'!O27+'APPENDIX 7'!O27+'APPENDIX 8'!O27+'APPENDIX 9'!O27+'APPENDIX 10'!O27+'APPENDIX 11'!O27</f>
        <v>0</v>
      </c>
      <c r="P27" s="170">
        <f>'APPENDIX 5'!P27+'APPENDIX 6'!P27+'APPENDIX 7'!P27+'APPENDIX 8'!P27+'APPENDIX 9'!P27+'APPENDIX 10'!P27+'APPENDIX 11'!P27</f>
        <v>0</v>
      </c>
      <c r="Q27" s="171">
        <f>'APPENDIX 5'!Q27+'APPENDIX 6'!Q27+'APPENDIX 7'!Q27+'APPENDIX 8'!Q27+'APPENDIX 9'!Q27+'APPENDIX 10'!Q27+'APPENDIX 11'!Q27</f>
        <v>851</v>
      </c>
    </row>
    <row r="28" spans="1:19" ht="29.25" customHeight="1" x14ac:dyDescent="0.35">
      <c r="A28" s="168"/>
      <c r="B28" s="6" t="s">
        <v>62</v>
      </c>
      <c r="C28" s="170">
        <f>'APPENDIX 5'!C28+'APPENDIX 6'!C28+'APPENDIX 7'!C28+'APPENDIX 8'!C28+'APPENDIX 9'!C28+'APPENDIX 10'!C28+'APPENDIX 11'!C28</f>
        <v>2569525</v>
      </c>
      <c r="D28" s="170">
        <f>'APPENDIX 5'!D28+'APPENDIX 6'!D28+'APPENDIX 7'!D28+'APPENDIX 8'!D28+'APPENDIX 9'!D28+'APPENDIX 10'!D28+'APPENDIX 11'!D28</f>
        <v>794438</v>
      </c>
      <c r="E28" s="170">
        <f>'APPENDIX 5'!E28+'APPENDIX 6'!E28+'APPENDIX 7'!E28+'APPENDIX 8'!E28+'APPENDIX 9'!E28+'APPENDIX 10'!E28+'APPENDIX 11'!E28</f>
        <v>694858</v>
      </c>
      <c r="F28" s="170">
        <f>'APPENDIX 5'!F28+'APPENDIX 6'!F28+'APPENDIX 7'!F28+'APPENDIX 8'!F28+'APPENDIX 9'!F28+'APPENDIX 10'!F28+'APPENDIX 11'!F28</f>
        <v>0</v>
      </c>
      <c r="G28" s="170">
        <f>'APPENDIX 5'!G28+'APPENDIX 6'!G28+'APPENDIX 7'!G28+'APPENDIX 8'!G28+'APPENDIX 9'!G28+'APPENDIX 10'!G28+'APPENDIX 11'!G28</f>
        <v>389775</v>
      </c>
      <c r="H28" s="170">
        <f>'APPENDIX 5'!H28+'APPENDIX 6'!H28+'APPENDIX 7'!H28+'APPENDIX 8'!H28+'APPENDIX 9'!H28+'APPENDIX 10'!H28+'APPENDIX 11'!H28</f>
        <v>402208</v>
      </c>
      <c r="I28" s="170">
        <f>'APPENDIX 5'!I28+'APPENDIX 6'!I28+'APPENDIX 7'!I28+'APPENDIX 8'!I28+'APPENDIX 9'!I28+'APPENDIX 10'!I28+'APPENDIX 11'!I28</f>
        <v>171</v>
      </c>
      <c r="J28" s="170">
        <f>'APPENDIX 5'!J28+'APPENDIX 6'!J28+'APPENDIX 7'!J28+'APPENDIX 8'!J28+'APPENDIX 9'!J28+'APPENDIX 10'!J28+'APPENDIX 11'!J28</f>
        <v>0</v>
      </c>
      <c r="K28" s="170">
        <f>'APPENDIX 5'!K28+'APPENDIX 6'!K28+'APPENDIX 7'!K28+'APPENDIX 8'!K28+'APPENDIX 9'!K28+'APPENDIX 10'!K28+'APPENDIX 11'!K28</f>
        <v>29341</v>
      </c>
      <c r="L28" s="170">
        <f>'APPENDIX 5'!L28+'APPENDIX 6'!L28+'APPENDIX 7'!L28+'APPENDIX 8'!L28+'APPENDIX 9'!L28+'APPENDIX 10'!L28+'APPENDIX 11'!L28</f>
        <v>3818</v>
      </c>
      <c r="M28" s="170">
        <f>'APPENDIX 5'!M28+'APPENDIX 6'!M28+'APPENDIX 7'!M28+'APPENDIX 8'!M28+'APPENDIX 9'!M28+'APPENDIX 10'!M28+'APPENDIX 11'!M28</f>
        <v>100842</v>
      </c>
      <c r="N28" s="170">
        <f>'APPENDIX 5'!N28+'APPENDIX 6'!N28+'APPENDIX 7'!N28+'APPENDIX 8'!N28+'APPENDIX 9'!N28+'APPENDIX 10'!N28+'APPENDIX 11'!N28</f>
        <v>119403</v>
      </c>
      <c r="O28" s="170">
        <f>'APPENDIX 5'!O28+'APPENDIX 6'!O28+'APPENDIX 7'!O28+'APPENDIX 8'!O28+'APPENDIX 9'!O28+'APPENDIX 10'!O28+'APPENDIX 11'!O28</f>
        <v>0</v>
      </c>
      <c r="P28" s="170">
        <f>'APPENDIX 5'!P28+'APPENDIX 6'!P28+'APPENDIX 7'!P28+'APPENDIX 8'!P28+'APPENDIX 9'!P28+'APPENDIX 10'!P28+'APPENDIX 11'!P28</f>
        <v>0</v>
      </c>
      <c r="Q28" s="171">
        <f>'APPENDIX 5'!Q28+'APPENDIX 6'!Q28+'APPENDIX 7'!Q28+'APPENDIX 8'!Q28+'APPENDIX 9'!Q28+'APPENDIX 10'!Q28+'APPENDIX 11'!Q28</f>
        <v>2847407</v>
      </c>
    </row>
    <row r="29" spans="1:19" ht="29.25" customHeight="1" x14ac:dyDescent="0.35">
      <c r="A29" s="168"/>
      <c r="B29" s="6" t="s">
        <v>63</v>
      </c>
      <c r="C29" s="170">
        <f>'APPENDIX 5'!C29+'APPENDIX 6'!C29+'APPENDIX 7'!C29+'APPENDIX 8'!C29+'APPENDIX 9'!C29+'APPENDIX 10'!C29+'APPENDIX 11'!C29</f>
        <v>61011</v>
      </c>
      <c r="D29" s="170">
        <f>'APPENDIX 5'!D29+'APPENDIX 6'!D29+'APPENDIX 7'!D29+'APPENDIX 8'!D29+'APPENDIX 9'!D29+'APPENDIX 10'!D29+'APPENDIX 11'!D29</f>
        <v>71307</v>
      </c>
      <c r="E29" s="170">
        <f>'APPENDIX 5'!E29+'APPENDIX 6'!E29+'APPENDIX 7'!E29+'APPENDIX 8'!E29+'APPENDIX 9'!E29+'APPENDIX 10'!E29+'APPENDIX 11'!E29</f>
        <v>44746</v>
      </c>
      <c r="F29" s="170">
        <f>'APPENDIX 5'!F29+'APPENDIX 6'!F29+'APPENDIX 7'!F29+'APPENDIX 8'!F29+'APPENDIX 9'!F29+'APPENDIX 10'!F29+'APPENDIX 11'!F29</f>
        <v>0</v>
      </c>
      <c r="G29" s="170">
        <f>'APPENDIX 5'!G29+'APPENDIX 6'!G29+'APPENDIX 7'!G29+'APPENDIX 8'!G29+'APPENDIX 9'!G29+'APPENDIX 10'!G29+'APPENDIX 11'!G29</f>
        <v>54037</v>
      </c>
      <c r="H29" s="170">
        <f>'APPENDIX 5'!H29+'APPENDIX 6'!H29+'APPENDIX 7'!H29+'APPENDIX 8'!H29+'APPENDIX 9'!H29+'APPENDIX 10'!H29+'APPENDIX 11'!H29</f>
        <v>27515</v>
      </c>
      <c r="I29" s="170">
        <f>'APPENDIX 5'!I29+'APPENDIX 6'!I29+'APPENDIX 7'!I29+'APPENDIX 8'!I29+'APPENDIX 9'!I29+'APPENDIX 10'!I29+'APPENDIX 11'!I29</f>
        <v>0</v>
      </c>
      <c r="J29" s="170">
        <f>'APPENDIX 5'!J29+'APPENDIX 6'!J29+'APPENDIX 7'!J29+'APPENDIX 8'!J29+'APPENDIX 9'!J29+'APPENDIX 10'!J29+'APPENDIX 11'!J29</f>
        <v>0</v>
      </c>
      <c r="K29" s="170">
        <f>'APPENDIX 5'!K29+'APPENDIX 6'!K29+'APPENDIX 7'!K29+'APPENDIX 8'!K29+'APPENDIX 9'!K29+'APPENDIX 10'!K29+'APPENDIX 11'!K29</f>
        <v>0</v>
      </c>
      <c r="L29" s="170">
        <f>'APPENDIX 5'!L29+'APPENDIX 6'!L29+'APPENDIX 7'!L29+'APPENDIX 8'!L29+'APPENDIX 9'!L29+'APPENDIX 10'!L29+'APPENDIX 11'!L29</f>
        <v>2321</v>
      </c>
      <c r="M29" s="170">
        <f>'APPENDIX 5'!M29+'APPENDIX 6'!M29+'APPENDIX 7'!M29+'APPENDIX 8'!M29+'APPENDIX 9'!M29+'APPENDIX 10'!M29+'APPENDIX 11'!M29</f>
        <v>57052</v>
      </c>
      <c r="N29" s="170">
        <f>'APPENDIX 5'!N29+'APPENDIX 6'!N29+'APPENDIX 7'!N29+'APPENDIX 8'!N29+'APPENDIX 9'!N29+'APPENDIX 10'!N29+'APPENDIX 11'!N29</f>
        <v>18126</v>
      </c>
      <c r="O29" s="170">
        <f>'APPENDIX 5'!O29+'APPENDIX 6'!O29+'APPENDIX 7'!O29+'APPENDIX 8'!O29+'APPENDIX 9'!O29+'APPENDIX 10'!O29+'APPENDIX 11'!O29</f>
        <v>0</v>
      </c>
      <c r="P29" s="170">
        <f>'APPENDIX 5'!P29+'APPENDIX 6'!P29+'APPENDIX 7'!P29+'APPENDIX 8'!P29+'APPENDIX 9'!P29+'APPENDIX 10'!P29+'APPENDIX 11'!P29</f>
        <v>0</v>
      </c>
      <c r="Q29" s="171">
        <f>'APPENDIX 5'!Q29+'APPENDIX 6'!Q29+'APPENDIX 7'!Q29+'APPENDIX 8'!Q29+'APPENDIX 9'!Q29+'APPENDIX 10'!Q29+'APPENDIX 11'!Q29</f>
        <v>36995</v>
      </c>
    </row>
    <row r="30" spans="1:19" ht="29.25" customHeight="1" x14ac:dyDescent="0.35">
      <c r="A30" s="168"/>
      <c r="B30" s="6" t="s">
        <v>64</v>
      </c>
      <c r="C30" s="170">
        <f>'APPENDIX 5'!C30+'APPENDIX 6'!C30+'APPENDIX 7'!C30+'APPENDIX 8'!C30+'APPENDIX 9'!C30+'APPENDIX 10'!C30+'APPENDIX 11'!C30</f>
        <v>10206616</v>
      </c>
      <c r="D30" s="170">
        <f>'APPENDIX 5'!D30+'APPENDIX 6'!D30+'APPENDIX 7'!D30+'APPENDIX 8'!D30+'APPENDIX 9'!D30+'APPENDIX 10'!D30+'APPENDIX 11'!D30</f>
        <v>2296492</v>
      </c>
      <c r="E30" s="170">
        <f>'APPENDIX 5'!E30+'APPENDIX 6'!E30+'APPENDIX 7'!E30+'APPENDIX 8'!E30+'APPENDIX 9'!E30+'APPENDIX 10'!E30+'APPENDIX 11'!E30</f>
        <v>2000828</v>
      </c>
      <c r="F30" s="170">
        <f>'APPENDIX 5'!F30+'APPENDIX 6'!F30+'APPENDIX 7'!F30+'APPENDIX 8'!F30+'APPENDIX 9'!F30+'APPENDIX 10'!F30+'APPENDIX 11'!F30</f>
        <v>0</v>
      </c>
      <c r="G30" s="170">
        <f>'APPENDIX 5'!G30+'APPENDIX 6'!G30+'APPENDIX 7'!G30+'APPENDIX 8'!G30+'APPENDIX 9'!G30+'APPENDIX 10'!G30+'APPENDIX 11'!G30</f>
        <v>1703900</v>
      </c>
      <c r="H30" s="170">
        <f>'APPENDIX 5'!H30+'APPENDIX 6'!H30+'APPENDIX 7'!H30+'APPENDIX 8'!H30+'APPENDIX 9'!H30+'APPENDIX 10'!H30+'APPENDIX 11'!H30</f>
        <v>1239780</v>
      </c>
      <c r="I30" s="170">
        <f>'APPENDIX 5'!I30+'APPENDIX 6'!I30+'APPENDIX 7'!I30+'APPENDIX 8'!I30+'APPENDIX 9'!I30+'APPENDIX 10'!I30+'APPENDIX 11'!I30</f>
        <v>154519</v>
      </c>
      <c r="J30" s="170">
        <f>'APPENDIX 5'!J30+'APPENDIX 6'!J30+'APPENDIX 7'!J30+'APPENDIX 8'!J30+'APPENDIX 9'!J30+'APPENDIX 10'!J30+'APPENDIX 11'!J30</f>
        <v>0</v>
      </c>
      <c r="K30" s="170">
        <f>'APPENDIX 5'!K30+'APPENDIX 6'!K30+'APPENDIX 7'!K30+'APPENDIX 8'!K30+'APPENDIX 9'!K30+'APPENDIX 10'!K30+'APPENDIX 11'!K30</f>
        <v>144821</v>
      </c>
      <c r="L30" s="170">
        <f>'APPENDIX 5'!L30+'APPENDIX 6'!L30+'APPENDIX 7'!L30+'APPENDIX 8'!L30+'APPENDIX 9'!L30+'APPENDIX 10'!L30+'APPENDIX 11'!L30</f>
        <v>110958</v>
      </c>
      <c r="M30" s="170">
        <f>'APPENDIX 5'!M30+'APPENDIX 6'!M30+'APPENDIX 7'!M30+'APPENDIX 8'!M30+'APPENDIX 9'!M30+'APPENDIX 10'!M30+'APPENDIX 11'!M30</f>
        <v>585074</v>
      </c>
      <c r="N30" s="170">
        <f>'APPENDIX 5'!N30+'APPENDIX 6'!N30+'APPENDIX 7'!N30+'APPENDIX 8'!N30+'APPENDIX 9'!N30+'APPENDIX 10'!N30+'APPENDIX 11'!N30</f>
        <v>1504658</v>
      </c>
      <c r="O30" s="170">
        <f>'APPENDIX 5'!O30+'APPENDIX 6'!O30+'APPENDIX 7'!O30+'APPENDIX 8'!O30+'APPENDIX 9'!O30+'APPENDIX 10'!O30+'APPENDIX 11'!O30</f>
        <v>0</v>
      </c>
      <c r="P30" s="170">
        <f>'APPENDIX 5'!P30+'APPENDIX 6'!P30+'APPENDIX 7'!P30+'APPENDIX 8'!P30+'APPENDIX 9'!P30+'APPENDIX 10'!P30+'APPENDIX 11'!P30</f>
        <v>0</v>
      </c>
      <c r="Q30" s="171">
        <f>'APPENDIX 5'!Q30+'APPENDIX 6'!Q30+'APPENDIX 7'!Q30+'APPENDIX 8'!Q30+'APPENDIX 9'!Q30+'APPENDIX 10'!Q30+'APPENDIX 11'!Q30</f>
        <v>11476949</v>
      </c>
    </row>
    <row r="31" spans="1:19" ht="29.25" customHeight="1" x14ac:dyDescent="0.35">
      <c r="A31" s="168"/>
      <c r="B31" s="58" t="s">
        <v>45</v>
      </c>
      <c r="C31" s="172">
        <f t="shared" ref="C31:Q31" si="0">SUM(C6:C30)</f>
        <v>332943764</v>
      </c>
      <c r="D31" s="172">
        <f t="shared" si="0"/>
        <v>97677997</v>
      </c>
      <c r="E31" s="172">
        <f t="shared" si="0"/>
        <v>90548137</v>
      </c>
      <c r="F31" s="172">
        <f t="shared" si="0"/>
        <v>503833</v>
      </c>
      <c r="G31" s="172">
        <f t="shared" si="0"/>
        <v>54056492</v>
      </c>
      <c r="H31" s="172">
        <f t="shared" si="0"/>
        <v>41567675</v>
      </c>
      <c r="I31" s="172">
        <f t="shared" si="0"/>
        <v>9288715</v>
      </c>
      <c r="J31" s="172">
        <f t="shared" si="0"/>
        <v>1767085</v>
      </c>
      <c r="K31" s="172">
        <f t="shared" si="0"/>
        <v>3308169</v>
      </c>
      <c r="L31" s="172">
        <f t="shared" si="0"/>
        <v>5921289</v>
      </c>
      <c r="M31" s="172">
        <f t="shared" si="0"/>
        <v>15036753</v>
      </c>
      <c r="N31" s="172">
        <f t="shared" si="0"/>
        <v>45763051</v>
      </c>
      <c r="O31" s="172">
        <f t="shared" si="0"/>
        <v>278732</v>
      </c>
      <c r="P31" s="172">
        <f t="shared" si="0"/>
        <v>742913</v>
      </c>
      <c r="Q31" s="172">
        <f t="shared" si="0"/>
        <v>391847465</v>
      </c>
      <c r="S31" s="173"/>
    </row>
    <row r="32" spans="1:19" ht="29.25" customHeight="1" x14ac:dyDescent="0.35">
      <c r="A32" s="168"/>
      <c r="B32" s="261" t="s">
        <v>46</v>
      </c>
      <c r="C32" s="262"/>
      <c r="D32" s="262"/>
      <c r="E32" s="262"/>
      <c r="F32" s="262"/>
      <c r="G32" s="262"/>
      <c r="H32" s="262"/>
      <c r="I32" s="262"/>
      <c r="J32" s="262"/>
      <c r="K32" s="262"/>
      <c r="L32" s="262"/>
      <c r="M32" s="262"/>
      <c r="N32" s="262"/>
      <c r="O32" s="262"/>
      <c r="P32" s="262"/>
      <c r="Q32" s="263"/>
    </row>
    <row r="33" spans="1:19" ht="29.25" customHeight="1" x14ac:dyDescent="0.35">
      <c r="A33" s="168"/>
      <c r="B33" s="6" t="s">
        <v>47</v>
      </c>
      <c r="C33" s="21">
        <f>'APPENDIX 5'!C33+'APPENDIX 6'!C33+'APPENDIX 7'!C33+'APPENDIX 8'!C33+'APPENDIX 9'!C33+'APPENDIX 10'!C33+'APPENDIX 11'!C33</f>
        <v>0</v>
      </c>
      <c r="D33" s="21">
        <f>'APPENDIX 5'!D33+'APPENDIX 6'!D33+'APPENDIX 7'!D33+'APPENDIX 8'!D33+'APPENDIX 9'!D33+'APPENDIX 10'!D33+'APPENDIX 11'!D33</f>
        <v>468193</v>
      </c>
      <c r="E33" s="21">
        <f>'APPENDIX 5'!E33+'APPENDIX 6'!E33+'APPENDIX 7'!E33+'APPENDIX 8'!E33+'APPENDIX 9'!E33+'APPENDIX 10'!E33+'APPENDIX 11'!E33</f>
        <v>377445</v>
      </c>
      <c r="F33" s="21">
        <f>'APPENDIX 5'!F33+'APPENDIX 6'!F33+'APPENDIX 7'!F33+'APPENDIX 8'!F33+'APPENDIX 9'!F33+'APPENDIX 10'!F33+'APPENDIX 11'!F33</f>
        <v>0</v>
      </c>
      <c r="G33" s="21">
        <f>'APPENDIX 5'!G33+'APPENDIX 6'!G33+'APPENDIX 7'!G33+'APPENDIX 8'!G33+'APPENDIX 9'!G33+'APPENDIX 10'!G33+'APPENDIX 11'!G33</f>
        <v>82138</v>
      </c>
      <c r="H33" s="21">
        <f>'APPENDIX 5'!H33+'APPENDIX 6'!H33+'APPENDIX 7'!H33+'APPENDIX 8'!H33+'APPENDIX 9'!H33+'APPENDIX 10'!H33+'APPENDIX 11'!H33</f>
        <v>162611</v>
      </c>
      <c r="I33" s="21">
        <f>'APPENDIX 5'!I33+'APPENDIX 6'!I33+'APPENDIX 7'!I33+'APPENDIX 8'!I33+'APPENDIX 9'!I33+'APPENDIX 10'!I33+'APPENDIX 11'!I33</f>
        <v>0</v>
      </c>
      <c r="J33" s="21">
        <f>'APPENDIX 5'!J33+'APPENDIX 6'!J33+'APPENDIX 7'!J33+'APPENDIX 8'!J33+'APPENDIX 9'!J33+'APPENDIX 10'!J33+'APPENDIX 11'!J33</f>
        <v>0</v>
      </c>
      <c r="K33" s="21">
        <f>'APPENDIX 5'!K33+'APPENDIX 6'!K33+'APPENDIX 7'!K33+'APPENDIX 8'!K33+'APPENDIX 9'!K33+'APPENDIX 10'!K33+'APPENDIX 11'!K33</f>
        <v>0</v>
      </c>
      <c r="L33" s="21">
        <f>'APPENDIX 5'!L33+'APPENDIX 6'!L33+'APPENDIX 7'!L33+'APPENDIX 8'!L33+'APPENDIX 9'!L33+'APPENDIX 10'!L33+'APPENDIX 11'!L33</f>
        <v>112325</v>
      </c>
      <c r="M33" s="21">
        <f>'APPENDIX 5'!M33+'APPENDIX 6'!M33+'APPENDIX 7'!M33+'APPENDIX 8'!M33+'APPENDIX 9'!M33+'APPENDIX 10'!M33+'APPENDIX 11'!M33</f>
        <v>42454</v>
      </c>
      <c r="N33" s="21">
        <f>'APPENDIX 5'!N33+'APPENDIX 6'!N33+'APPENDIX 7'!N33+'APPENDIX 8'!N33+'APPENDIX 9'!N33+'APPENDIX 10'!N33+'APPENDIX 11'!N33</f>
        <v>52665</v>
      </c>
      <c r="O33" s="21">
        <f>'APPENDIX 5'!O33+'APPENDIX 6'!O33+'APPENDIX 7'!O33+'APPENDIX 8'!O33+'APPENDIX 9'!O33+'APPENDIX 10'!O33+'APPENDIX 11'!O33</f>
        <v>0</v>
      </c>
      <c r="P33" s="21">
        <f>'APPENDIX 5'!P33+'APPENDIX 6'!P33+'APPENDIX 7'!P33+'APPENDIX 8'!P33+'APPENDIX 9'!P33+'APPENDIX 10'!P33+'APPENDIX 11'!P33</f>
        <v>0</v>
      </c>
      <c r="Q33" s="22">
        <f>'APPENDIX 5'!Q33+'APPENDIX 6'!Q33+'APPENDIX 7'!Q33+'APPENDIX 8'!Q33+'APPENDIX 9'!Q33+'APPENDIX 10'!Q33+'APPENDIX 11'!Q33</f>
        <v>112719</v>
      </c>
    </row>
    <row r="34" spans="1:19" ht="29.25" customHeight="1" x14ac:dyDescent="0.35">
      <c r="B34" s="6" t="s">
        <v>79</v>
      </c>
      <c r="C34" s="21">
        <f>'APPENDIX 5'!C34+'APPENDIX 6'!C34+'APPENDIX 7'!C34+'APPENDIX 8'!C34+'APPENDIX 9'!C34+'APPENDIX 10'!C34+'APPENDIX 11'!C34</f>
        <v>0</v>
      </c>
      <c r="D34" s="21">
        <f>'APPENDIX 5'!D34+'APPENDIX 6'!D34+'APPENDIX 7'!D34+'APPENDIX 8'!D34+'APPENDIX 9'!D34+'APPENDIX 10'!D34+'APPENDIX 11'!D34</f>
        <v>1282676</v>
      </c>
      <c r="E34" s="21">
        <f>'APPENDIX 5'!E34+'APPENDIX 6'!E34+'APPENDIX 7'!E34+'APPENDIX 8'!E34+'APPENDIX 9'!E34+'APPENDIX 10'!E34+'APPENDIX 11'!E34</f>
        <v>1073066</v>
      </c>
      <c r="F34" s="21">
        <f>'APPENDIX 5'!F34+'APPENDIX 6'!F34+'APPENDIX 7'!F34+'APPENDIX 8'!F34+'APPENDIX 9'!F34+'APPENDIX 10'!F34+'APPENDIX 11'!F34</f>
        <v>-260</v>
      </c>
      <c r="G34" s="21">
        <f>'APPENDIX 5'!G34+'APPENDIX 6'!G34+'APPENDIX 7'!G34+'APPENDIX 8'!G34+'APPENDIX 9'!G34+'APPENDIX 10'!G34+'APPENDIX 11'!G34</f>
        <v>578746</v>
      </c>
      <c r="H34" s="21">
        <f>'APPENDIX 5'!H34+'APPENDIX 6'!H34+'APPENDIX 7'!H34+'APPENDIX 8'!H34+'APPENDIX 9'!H34+'APPENDIX 10'!H34+'APPENDIX 11'!H34</f>
        <v>581444</v>
      </c>
      <c r="I34" s="21">
        <f>'APPENDIX 5'!I34+'APPENDIX 6'!I34+'APPENDIX 7'!I34+'APPENDIX 8'!I34+'APPENDIX 9'!I34+'APPENDIX 10'!I34+'APPENDIX 11'!I34</f>
        <v>0</v>
      </c>
      <c r="J34" s="21">
        <f>'APPENDIX 5'!J34+'APPENDIX 6'!J34+'APPENDIX 7'!J34+'APPENDIX 8'!J34+'APPENDIX 9'!J34+'APPENDIX 10'!J34+'APPENDIX 11'!J34</f>
        <v>0</v>
      </c>
      <c r="K34" s="21">
        <f>'APPENDIX 5'!K34+'APPENDIX 6'!K34+'APPENDIX 7'!K34+'APPENDIX 8'!K34+'APPENDIX 9'!K34+'APPENDIX 10'!K34+'APPENDIX 11'!K34</f>
        <v>0</v>
      </c>
      <c r="L34" s="21">
        <f>'APPENDIX 5'!L34+'APPENDIX 6'!L34+'APPENDIX 7'!L34+'APPENDIX 8'!L34+'APPENDIX 9'!L34+'APPENDIX 10'!L34+'APPENDIX 11'!L34</f>
        <v>277621</v>
      </c>
      <c r="M34" s="21">
        <f>'APPENDIX 5'!M34+'APPENDIX 6'!M34+'APPENDIX 7'!M34+'APPENDIX 8'!M34+'APPENDIX 9'!M34+'APPENDIX 10'!M34+'APPENDIX 11'!M34</f>
        <v>98676</v>
      </c>
      <c r="N34" s="21">
        <f>'APPENDIX 5'!N34+'APPENDIX 6'!N34+'APPENDIX 7'!N34+'APPENDIX 8'!N34+'APPENDIX 9'!N34+'APPENDIX 10'!N34+'APPENDIX 11'!N34</f>
        <v>0</v>
      </c>
      <c r="O34" s="21">
        <f>'APPENDIX 5'!O34+'APPENDIX 6'!O34+'APPENDIX 7'!O34+'APPENDIX 8'!O34+'APPENDIX 9'!O34+'APPENDIX 10'!O34+'APPENDIX 11'!O34</f>
        <v>0</v>
      </c>
      <c r="P34" s="21">
        <f>'APPENDIX 5'!P34+'APPENDIX 6'!P34+'APPENDIX 7'!P34+'APPENDIX 8'!P34+'APPENDIX 9'!P34+'APPENDIX 10'!P34+'APPENDIX 11'!P34</f>
        <v>0</v>
      </c>
      <c r="Q34" s="22">
        <f>'APPENDIX 5'!Q34+'APPENDIX 6'!Q34+'APPENDIX 7'!Q34+'APPENDIX 8'!Q34+'APPENDIX 9'!Q34+'APPENDIX 10'!Q34+'APPENDIX 11'!Q34</f>
        <v>115066</v>
      </c>
    </row>
    <row r="35" spans="1:19" ht="29.25" customHeight="1" x14ac:dyDescent="0.35">
      <c r="B35" s="6" t="s">
        <v>48</v>
      </c>
      <c r="C35" s="21">
        <f>'APPENDIX 5'!C35+'APPENDIX 6'!C35+'APPENDIX 7'!C35+'APPENDIX 8'!C35+'APPENDIX 9'!C35+'APPENDIX 10'!C35+'APPENDIX 11'!C35</f>
        <v>7541877</v>
      </c>
      <c r="D35" s="21">
        <f>'APPENDIX 5'!D35+'APPENDIX 6'!D35+'APPENDIX 7'!D35+'APPENDIX 8'!D35+'APPENDIX 9'!D35+'APPENDIX 10'!D35+'APPENDIX 11'!D35</f>
        <v>2040656</v>
      </c>
      <c r="E35" s="21">
        <f>'APPENDIX 5'!E35+'APPENDIX 6'!E35+'APPENDIX 7'!E35+'APPENDIX 8'!E35+'APPENDIX 9'!E35+'APPENDIX 10'!E35+'APPENDIX 11'!E35</f>
        <v>1942254</v>
      </c>
      <c r="F35" s="21">
        <f>'APPENDIX 5'!F35+'APPENDIX 6'!F35+'APPENDIX 7'!F35+'APPENDIX 8'!F35+'APPENDIX 9'!F35+'APPENDIX 10'!F35+'APPENDIX 11'!F35</f>
        <v>0</v>
      </c>
      <c r="G35" s="21">
        <f>'APPENDIX 5'!G35+'APPENDIX 6'!G35+'APPENDIX 7'!G35+'APPENDIX 8'!G35+'APPENDIX 9'!G35+'APPENDIX 10'!G35+'APPENDIX 11'!G35</f>
        <v>892390</v>
      </c>
      <c r="H35" s="21">
        <f>'APPENDIX 5'!H35+'APPENDIX 6'!H35+'APPENDIX 7'!H35+'APPENDIX 8'!H35+'APPENDIX 9'!H35+'APPENDIX 10'!H35+'APPENDIX 11'!H35</f>
        <v>924416</v>
      </c>
      <c r="I35" s="21">
        <f>'APPENDIX 5'!I35+'APPENDIX 6'!I35+'APPENDIX 7'!I35+'APPENDIX 8'!I35+'APPENDIX 9'!I35+'APPENDIX 10'!I35+'APPENDIX 11'!I35</f>
        <v>0</v>
      </c>
      <c r="J35" s="21">
        <f>'APPENDIX 5'!J35+'APPENDIX 6'!J35+'APPENDIX 7'!J35+'APPENDIX 8'!J35+'APPENDIX 9'!J35+'APPENDIX 10'!J35+'APPENDIX 11'!J35</f>
        <v>0</v>
      </c>
      <c r="K35" s="21">
        <f>'APPENDIX 5'!K35+'APPENDIX 6'!K35+'APPENDIX 7'!K35+'APPENDIX 8'!K35+'APPENDIX 9'!K35+'APPENDIX 10'!K35+'APPENDIX 11'!K35</f>
        <v>0</v>
      </c>
      <c r="L35" s="21">
        <f>'APPENDIX 5'!L35+'APPENDIX 6'!L35+'APPENDIX 7'!L35+'APPENDIX 8'!L35+'APPENDIX 9'!L35+'APPENDIX 10'!L35+'APPENDIX 11'!L35</f>
        <v>599140</v>
      </c>
      <c r="M35" s="21">
        <f>'APPENDIX 5'!M35+'APPENDIX 6'!M35+'APPENDIX 7'!M35+'APPENDIX 8'!M35+'APPENDIX 9'!M35+'APPENDIX 10'!M35+'APPENDIX 11'!M35</f>
        <v>239902</v>
      </c>
      <c r="N35" s="21">
        <f>'APPENDIX 5'!N35+'APPENDIX 6'!N35+'APPENDIX 7'!N35+'APPENDIX 8'!N35+'APPENDIX 9'!N35+'APPENDIX 10'!N35+'APPENDIX 11'!N35</f>
        <v>749656</v>
      </c>
      <c r="O35" s="21">
        <f>'APPENDIX 5'!O35+'APPENDIX 6'!O35+'APPENDIX 7'!O35+'APPENDIX 8'!O35+'APPENDIX 9'!O35+'APPENDIX 10'!O35+'APPENDIX 11'!O35</f>
        <v>0</v>
      </c>
      <c r="P35" s="21">
        <f>'APPENDIX 5'!P35+'APPENDIX 6'!P35+'APPENDIX 7'!P35+'APPENDIX 8'!P35+'APPENDIX 9'!P35+'APPENDIX 10'!P35+'APPENDIX 11'!P35</f>
        <v>0</v>
      </c>
      <c r="Q35" s="22">
        <f>'APPENDIX 5'!Q35+'APPENDIX 6'!Q35+'APPENDIX 7'!Q35+'APPENDIX 8'!Q35+'APPENDIX 9'!Q35+'APPENDIX 10'!Q35+'APPENDIX 11'!Q35</f>
        <v>8470328</v>
      </c>
    </row>
    <row r="36" spans="1:19" ht="29.25" customHeight="1" x14ac:dyDescent="0.35">
      <c r="B36" s="58" t="s">
        <v>45</v>
      </c>
      <c r="C36" s="172">
        <f t="shared" ref="C36:Q36" si="1">SUM(C33:C35)</f>
        <v>7541877</v>
      </c>
      <c r="D36" s="172">
        <f t="shared" si="1"/>
        <v>3791525</v>
      </c>
      <c r="E36" s="172">
        <f t="shared" si="1"/>
        <v>3392765</v>
      </c>
      <c r="F36" s="172">
        <f t="shared" si="1"/>
        <v>-260</v>
      </c>
      <c r="G36" s="172">
        <f t="shared" si="1"/>
        <v>1553274</v>
      </c>
      <c r="H36" s="172">
        <f t="shared" si="1"/>
        <v>1668471</v>
      </c>
      <c r="I36" s="172">
        <f t="shared" si="1"/>
        <v>0</v>
      </c>
      <c r="J36" s="172">
        <f t="shared" si="1"/>
        <v>0</v>
      </c>
      <c r="K36" s="172">
        <f t="shared" si="1"/>
        <v>0</v>
      </c>
      <c r="L36" s="172">
        <f t="shared" si="1"/>
        <v>989086</v>
      </c>
      <c r="M36" s="172">
        <f t="shared" si="1"/>
        <v>381032</v>
      </c>
      <c r="N36" s="172">
        <f t="shared" si="1"/>
        <v>802321</v>
      </c>
      <c r="O36" s="172">
        <f t="shared" si="1"/>
        <v>0</v>
      </c>
      <c r="P36" s="172">
        <f t="shared" si="1"/>
        <v>0</v>
      </c>
      <c r="Q36" s="172">
        <f t="shared" si="1"/>
        <v>8698113</v>
      </c>
    </row>
    <row r="37" spans="1:19" ht="18" customHeight="1" x14ac:dyDescent="0.35">
      <c r="B37" s="265" t="s">
        <v>50</v>
      </c>
      <c r="C37" s="265"/>
      <c r="D37" s="265"/>
      <c r="E37" s="265"/>
      <c r="F37" s="265"/>
      <c r="G37" s="265"/>
      <c r="H37" s="265"/>
      <c r="I37" s="265"/>
      <c r="J37" s="265"/>
      <c r="K37" s="265"/>
      <c r="L37" s="265"/>
      <c r="M37" s="265"/>
      <c r="N37" s="265"/>
      <c r="O37" s="265"/>
      <c r="P37" s="265"/>
      <c r="Q37" s="265"/>
    </row>
    <row r="38" spans="1:19" ht="18" customHeight="1" x14ac:dyDescent="0.35">
      <c r="C38" s="174"/>
      <c r="D38" s="174"/>
      <c r="E38" s="174"/>
      <c r="F38" s="174"/>
      <c r="G38" s="174"/>
      <c r="H38" s="174"/>
      <c r="I38" s="174"/>
      <c r="J38" s="174"/>
      <c r="K38" s="174"/>
      <c r="L38" s="174"/>
      <c r="M38" s="174"/>
      <c r="N38" s="174"/>
      <c r="O38" s="174"/>
      <c r="P38" s="174"/>
      <c r="Q38" s="174"/>
      <c r="R38" s="165"/>
      <c r="S38" s="175"/>
    </row>
    <row r="39" spans="1:19" ht="18" customHeight="1" x14ac:dyDescent="0.35">
      <c r="C39" s="174"/>
      <c r="D39" s="174"/>
      <c r="E39" s="174"/>
      <c r="F39" s="174"/>
      <c r="G39" s="174"/>
      <c r="H39" s="174"/>
      <c r="I39" s="174"/>
      <c r="J39" s="174"/>
      <c r="K39" s="174"/>
      <c r="L39" s="174"/>
      <c r="M39" s="174"/>
      <c r="N39" s="174"/>
      <c r="O39" s="174"/>
      <c r="P39" s="174"/>
      <c r="Q39" s="174"/>
    </row>
    <row r="40" spans="1:19" ht="18" customHeight="1" x14ac:dyDescent="0.35">
      <c r="C40" s="174"/>
      <c r="D40" s="174"/>
      <c r="E40" s="174"/>
      <c r="F40" s="174"/>
      <c r="G40" s="174"/>
      <c r="H40" s="174"/>
      <c r="I40" s="174"/>
      <c r="J40" s="174"/>
      <c r="K40" s="174"/>
      <c r="L40" s="174"/>
      <c r="M40" s="174"/>
      <c r="N40" s="174"/>
      <c r="O40" s="174"/>
      <c r="P40" s="174"/>
      <c r="Q40" s="174"/>
    </row>
    <row r="41" spans="1:19" ht="18" customHeight="1" x14ac:dyDescent="0.35">
      <c r="C41" s="174"/>
      <c r="D41" s="174"/>
      <c r="E41" s="174"/>
      <c r="F41" s="174"/>
      <c r="G41" s="174"/>
      <c r="H41" s="174"/>
      <c r="I41" s="174"/>
      <c r="J41" s="174"/>
      <c r="K41" s="174"/>
      <c r="L41" s="174"/>
      <c r="M41" s="174"/>
      <c r="N41" s="174"/>
      <c r="O41" s="174"/>
      <c r="P41" s="174"/>
      <c r="Q41" s="174"/>
    </row>
    <row r="42" spans="1:19" ht="18" customHeight="1" x14ac:dyDescent="0.35">
      <c r="C42" s="174"/>
      <c r="D42" s="174"/>
      <c r="E42" s="174"/>
      <c r="F42" s="174"/>
      <c r="G42" s="174"/>
      <c r="H42" s="174"/>
      <c r="I42" s="174"/>
      <c r="J42" s="174"/>
      <c r="K42" s="174"/>
      <c r="L42" s="174"/>
      <c r="M42" s="174"/>
      <c r="N42" s="174"/>
      <c r="O42" s="174"/>
      <c r="P42" s="174"/>
      <c r="Q42" s="174"/>
    </row>
    <row r="43" spans="1:19" ht="18" customHeight="1" x14ac:dyDescent="0.35">
      <c r="C43" s="174"/>
      <c r="D43" s="174"/>
      <c r="E43" s="174"/>
      <c r="F43" s="174"/>
      <c r="G43" s="174"/>
      <c r="H43" s="174"/>
      <c r="I43" s="174"/>
      <c r="J43" s="174"/>
      <c r="K43" s="174"/>
      <c r="L43" s="174"/>
      <c r="M43" s="174"/>
      <c r="N43" s="174"/>
      <c r="O43" s="174"/>
      <c r="P43" s="174"/>
      <c r="Q43" s="174"/>
    </row>
    <row r="44" spans="1:19" ht="18" customHeight="1" x14ac:dyDescent="0.35">
      <c r="C44" s="174"/>
      <c r="D44" s="174"/>
      <c r="E44" s="174"/>
      <c r="F44" s="174"/>
      <c r="G44" s="174"/>
      <c r="H44" s="174"/>
      <c r="I44" s="174"/>
      <c r="J44" s="174"/>
      <c r="K44" s="174"/>
      <c r="L44" s="174"/>
      <c r="M44" s="174"/>
      <c r="N44" s="174"/>
      <c r="O44" s="174"/>
      <c r="P44" s="174"/>
      <c r="Q44" s="174"/>
    </row>
    <row r="45" spans="1:19" ht="18" customHeight="1" x14ac:dyDescent="0.35">
      <c r="C45" s="174"/>
      <c r="D45" s="174"/>
      <c r="E45" s="174"/>
      <c r="F45" s="174"/>
      <c r="G45" s="174"/>
      <c r="H45" s="174"/>
      <c r="I45" s="174"/>
      <c r="J45" s="174"/>
      <c r="K45" s="174"/>
      <c r="L45" s="174"/>
      <c r="M45" s="174"/>
      <c r="N45" s="174"/>
      <c r="O45" s="174"/>
      <c r="P45" s="174"/>
      <c r="Q45" s="174"/>
    </row>
    <row r="46" spans="1:19" ht="18" customHeight="1" x14ac:dyDescent="0.35">
      <c r="C46" s="174"/>
      <c r="D46" s="174"/>
      <c r="E46" s="174"/>
      <c r="F46" s="174"/>
      <c r="G46" s="174"/>
      <c r="H46" s="174"/>
      <c r="I46" s="174"/>
      <c r="J46" s="174"/>
      <c r="K46" s="174"/>
      <c r="L46" s="174"/>
      <c r="M46" s="174"/>
      <c r="N46" s="174"/>
      <c r="O46" s="174"/>
      <c r="P46" s="174"/>
      <c r="Q46" s="174"/>
    </row>
    <row r="47" spans="1:19" ht="18" customHeight="1" x14ac:dyDescent="0.35">
      <c r="C47" s="174"/>
      <c r="D47" s="174"/>
      <c r="E47" s="174"/>
      <c r="F47" s="174"/>
      <c r="G47" s="174"/>
      <c r="H47" s="174"/>
      <c r="I47" s="174"/>
      <c r="J47" s="174"/>
      <c r="K47" s="174"/>
      <c r="L47" s="174"/>
      <c r="M47" s="174"/>
      <c r="N47" s="174"/>
      <c r="O47" s="174"/>
      <c r="P47" s="174"/>
      <c r="Q47" s="174"/>
    </row>
    <row r="48" spans="1:19" ht="18" customHeight="1" x14ac:dyDescent="0.35">
      <c r="C48" s="174"/>
      <c r="D48" s="174"/>
      <c r="E48" s="174"/>
      <c r="F48" s="174"/>
      <c r="G48" s="174"/>
      <c r="H48" s="174"/>
      <c r="I48" s="174"/>
      <c r="J48" s="174"/>
      <c r="K48" s="174"/>
      <c r="L48" s="174"/>
      <c r="M48" s="174"/>
      <c r="N48" s="174"/>
      <c r="O48" s="174"/>
      <c r="P48" s="174"/>
      <c r="Q48" s="174"/>
    </row>
    <row r="49" spans="3:17" ht="18" customHeight="1" x14ac:dyDescent="0.35">
      <c r="C49" s="174"/>
      <c r="D49" s="174"/>
      <c r="E49" s="174"/>
      <c r="F49" s="174"/>
      <c r="G49" s="174"/>
      <c r="H49" s="174"/>
      <c r="I49" s="174"/>
      <c r="J49" s="174"/>
      <c r="K49" s="174"/>
      <c r="L49" s="174"/>
      <c r="M49" s="174"/>
      <c r="N49" s="174"/>
      <c r="O49" s="174"/>
      <c r="P49" s="174"/>
      <c r="Q49" s="174"/>
    </row>
    <row r="50" spans="3:17" ht="18" customHeight="1" x14ac:dyDescent="0.35">
      <c r="C50" s="174"/>
      <c r="D50" s="174"/>
      <c r="E50" s="174"/>
      <c r="F50" s="174"/>
      <c r="G50" s="174"/>
      <c r="H50" s="174"/>
      <c r="I50" s="174"/>
      <c r="J50" s="174"/>
      <c r="K50" s="174"/>
      <c r="L50" s="174"/>
      <c r="M50" s="174"/>
      <c r="N50" s="174"/>
      <c r="O50" s="174"/>
      <c r="P50" s="174"/>
      <c r="Q50" s="174"/>
    </row>
    <row r="51" spans="3:17" ht="18" customHeight="1" x14ac:dyDescent="0.35">
      <c r="C51" s="174"/>
      <c r="D51" s="174"/>
      <c r="E51" s="174"/>
      <c r="F51" s="174"/>
      <c r="G51" s="174"/>
      <c r="H51" s="174"/>
      <c r="I51" s="174"/>
      <c r="J51" s="174"/>
      <c r="K51" s="174"/>
      <c r="L51" s="174"/>
      <c r="M51" s="174"/>
      <c r="N51" s="174"/>
      <c r="O51" s="174"/>
      <c r="P51" s="174"/>
      <c r="Q51" s="174"/>
    </row>
    <row r="52" spans="3:17" ht="18" customHeight="1" x14ac:dyDescent="0.35">
      <c r="C52" s="174"/>
      <c r="D52" s="174"/>
      <c r="E52" s="174"/>
      <c r="F52" s="174"/>
      <c r="G52" s="174"/>
      <c r="H52" s="174"/>
      <c r="I52" s="174"/>
      <c r="J52" s="174"/>
      <c r="K52" s="174"/>
      <c r="L52" s="174"/>
      <c r="M52" s="174"/>
      <c r="N52" s="174"/>
      <c r="O52" s="174"/>
      <c r="P52" s="174"/>
      <c r="Q52" s="174"/>
    </row>
    <row r="53" spans="3:17" ht="18" customHeight="1" x14ac:dyDescent="0.35">
      <c r="C53" s="174"/>
      <c r="D53" s="174"/>
      <c r="E53" s="174"/>
      <c r="F53" s="174"/>
      <c r="G53" s="174"/>
      <c r="H53" s="174"/>
      <c r="I53" s="174"/>
      <c r="J53" s="174"/>
      <c r="K53" s="174"/>
      <c r="L53" s="174"/>
      <c r="M53" s="174"/>
      <c r="N53" s="174"/>
      <c r="O53" s="174"/>
      <c r="P53" s="174"/>
      <c r="Q53" s="174"/>
    </row>
    <row r="54" spans="3:17" ht="18" customHeight="1" x14ac:dyDescent="0.35">
      <c r="C54" s="174"/>
      <c r="D54" s="174"/>
      <c r="E54" s="174"/>
      <c r="F54" s="174"/>
      <c r="G54" s="174"/>
      <c r="H54" s="174"/>
      <c r="I54" s="174"/>
      <c r="J54" s="174"/>
      <c r="K54" s="174"/>
      <c r="L54" s="174"/>
      <c r="M54" s="174"/>
      <c r="N54" s="174"/>
      <c r="O54" s="174"/>
      <c r="P54" s="174"/>
      <c r="Q54" s="174"/>
    </row>
    <row r="55" spans="3:17" ht="18" customHeight="1" x14ac:dyDescent="0.35">
      <c r="C55" s="174"/>
      <c r="D55" s="174"/>
      <c r="E55" s="174"/>
      <c r="F55" s="174"/>
      <c r="G55" s="174"/>
      <c r="H55" s="174"/>
      <c r="I55" s="174"/>
      <c r="J55" s="174"/>
      <c r="K55" s="174"/>
      <c r="L55" s="174"/>
      <c r="M55" s="174"/>
      <c r="N55" s="174"/>
      <c r="O55" s="174"/>
      <c r="P55" s="174"/>
      <c r="Q55" s="174"/>
    </row>
    <row r="56" spans="3:17" ht="18" customHeight="1" x14ac:dyDescent="0.35">
      <c r="C56" s="174"/>
      <c r="D56" s="174"/>
      <c r="E56" s="174"/>
      <c r="F56" s="174"/>
      <c r="G56" s="174"/>
      <c r="H56" s="174"/>
      <c r="I56" s="174"/>
      <c r="J56" s="174"/>
      <c r="K56" s="174"/>
      <c r="L56" s="174"/>
      <c r="M56" s="174"/>
      <c r="N56" s="174"/>
      <c r="O56" s="174"/>
      <c r="P56" s="174"/>
      <c r="Q56" s="174"/>
    </row>
    <row r="57" spans="3:17" ht="18" customHeight="1" x14ac:dyDescent="0.35">
      <c r="C57" s="174"/>
      <c r="D57" s="174"/>
      <c r="E57" s="174"/>
      <c r="F57" s="174"/>
      <c r="G57" s="174"/>
      <c r="H57" s="174"/>
      <c r="I57" s="174"/>
      <c r="J57" s="174"/>
      <c r="K57" s="174"/>
      <c r="L57" s="174"/>
      <c r="M57" s="174"/>
      <c r="N57" s="174"/>
      <c r="O57" s="174"/>
      <c r="P57" s="174"/>
      <c r="Q57" s="174"/>
    </row>
    <row r="58" spans="3:17" ht="18" customHeight="1" x14ac:dyDescent="0.35">
      <c r="C58" s="174"/>
      <c r="D58" s="174"/>
      <c r="E58" s="174"/>
      <c r="F58" s="174"/>
      <c r="G58" s="174"/>
      <c r="H58" s="174"/>
      <c r="I58" s="174"/>
      <c r="J58" s="174"/>
      <c r="K58" s="174"/>
      <c r="L58" s="174"/>
      <c r="M58" s="174"/>
      <c r="N58" s="174"/>
      <c r="O58" s="174"/>
      <c r="P58" s="174"/>
      <c r="Q58" s="174"/>
    </row>
    <row r="59" spans="3:17" ht="18" customHeight="1" x14ac:dyDescent="0.35">
      <c r="C59" s="174"/>
      <c r="D59" s="174"/>
      <c r="E59" s="174"/>
      <c r="F59" s="174"/>
      <c r="G59" s="174"/>
      <c r="H59" s="174"/>
      <c r="I59" s="174"/>
      <c r="J59" s="174"/>
      <c r="K59" s="174"/>
      <c r="L59" s="174"/>
      <c r="M59" s="174"/>
      <c r="N59" s="174"/>
      <c r="O59" s="174"/>
      <c r="P59" s="174"/>
      <c r="Q59" s="174"/>
    </row>
    <row r="60" spans="3:17" ht="18" customHeight="1" x14ac:dyDescent="0.35">
      <c r="C60" s="174"/>
      <c r="D60" s="174"/>
      <c r="E60" s="174"/>
      <c r="F60" s="174"/>
      <c r="G60" s="174"/>
      <c r="H60" s="174"/>
      <c r="I60" s="174"/>
      <c r="J60" s="174"/>
      <c r="K60" s="174"/>
      <c r="L60" s="174"/>
      <c r="M60" s="174"/>
      <c r="N60" s="174"/>
      <c r="O60" s="174"/>
      <c r="P60" s="174"/>
      <c r="Q60" s="174"/>
    </row>
    <row r="61" spans="3:17" ht="18" customHeight="1" x14ac:dyDescent="0.35">
      <c r="C61" s="174"/>
      <c r="D61" s="174"/>
      <c r="E61" s="174"/>
      <c r="F61" s="174"/>
      <c r="G61" s="174"/>
      <c r="H61" s="174"/>
      <c r="I61" s="174"/>
      <c r="J61" s="174"/>
      <c r="K61" s="174"/>
      <c r="L61" s="174"/>
      <c r="M61" s="174"/>
      <c r="N61" s="174"/>
      <c r="O61" s="174"/>
      <c r="P61" s="174"/>
      <c r="Q61" s="174"/>
    </row>
    <row r="62" spans="3:17" ht="18" customHeight="1" x14ac:dyDescent="0.35">
      <c r="C62" s="174"/>
      <c r="D62" s="174"/>
      <c r="E62" s="174"/>
      <c r="F62" s="174"/>
      <c r="G62" s="174"/>
      <c r="H62" s="174"/>
      <c r="I62" s="174"/>
      <c r="J62" s="174"/>
      <c r="K62" s="174"/>
      <c r="L62" s="174"/>
      <c r="M62" s="174"/>
      <c r="N62" s="174"/>
      <c r="O62" s="174"/>
      <c r="P62" s="174"/>
      <c r="Q62" s="174"/>
    </row>
    <row r="63" spans="3:17" ht="18" customHeight="1" x14ac:dyDescent="0.35">
      <c r="C63" s="174"/>
      <c r="D63" s="174"/>
      <c r="E63" s="174"/>
      <c r="F63" s="174"/>
      <c r="G63" s="174"/>
      <c r="H63" s="174"/>
      <c r="I63" s="174"/>
      <c r="J63" s="174"/>
      <c r="K63" s="174"/>
      <c r="L63" s="174"/>
      <c r="M63" s="174"/>
      <c r="N63" s="174"/>
      <c r="O63" s="174"/>
      <c r="P63" s="174"/>
      <c r="Q63" s="174"/>
    </row>
    <row r="64" spans="3:17" ht="18" customHeight="1" x14ac:dyDescent="0.35">
      <c r="C64" s="174"/>
      <c r="D64" s="174"/>
      <c r="E64" s="174"/>
      <c r="F64" s="174"/>
      <c r="G64" s="174"/>
      <c r="H64" s="174"/>
      <c r="I64" s="174"/>
      <c r="J64" s="174"/>
      <c r="K64" s="174"/>
      <c r="L64" s="174"/>
      <c r="M64" s="174"/>
      <c r="N64" s="174"/>
      <c r="O64" s="174"/>
      <c r="P64" s="174"/>
      <c r="Q64" s="174"/>
    </row>
    <row r="65" spans="3:17" ht="18" customHeight="1" x14ac:dyDescent="0.35">
      <c r="C65" s="174"/>
      <c r="D65" s="174"/>
      <c r="E65" s="174"/>
      <c r="F65" s="174"/>
      <c r="G65" s="174"/>
      <c r="H65" s="174"/>
      <c r="I65" s="174"/>
      <c r="J65" s="174"/>
      <c r="K65" s="174"/>
      <c r="L65" s="174"/>
      <c r="M65" s="174"/>
      <c r="N65" s="174"/>
      <c r="O65" s="174"/>
      <c r="P65" s="174"/>
      <c r="Q65" s="174"/>
    </row>
    <row r="66" spans="3:17" ht="18" customHeight="1" x14ac:dyDescent="0.35">
      <c r="C66" s="174"/>
      <c r="D66" s="174"/>
      <c r="E66" s="174"/>
      <c r="F66" s="174"/>
      <c r="G66" s="174"/>
      <c r="H66" s="174"/>
      <c r="I66" s="174"/>
      <c r="J66" s="174"/>
      <c r="K66" s="174"/>
      <c r="L66" s="174"/>
      <c r="M66" s="174"/>
      <c r="N66" s="174"/>
      <c r="O66" s="174"/>
      <c r="P66" s="174"/>
      <c r="Q66" s="174"/>
    </row>
    <row r="67" spans="3:17" ht="18" customHeight="1" x14ac:dyDescent="0.35">
      <c r="C67" s="174"/>
      <c r="D67" s="174"/>
      <c r="E67" s="174"/>
      <c r="F67" s="174"/>
      <c r="G67" s="174"/>
      <c r="H67" s="174"/>
      <c r="I67" s="174"/>
      <c r="J67" s="174"/>
      <c r="K67" s="174"/>
      <c r="L67" s="174"/>
      <c r="M67" s="174"/>
      <c r="N67" s="174"/>
      <c r="O67" s="174"/>
      <c r="P67" s="174"/>
      <c r="Q67" s="174"/>
    </row>
    <row r="68" spans="3:17" ht="18" customHeight="1" x14ac:dyDescent="0.35">
      <c r="C68" s="174"/>
      <c r="D68" s="174"/>
      <c r="E68" s="174"/>
      <c r="F68" s="174"/>
      <c r="G68" s="174"/>
      <c r="H68" s="174"/>
      <c r="I68" s="174"/>
      <c r="J68" s="174"/>
      <c r="K68" s="174"/>
      <c r="L68" s="174"/>
      <c r="M68" s="174"/>
      <c r="N68" s="174"/>
      <c r="O68" s="174"/>
      <c r="P68" s="174"/>
      <c r="Q68" s="174"/>
    </row>
    <row r="69" spans="3:17" ht="18" customHeight="1" x14ac:dyDescent="0.35">
      <c r="C69" s="174"/>
      <c r="D69" s="174"/>
      <c r="E69" s="174"/>
      <c r="F69" s="174"/>
      <c r="G69" s="174"/>
      <c r="H69" s="174"/>
      <c r="I69" s="174"/>
      <c r="J69" s="174"/>
      <c r="K69" s="174"/>
      <c r="L69" s="174"/>
      <c r="M69" s="174"/>
      <c r="N69" s="174"/>
      <c r="O69" s="174"/>
      <c r="P69" s="174"/>
      <c r="Q69" s="174"/>
    </row>
    <row r="70" spans="3:17" ht="18" customHeight="1" x14ac:dyDescent="0.35">
      <c r="C70" s="174"/>
      <c r="D70" s="174"/>
      <c r="E70" s="174"/>
      <c r="F70" s="174"/>
      <c r="G70" s="174"/>
      <c r="H70" s="174"/>
      <c r="I70" s="174"/>
      <c r="J70" s="174"/>
      <c r="K70" s="174"/>
      <c r="L70" s="174"/>
      <c r="M70" s="174"/>
      <c r="N70" s="174"/>
      <c r="O70" s="174"/>
      <c r="P70" s="174"/>
      <c r="Q70" s="174"/>
    </row>
    <row r="71" spans="3:17" ht="18" customHeight="1" x14ac:dyDescent="0.35">
      <c r="C71" s="174"/>
      <c r="D71" s="174"/>
      <c r="E71" s="174"/>
      <c r="F71" s="174"/>
      <c r="G71" s="174"/>
      <c r="H71" s="174"/>
      <c r="I71" s="174"/>
      <c r="J71" s="174"/>
      <c r="K71" s="174"/>
      <c r="L71" s="174"/>
      <c r="M71" s="174"/>
      <c r="N71" s="174"/>
      <c r="O71" s="174"/>
      <c r="P71" s="174"/>
      <c r="Q71" s="174"/>
    </row>
    <row r="72" spans="3:17" ht="18" customHeight="1" x14ac:dyDescent="0.35">
      <c r="C72" s="174"/>
      <c r="D72" s="174"/>
      <c r="E72" s="174"/>
      <c r="F72" s="174"/>
      <c r="G72" s="174"/>
      <c r="H72" s="174"/>
      <c r="I72" s="174"/>
      <c r="J72" s="174"/>
      <c r="K72" s="174"/>
      <c r="L72" s="174"/>
      <c r="M72" s="174"/>
      <c r="N72" s="174"/>
      <c r="O72" s="174"/>
      <c r="P72" s="174"/>
      <c r="Q72" s="174"/>
    </row>
    <row r="73" spans="3:17" ht="18" customHeight="1" x14ac:dyDescent="0.35">
      <c r="C73" s="174"/>
      <c r="D73" s="174"/>
      <c r="E73" s="174"/>
      <c r="F73" s="174"/>
      <c r="G73" s="174"/>
      <c r="H73" s="174"/>
      <c r="I73" s="174"/>
      <c r="J73" s="174"/>
      <c r="K73" s="174"/>
      <c r="L73" s="174"/>
      <c r="M73" s="174"/>
      <c r="N73" s="174"/>
      <c r="O73" s="174"/>
      <c r="P73" s="174"/>
      <c r="Q73" s="174"/>
    </row>
    <row r="74" spans="3:17" ht="18" customHeight="1" x14ac:dyDescent="0.35">
      <c r="C74" s="174"/>
      <c r="D74" s="174"/>
      <c r="E74" s="174"/>
      <c r="F74" s="174"/>
      <c r="G74" s="174"/>
      <c r="H74" s="174"/>
      <c r="I74" s="174"/>
      <c r="J74" s="174"/>
      <c r="K74" s="174"/>
      <c r="L74" s="174"/>
      <c r="M74" s="174"/>
      <c r="N74" s="174"/>
      <c r="O74" s="174"/>
      <c r="P74" s="174"/>
      <c r="Q74" s="174"/>
    </row>
    <row r="75" spans="3:17" ht="18" customHeight="1" x14ac:dyDescent="0.35">
      <c r="C75" s="174"/>
      <c r="D75" s="174"/>
      <c r="E75" s="174"/>
      <c r="F75" s="174"/>
      <c r="G75" s="174"/>
      <c r="H75" s="174"/>
      <c r="I75" s="174"/>
      <c r="J75" s="174"/>
      <c r="K75" s="174"/>
      <c r="L75" s="174"/>
      <c r="M75" s="174"/>
      <c r="N75" s="174"/>
      <c r="O75" s="174"/>
      <c r="P75" s="174"/>
      <c r="Q75" s="174"/>
    </row>
    <row r="76" spans="3:17" ht="18" customHeight="1" x14ac:dyDescent="0.35">
      <c r="C76" s="174"/>
      <c r="D76" s="174"/>
      <c r="E76" s="174"/>
      <c r="F76" s="174"/>
      <c r="G76" s="174"/>
      <c r="H76" s="174"/>
      <c r="I76" s="174"/>
      <c r="J76" s="174"/>
      <c r="K76" s="174"/>
      <c r="L76" s="174"/>
      <c r="M76" s="174"/>
      <c r="N76" s="174"/>
      <c r="O76" s="174"/>
      <c r="P76" s="174"/>
      <c r="Q76" s="174"/>
    </row>
    <row r="77" spans="3:17" ht="18" customHeight="1" x14ac:dyDescent="0.35">
      <c r="C77" s="174"/>
      <c r="D77" s="174"/>
      <c r="E77" s="174"/>
      <c r="F77" s="174"/>
      <c r="G77" s="174"/>
      <c r="H77" s="174"/>
      <c r="I77" s="174"/>
      <c r="J77" s="174"/>
      <c r="K77" s="174"/>
      <c r="L77" s="174"/>
      <c r="M77" s="174"/>
      <c r="N77" s="174"/>
      <c r="O77" s="174"/>
      <c r="P77" s="174"/>
      <c r="Q77" s="174"/>
    </row>
    <row r="78" spans="3:17" ht="18" customHeight="1" x14ac:dyDescent="0.35">
      <c r="C78" s="174"/>
      <c r="D78" s="174"/>
      <c r="E78" s="174"/>
      <c r="F78" s="174"/>
      <c r="G78" s="174"/>
      <c r="H78" s="174"/>
      <c r="I78" s="174"/>
      <c r="J78" s="174"/>
      <c r="K78" s="174"/>
      <c r="L78" s="174"/>
      <c r="M78" s="174"/>
      <c r="N78" s="174"/>
      <c r="O78" s="174"/>
      <c r="P78" s="174"/>
      <c r="Q78" s="174"/>
    </row>
    <row r="79" spans="3:17" ht="18" customHeight="1" x14ac:dyDescent="0.35">
      <c r="C79" s="174"/>
      <c r="D79" s="174"/>
      <c r="E79" s="174"/>
      <c r="F79" s="174"/>
      <c r="G79" s="174"/>
      <c r="H79" s="174"/>
      <c r="I79" s="174"/>
      <c r="J79" s="174"/>
      <c r="K79" s="174"/>
      <c r="L79" s="174"/>
      <c r="M79" s="174"/>
      <c r="N79" s="174"/>
      <c r="O79" s="174"/>
      <c r="P79" s="174"/>
      <c r="Q79" s="174"/>
    </row>
    <row r="80" spans="3:17" ht="18" customHeight="1" x14ac:dyDescent="0.35">
      <c r="C80" s="174"/>
      <c r="D80" s="174"/>
      <c r="E80" s="174"/>
      <c r="F80" s="174"/>
      <c r="G80" s="174"/>
      <c r="H80" s="174"/>
      <c r="I80" s="174"/>
      <c r="J80" s="174"/>
      <c r="K80" s="174"/>
      <c r="L80" s="174"/>
      <c r="M80" s="174"/>
      <c r="N80" s="174"/>
      <c r="O80" s="174"/>
      <c r="P80" s="174"/>
      <c r="Q80" s="174"/>
    </row>
    <row r="81" spans="3:17" ht="18" customHeight="1" x14ac:dyDescent="0.35">
      <c r="C81" s="174"/>
      <c r="D81" s="174"/>
      <c r="E81" s="174"/>
      <c r="F81" s="174"/>
      <c r="G81" s="174"/>
      <c r="H81" s="174"/>
      <c r="I81" s="174"/>
      <c r="J81" s="174"/>
      <c r="K81" s="174"/>
      <c r="L81" s="174"/>
      <c r="M81" s="174"/>
      <c r="N81" s="174"/>
      <c r="O81" s="174"/>
      <c r="P81" s="174"/>
      <c r="Q81" s="174"/>
    </row>
    <row r="82" spans="3:17" ht="18" customHeight="1" x14ac:dyDescent="0.35">
      <c r="C82" s="174"/>
      <c r="D82" s="174"/>
      <c r="E82" s="174"/>
      <c r="F82" s="174"/>
      <c r="G82" s="174"/>
      <c r="H82" s="174"/>
      <c r="I82" s="174"/>
      <c r="J82" s="174"/>
      <c r="K82" s="174"/>
      <c r="L82" s="174"/>
      <c r="M82" s="174"/>
      <c r="N82" s="174"/>
      <c r="O82" s="174"/>
      <c r="P82" s="174"/>
      <c r="Q82" s="174"/>
    </row>
    <row r="83" spans="3:17" ht="18" customHeight="1" x14ac:dyDescent="0.35">
      <c r="C83" s="174"/>
      <c r="D83" s="174"/>
      <c r="E83" s="174"/>
      <c r="F83" s="174"/>
      <c r="G83" s="174"/>
      <c r="H83" s="174"/>
      <c r="I83" s="174"/>
      <c r="J83" s="174"/>
      <c r="K83" s="174"/>
      <c r="L83" s="174"/>
      <c r="M83" s="174"/>
      <c r="N83" s="174"/>
      <c r="O83" s="174"/>
      <c r="P83" s="174"/>
      <c r="Q83" s="174"/>
    </row>
    <row r="84" spans="3:17" ht="18" customHeight="1" x14ac:dyDescent="0.35">
      <c r="C84" s="174"/>
      <c r="D84" s="174"/>
      <c r="E84" s="174"/>
      <c r="F84" s="174"/>
      <c r="G84" s="174"/>
      <c r="H84" s="174"/>
      <c r="I84" s="174"/>
      <c r="J84" s="174"/>
      <c r="K84" s="174"/>
      <c r="L84" s="174"/>
      <c r="M84" s="174"/>
      <c r="N84" s="174"/>
      <c r="O84" s="174"/>
      <c r="P84" s="174"/>
      <c r="Q84" s="174"/>
    </row>
    <row r="85" spans="3:17" ht="18" customHeight="1" x14ac:dyDescent="0.35">
      <c r="C85" s="174"/>
      <c r="D85" s="174"/>
      <c r="E85" s="174"/>
      <c r="F85" s="174"/>
      <c r="G85" s="174"/>
      <c r="H85" s="174"/>
      <c r="I85" s="174"/>
      <c r="J85" s="174"/>
      <c r="K85" s="174"/>
      <c r="L85" s="174"/>
      <c r="M85" s="174"/>
      <c r="N85" s="174"/>
      <c r="O85" s="174"/>
      <c r="P85" s="174"/>
      <c r="Q85" s="174"/>
    </row>
    <row r="86" spans="3:17" ht="18" customHeight="1" x14ac:dyDescent="0.35">
      <c r="C86" s="174"/>
      <c r="D86" s="174"/>
      <c r="E86" s="174"/>
      <c r="F86" s="174"/>
      <c r="G86" s="174"/>
      <c r="H86" s="174"/>
      <c r="I86" s="174"/>
      <c r="J86" s="174"/>
      <c r="K86" s="174"/>
      <c r="L86" s="174"/>
      <c r="M86" s="174"/>
      <c r="N86" s="174"/>
      <c r="O86" s="174"/>
      <c r="P86" s="174"/>
      <c r="Q86" s="174"/>
    </row>
    <row r="87" spans="3:17" ht="18" customHeight="1" x14ac:dyDescent="0.35">
      <c r="C87" s="174"/>
      <c r="D87" s="174"/>
      <c r="E87" s="174"/>
      <c r="F87" s="174"/>
      <c r="G87" s="174"/>
      <c r="H87" s="174"/>
      <c r="I87" s="174"/>
      <c r="J87" s="174"/>
      <c r="K87" s="174"/>
      <c r="L87" s="174"/>
      <c r="M87" s="174"/>
      <c r="N87" s="174"/>
      <c r="O87" s="174"/>
      <c r="P87" s="174"/>
      <c r="Q87" s="174"/>
    </row>
    <row r="88" spans="3:17" ht="18" customHeight="1" x14ac:dyDescent="0.35">
      <c r="C88" s="174"/>
      <c r="D88" s="174"/>
      <c r="E88" s="174"/>
      <c r="F88" s="174"/>
      <c r="G88" s="174"/>
      <c r="H88" s="174"/>
      <c r="I88" s="174"/>
      <c r="J88" s="174"/>
      <c r="K88" s="174"/>
      <c r="L88" s="174"/>
      <c r="M88" s="174"/>
      <c r="N88" s="174"/>
      <c r="O88" s="174"/>
      <c r="P88" s="174"/>
      <c r="Q88" s="174"/>
    </row>
    <row r="89" spans="3:17" ht="18" customHeight="1" x14ac:dyDescent="0.35">
      <c r="C89" s="174"/>
      <c r="D89" s="174"/>
      <c r="E89" s="174"/>
      <c r="F89" s="174"/>
      <c r="G89" s="174"/>
      <c r="H89" s="174"/>
      <c r="I89" s="174"/>
      <c r="J89" s="174"/>
      <c r="K89" s="174"/>
      <c r="L89" s="174"/>
      <c r="M89" s="174"/>
      <c r="N89" s="174"/>
      <c r="O89" s="174"/>
      <c r="P89" s="174"/>
      <c r="Q89" s="174"/>
    </row>
    <row r="90" spans="3:17" ht="18" customHeight="1" x14ac:dyDescent="0.35">
      <c r="C90" s="174"/>
      <c r="D90" s="174"/>
      <c r="E90" s="174"/>
      <c r="F90" s="174"/>
      <c r="G90" s="174"/>
      <c r="H90" s="174"/>
      <c r="I90" s="174"/>
      <c r="J90" s="174"/>
      <c r="K90" s="174"/>
      <c r="L90" s="174"/>
      <c r="M90" s="174"/>
      <c r="N90" s="174"/>
      <c r="O90" s="174"/>
      <c r="P90" s="174"/>
      <c r="Q90" s="174"/>
    </row>
    <row r="91" spans="3:17" ht="18" customHeight="1" x14ac:dyDescent="0.35">
      <c r="C91" s="174"/>
      <c r="D91" s="174"/>
      <c r="E91" s="174"/>
      <c r="F91" s="174"/>
      <c r="G91" s="174"/>
      <c r="H91" s="174"/>
      <c r="I91" s="174"/>
      <c r="J91" s="174"/>
      <c r="K91" s="174"/>
      <c r="L91" s="174"/>
      <c r="M91" s="174"/>
      <c r="N91" s="174"/>
      <c r="O91" s="174"/>
      <c r="P91" s="174"/>
      <c r="Q91" s="174"/>
    </row>
    <row r="92" spans="3:17" ht="18" customHeight="1" x14ac:dyDescent="0.35">
      <c r="C92" s="174"/>
      <c r="D92" s="174"/>
      <c r="E92" s="174"/>
      <c r="F92" s="174"/>
      <c r="G92" s="174"/>
      <c r="H92" s="174"/>
      <c r="I92" s="174"/>
      <c r="J92" s="174"/>
      <c r="K92" s="174"/>
      <c r="L92" s="174"/>
      <c r="M92" s="174"/>
      <c r="N92" s="174"/>
      <c r="O92" s="174"/>
      <c r="P92" s="174"/>
      <c r="Q92" s="174"/>
    </row>
    <row r="93" spans="3:17" ht="18" customHeight="1" x14ac:dyDescent="0.35">
      <c r="C93" s="174"/>
      <c r="D93" s="174"/>
      <c r="E93" s="174"/>
      <c r="F93" s="174"/>
      <c r="G93" s="174"/>
      <c r="H93" s="174"/>
      <c r="I93" s="174"/>
      <c r="J93" s="174"/>
      <c r="K93" s="174"/>
      <c r="L93" s="174"/>
      <c r="M93" s="174"/>
      <c r="N93" s="174"/>
      <c r="O93" s="174"/>
      <c r="P93" s="174"/>
      <c r="Q93" s="174"/>
    </row>
    <row r="94" spans="3:17" ht="18" customHeight="1" x14ac:dyDescent="0.35">
      <c r="C94" s="174"/>
      <c r="D94" s="174"/>
      <c r="E94" s="174"/>
      <c r="F94" s="174"/>
      <c r="G94" s="174"/>
      <c r="H94" s="174"/>
      <c r="I94" s="174"/>
      <c r="J94" s="174"/>
      <c r="K94" s="174"/>
      <c r="L94" s="174"/>
      <c r="M94" s="174"/>
      <c r="N94" s="174"/>
      <c r="O94" s="174"/>
      <c r="P94" s="174"/>
      <c r="Q94" s="174"/>
    </row>
    <row r="95" spans="3:17" ht="18" customHeight="1" x14ac:dyDescent="0.35">
      <c r="C95" s="174"/>
      <c r="D95" s="174"/>
      <c r="E95" s="174"/>
      <c r="F95" s="174"/>
      <c r="G95" s="174"/>
      <c r="H95" s="174"/>
      <c r="I95" s="174"/>
      <c r="J95" s="174"/>
      <c r="K95" s="174"/>
      <c r="L95" s="174"/>
      <c r="M95" s="174"/>
      <c r="N95" s="174"/>
      <c r="O95" s="174"/>
      <c r="P95" s="174"/>
      <c r="Q95" s="174"/>
    </row>
    <row r="96" spans="3:17" ht="18" customHeight="1" x14ac:dyDescent="0.35">
      <c r="C96" s="174"/>
      <c r="D96" s="174"/>
      <c r="E96" s="174"/>
      <c r="F96" s="174"/>
      <c r="G96" s="174"/>
      <c r="H96" s="174"/>
      <c r="I96" s="174"/>
      <c r="J96" s="174"/>
      <c r="K96" s="174"/>
      <c r="L96" s="174"/>
      <c r="M96" s="174"/>
      <c r="N96" s="174"/>
      <c r="O96" s="174"/>
      <c r="P96" s="174"/>
      <c r="Q96" s="174"/>
    </row>
    <row r="97" spans="3:17" ht="18" customHeight="1" x14ac:dyDescent="0.35">
      <c r="C97" s="174"/>
      <c r="D97" s="174"/>
      <c r="E97" s="174"/>
      <c r="F97" s="174"/>
      <c r="G97" s="174"/>
      <c r="H97" s="174"/>
      <c r="I97" s="174"/>
      <c r="J97" s="174"/>
      <c r="K97" s="174"/>
      <c r="L97" s="174"/>
      <c r="M97" s="174"/>
      <c r="N97" s="174"/>
      <c r="O97" s="174"/>
      <c r="P97" s="174"/>
      <c r="Q97" s="174"/>
    </row>
    <row r="98" spans="3:17" ht="18" customHeight="1" x14ac:dyDescent="0.35">
      <c r="C98" s="174"/>
      <c r="D98" s="174"/>
      <c r="E98" s="174"/>
      <c r="F98" s="174"/>
      <c r="G98" s="174"/>
      <c r="H98" s="174"/>
      <c r="I98" s="174"/>
      <c r="J98" s="174"/>
      <c r="K98" s="174"/>
      <c r="L98" s="174"/>
      <c r="M98" s="174"/>
      <c r="N98" s="174"/>
      <c r="O98" s="174"/>
      <c r="P98" s="174"/>
      <c r="Q98" s="174"/>
    </row>
    <row r="99" spans="3:17" ht="18" customHeight="1" x14ac:dyDescent="0.35">
      <c r="C99" s="174"/>
      <c r="D99" s="174"/>
      <c r="E99" s="174"/>
      <c r="F99" s="174"/>
      <c r="G99" s="174"/>
      <c r="H99" s="174"/>
      <c r="I99" s="174"/>
      <c r="J99" s="174"/>
      <c r="K99" s="174"/>
      <c r="L99" s="174"/>
      <c r="M99" s="174"/>
      <c r="N99" s="174"/>
      <c r="O99" s="174"/>
      <c r="P99" s="174"/>
      <c r="Q99" s="174"/>
    </row>
    <row r="100" spans="3:17" ht="18" customHeight="1" x14ac:dyDescent="0.35">
      <c r="C100" s="174"/>
      <c r="D100" s="174"/>
      <c r="E100" s="174"/>
      <c r="F100" s="174"/>
      <c r="G100" s="174"/>
      <c r="H100" s="174"/>
      <c r="I100" s="174"/>
      <c r="J100" s="174"/>
      <c r="K100" s="174"/>
      <c r="L100" s="174"/>
      <c r="M100" s="174"/>
      <c r="N100" s="174"/>
      <c r="O100" s="174"/>
      <c r="P100" s="174"/>
      <c r="Q100" s="174"/>
    </row>
    <row r="101" spans="3:17" ht="18" customHeight="1" x14ac:dyDescent="0.35">
      <c r="C101" s="174"/>
      <c r="D101" s="174"/>
      <c r="E101" s="174"/>
      <c r="F101" s="174"/>
      <c r="G101" s="174"/>
      <c r="H101" s="174"/>
      <c r="I101" s="174"/>
      <c r="J101" s="174"/>
      <c r="K101" s="174"/>
      <c r="L101" s="174"/>
      <c r="M101" s="174"/>
      <c r="N101" s="174"/>
      <c r="O101" s="174"/>
      <c r="P101" s="174"/>
      <c r="Q101" s="174"/>
    </row>
    <row r="102" spans="3:17" ht="18" customHeight="1" x14ac:dyDescent="0.35">
      <c r="C102" s="174"/>
      <c r="D102" s="174"/>
      <c r="E102" s="174"/>
      <c r="F102" s="174"/>
      <c r="G102" s="174"/>
      <c r="H102" s="174"/>
      <c r="I102" s="174"/>
      <c r="J102" s="174"/>
      <c r="K102" s="174"/>
      <c r="L102" s="174"/>
      <c r="M102" s="174"/>
      <c r="N102" s="174"/>
      <c r="O102" s="174"/>
      <c r="P102" s="174"/>
      <c r="Q102" s="174"/>
    </row>
    <row r="103" spans="3:17" ht="18" customHeight="1" x14ac:dyDescent="0.35">
      <c r="C103" s="174"/>
      <c r="D103" s="174"/>
      <c r="E103" s="174"/>
      <c r="F103" s="174"/>
      <c r="G103" s="174"/>
      <c r="H103" s="174"/>
      <c r="I103" s="174"/>
      <c r="J103" s="174"/>
      <c r="K103" s="174"/>
      <c r="L103" s="174"/>
      <c r="M103" s="174"/>
      <c r="N103" s="174"/>
      <c r="O103" s="174"/>
      <c r="P103" s="174"/>
      <c r="Q103" s="174"/>
    </row>
    <row r="104" spans="3:17" ht="18" customHeight="1" x14ac:dyDescent="0.35">
      <c r="C104" s="174"/>
      <c r="D104" s="174"/>
      <c r="E104" s="174"/>
      <c r="F104" s="174"/>
      <c r="G104" s="174"/>
      <c r="H104" s="174"/>
      <c r="I104" s="174"/>
      <c r="J104" s="174"/>
      <c r="K104" s="174"/>
      <c r="L104" s="174"/>
      <c r="M104" s="174"/>
      <c r="N104" s="174"/>
      <c r="O104" s="174"/>
      <c r="P104" s="174"/>
      <c r="Q104" s="174"/>
    </row>
    <row r="105" spans="3:17" ht="18" customHeight="1" x14ac:dyDescent="0.35">
      <c r="C105" s="174"/>
      <c r="D105" s="174"/>
      <c r="E105" s="174"/>
      <c r="F105" s="174"/>
      <c r="G105" s="174"/>
      <c r="H105" s="174"/>
      <c r="I105" s="174"/>
      <c r="J105" s="174"/>
      <c r="K105" s="174"/>
      <c r="L105" s="174"/>
      <c r="M105" s="174"/>
      <c r="N105" s="174"/>
      <c r="O105" s="174"/>
      <c r="P105" s="174"/>
      <c r="Q105" s="174"/>
    </row>
    <row r="106" spans="3:17" ht="18" customHeight="1" x14ac:dyDescent="0.35">
      <c r="C106" s="174"/>
      <c r="D106" s="174"/>
      <c r="E106" s="174"/>
      <c r="F106" s="174"/>
      <c r="G106" s="174"/>
      <c r="H106" s="174"/>
      <c r="I106" s="174"/>
      <c r="J106" s="174"/>
      <c r="K106" s="174"/>
      <c r="L106" s="174"/>
      <c r="M106" s="174"/>
      <c r="N106" s="174"/>
      <c r="O106" s="174"/>
      <c r="P106" s="174"/>
      <c r="Q106" s="174"/>
    </row>
    <row r="107" spans="3:17" ht="18" customHeight="1" x14ac:dyDescent="0.35">
      <c r="C107" s="174"/>
      <c r="D107" s="174"/>
      <c r="E107" s="174"/>
      <c r="F107" s="174"/>
      <c r="G107" s="174"/>
      <c r="H107" s="174"/>
      <c r="I107" s="174"/>
      <c r="J107" s="174"/>
      <c r="K107" s="174"/>
      <c r="L107" s="174"/>
      <c r="M107" s="174"/>
      <c r="N107" s="174"/>
      <c r="O107" s="174"/>
      <c r="P107" s="174"/>
      <c r="Q107" s="174"/>
    </row>
    <row r="108" spans="3:17" ht="18" customHeight="1" x14ac:dyDescent="0.35">
      <c r="C108" s="174"/>
      <c r="D108" s="174"/>
      <c r="E108" s="174"/>
      <c r="F108" s="174"/>
      <c r="G108" s="174"/>
      <c r="H108" s="174"/>
      <c r="I108" s="174"/>
      <c r="J108" s="174"/>
      <c r="K108" s="174"/>
      <c r="L108" s="174"/>
      <c r="M108" s="174"/>
      <c r="N108" s="174"/>
      <c r="O108" s="174"/>
      <c r="P108" s="174"/>
      <c r="Q108" s="174"/>
    </row>
    <row r="109" spans="3:17" ht="18" customHeight="1" x14ac:dyDescent="0.35">
      <c r="C109" s="174"/>
      <c r="D109" s="174"/>
      <c r="E109" s="174"/>
      <c r="F109" s="174"/>
      <c r="G109" s="174"/>
      <c r="H109" s="174"/>
      <c r="I109" s="174"/>
      <c r="J109" s="174"/>
      <c r="K109" s="174"/>
      <c r="L109" s="174"/>
      <c r="M109" s="174"/>
      <c r="N109" s="174"/>
      <c r="O109" s="174"/>
      <c r="P109" s="174"/>
      <c r="Q109" s="174"/>
    </row>
    <row r="110" spans="3:17" ht="18" customHeight="1" x14ac:dyDescent="0.35">
      <c r="C110" s="174"/>
      <c r="D110" s="174"/>
      <c r="E110" s="174"/>
      <c r="F110" s="174"/>
      <c r="G110" s="174"/>
      <c r="H110" s="174"/>
      <c r="I110" s="174"/>
      <c r="J110" s="174"/>
      <c r="K110" s="174"/>
      <c r="L110" s="174"/>
      <c r="M110" s="174"/>
      <c r="N110" s="174"/>
      <c r="O110" s="174"/>
      <c r="P110" s="174"/>
      <c r="Q110" s="174"/>
    </row>
    <row r="111" spans="3:17" ht="18" customHeight="1" x14ac:dyDescent="0.35">
      <c r="C111" s="174"/>
      <c r="D111" s="174"/>
      <c r="E111" s="174"/>
      <c r="F111" s="174"/>
      <c r="G111" s="174"/>
      <c r="H111" s="174"/>
      <c r="I111" s="174"/>
      <c r="J111" s="174"/>
      <c r="K111" s="174"/>
      <c r="L111" s="174"/>
      <c r="M111" s="174"/>
      <c r="N111" s="174"/>
      <c r="O111" s="174"/>
      <c r="P111" s="174"/>
      <c r="Q111" s="174"/>
    </row>
    <row r="112" spans="3:17" ht="18" customHeight="1" x14ac:dyDescent="0.35">
      <c r="C112" s="174"/>
      <c r="D112" s="174"/>
      <c r="E112" s="174"/>
      <c r="F112" s="174"/>
      <c r="G112" s="174"/>
      <c r="H112" s="174"/>
      <c r="I112" s="174"/>
      <c r="J112" s="174"/>
      <c r="K112" s="174"/>
      <c r="L112" s="174"/>
      <c r="M112" s="174"/>
      <c r="N112" s="174"/>
      <c r="O112" s="174"/>
      <c r="P112" s="174"/>
      <c r="Q112" s="174"/>
    </row>
    <row r="113" spans="3:17" ht="18" customHeight="1" x14ac:dyDescent="0.35">
      <c r="C113" s="174"/>
      <c r="D113" s="174"/>
      <c r="E113" s="174"/>
      <c r="F113" s="174"/>
      <c r="G113" s="174"/>
      <c r="H113" s="174"/>
      <c r="I113" s="174"/>
      <c r="J113" s="174"/>
      <c r="K113" s="174"/>
      <c r="L113" s="174"/>
      <c r="M113" s="174"/>
      <c r="N113" s="174"/>
      <c r="O113" s="174"/>
      <c r="P113" s="174"/>
      <c r="Q113" s="174"/>
    </row>
    <row r="114" spans="3:17" ht="18" customHeight="1" x14ac:dyDescent="0.35">
      <c r="C114" s="174"/>
      <c r="D114" s="174"/>
      <c r="E114" s="174"/>
      <c r="F114" s="174"/>
      <c r="G114" s="174"/>
      <c r="H114" s="174"/>
      <c r="I114" s="174"/>
      <c r="J114" s="174"/>
      <c r="K114" s="174"/>
      <c r="L114" s="174"/>
      <c r="M114" s="174"/>
      <c r="N114" s="174"/>
      <c r="O114" s="174"/>
      <c r="P114" s="174"/>
      <c r="Q114" s="174"/>
    </row>
    <row r="115" spans="3:17" ht="18" customHeight="1" x14ac:dyDescent="0.35">
      <c r="C115" s="174"/>
      <c r="D115" s="174"/>
      <c r="E115" s="174"/>
      <c r="F115" s="174"/>
      <c r="G115" s="174"/>
      <c r="H115" s="174"/>
      <c r="I115" s="174"/>
      <c r="J115" s="174"/>
      <c r="K115" s="174"/>
      <c r="L115" s="174"/>
      <c r="M115" s="174"/>
      <c r="N115" s="174"/>
      <c r="O115" s="174"/>
      <c r="P115" s="174"/>
      <c r="Q115" s="174"/>
    </row>
    <row r="116" spans="3:17" ht="18" customHeight="1" x14ac:dyDescent="0.35">
      <c r="C116" s="174"/>
      <c r="D116" s="174"/>
      <c r="E116" s="174"/>
      <c r="F116" s="174"/>
      <c r="G116" s="174"/>
      <c r="H116" s="174"/>
      <c r="I116" s="174"/>
      <c r="J116" s="174"/>
      <c r="K116" s="174"/>
      <c r="L116" s="174"/>
      <c r="M116" s="174"/>
      <c r="N116" s="174"/>
      <c r="O116" s="174"/>
      <c r="P116" s="174"/>
      <c r="Q116" s="174"/>
    </row>
    <row r="117" spans="3:17" ht="18" customHeight="1" x14ac:dyDescent="0.35">
      <c r="C117" s="174"/>
      <c r="D117" s="174"/>
      <c r="E117" s="174"/>
      <c r="F117" s="174"/>
      <c r="G117" s="174"/>
      <c r="H117" s="174"/>
      <c r="I117" s="174"/>
      <c r="J117" s="174"/>
      <c r="K117" s="174"/>
      <c r="L117" s="174"/>
      <c r="M117" s="174"/>
      <c r="N117" s="174"/>
      <c r="O117" s="174"/>
      <c r="P117" s="174"/>
      <c r="Q117" s="174"/>
    </row>
    <row r="118" spans="3:17" ht="18" customHeight="1" x14ac:dyDescent="0.35">
      <c r="C118" s="174"/>
      <c r="D118" s="174"/>
      <c r="E118" s="174"/>
      <c r="F118" s="174"/>
      <c r="G118" s="174"/>
      <c r="H118" s="174"/>
      <c r="I118" s="174"/>
      <c r="J118" s="174"/>
      <c r="K118" s="174"/>
      <c r="L118" s="174"/>
      <c r="M118" s="174"/>
      <c r="N118" s="174"/>
      <c r="O118" s="174"/>
      <c r="P118" s="174"/>
      <c r="Q118" s="174"/>
    </row>
    <row r="119" spans="3:17" ht="18" customHeight="1" x14ac:dyDescent="0.35">
      <c r="C119" s="174"/>
      <c r="D119" s="174"/>
      <c r="E119" s="174"/>
      <c r="F119" s="174"/>
      <c r="G119" s="174"/>
      <c r="H119" s="174"/>
      <c r="I119" s="174"/>
      <c r="J119" s="174"/>
      <c r="K119" s="174"/>
      <c r="L119" s="174"/>
      <c r="M119" s="174"/>
      <c r="N119" s="174"/>
      <c r="O119" s="174"/>
      <c r="P119" s="174"/>
      <c r="Q119" s="174"/>
    </row>
    <row r="120" spans="3:17" ht="18" customHeight="1" x14ac:dyDescent="0.35">
      <c r="C120" s="174"/>
      <c r="D120" s="174"/>
      <c r="E120" s="174"/>
      <c r="F120" s="174"/>
      <c r="G120" s="174"/>
      <c r="H120" s="174"/>
      <c r="I120" s="174"/>
      <c r="J120" s="174"/>
      <c r="K120" s="174"/>
      <c r="L120" s="174"/>
      <c r="M120" s="174"/>
      <c r="N120" s="174"/>
      <c r="O120" s="174"/>
      <c r="P120" s="174"/>
      <c r="Q120" s="174"/>
    </row>
    <row r="121" spans="3:17" ht="18" customHeight="1" x14ac:dyDescent="0.35">
      <c r="C121" s="174"/>
      <c r="D121" s="174"/>
      <c r="E121" s="174"/>
      <c r="F121" s="174"/>
      <c r="G121" s="174"/>
      <c r="H121" s="174"/>
      <c r="I121" s="174"/>
      <c r="J121" s="174"/>
      <c r="K121" s="174"/>
      <c r="L121" s="174"/>
      <c r="M121" s="174"/>
      <c r="N121" s="174"/>
      <c r="O121" s="174"/>
      <c r="P121" s="174"/>
      <c r="Q121" s="174"/>
    </row>
    <row r="122" spans="3:17" ht="18" customHeight="1" x14ac:dyDescent="0.35">
      <c r="C122" s="174"/>
      <c r="D122" s="174"/>
      <c r="E122" s="174"/>
      <c r="F122" s="174"/>
      <c r="G122" s="174"/>
      <c r="H122" s="174"/>
      <c r="I122" s="174"/>
      <c r="J122" s="174"/>
      <c r="K122" s="174"/>
      <c r="L122" s="174"/>
      <c r="M122" s="174"/>
      <c r="N122" s="174"/>
      <c r="O122" s="174"/>
      <c r="P122" s="174"/>
      <c r="Q122" s="174"/>
    </row>
    <row r="123" spans="3:17" ht="18" customHeight="1" x14ac:dyDescent="0.35">
      <c r="C123" s="174"/>
      <c r="D123" s="174"/>
      <c r="E123" s="174"/>
      <c r="F123" s="174"/>
      <c r="G123" s="174"/>
      <c r="H123" s="174"/>
      <c r="I123" s="174"/>
      <c r="J123" s="174"/>
      <c r="K123" s="174"/>
      <c r="L123" s="174"/>
      <c r="M123" s="174"/>
      <c r="N123" s="174"/>
      <c r="O123" s="174"/>
      <c r="P123" s="174"/>
      <c r="Q123" s="174"/>
    </row>
    <row r="124" spans="3:17" ht="18" customHeight="1" x14ac:dyDescent="0.35">
      <c r="C124" s="174"/>
      <c r="D124" s="174"/>
      <c r="E124" s="174"/>
      <c r="F124" s="174"/>
      <c r="G124" s="174"/>
      <c r="H124" s="174"/>
      <c r="I124" s="174"/>
      <c r="J124" s="174"/>
      <c r="K124" s="174"/>
      <c r="L124" s="174"/>
      <c r="M124" s="174"/>
      <c r="N124" s="174"/>
      <c r="O124" s="174"/>
      <c r="P124" s="174"/>
      <c r="Q124" s="174"/>
    </row>
    <row r="125" spans="3:17" ht="18" customHeight="1" x14ac:dyDescent="0.35">
      <c r="C125" s="174"/>
      <c r="D125" s="174"/>
      <c r="E125" s="174"/>
      <c r="F125" s="174"/>
      <c r="G125" s="174"/>
      <c r="H125" s="174"/>
      <c r="I125" s="174"/>
      <c r="J125" s="174"/>
      <c r="K125" s="174"/>
      <c r="L125" s="174"/>
      <c r="M125" s="174"/>
      <c r="N125" s="174"/>
      <c r="O125" s="174"/>
      <c r="P125" s="174"/>
      <c r="Q125" s="174"/>
    </row>
    <row r="126" spans="3:17" ht="18" customHeight="1" x14ac:dyDescent="0.35">
      <c r="C126" s="174"/>
      <c r="D126" s="174"/>
      <c r="E126" s="174"/>
      <c r="F126" s="174"/>
      <c r="G126" s="174"/>
      <c r="H126" s="174"/>
      <c r="I126" s="174"/>
      <c r="J126" s="174"/>
      <c r="K126" s="174"/>
      <c r="L126" s="174"/>
      <c r="M126" s="174"/>
      <c r="N126" s="174"/>
      <c r="O126" s="174"/>
      <c r="P126" s="174"/>
      <c r="Q126" s="174"/>
    </row>
    <row r="127" spans="3:17" ht="18" customHeight="1" x14ac:dyDescent="0.35">
      <c r="C127" s="174"/>
      <c r="D127" s="174"/>
      <c r="E127" s="174"/>
      <c r="F127" s="174"/>
      <c r="G127" s="174"/>
      <c r="H127" s="174"/>
      <c r="I127" s="174"/>
      <c r="J127" s="174"/>
      <c r="K127" s="174"/>
      <c r="L127" s="174"/>
      <c r="M127" s="174"/>
      <c r="N127" s="174"/>
      <c r="O127" s="174"/>
      <c r="P127" s="174"/>
      <c r="Q127" s="174"/>
    </row>
    <row r="128" spans="3:17" ht="18" customHeight="1" x14ac:dyDescent="0.35">
      <c r="C128" s="174"/>
      <c r="D128" s="174"/>
      <c r="E128" s="174"/>
      <c r="F128" s="174"/>
      <c r="G128" s="174"/>
      <c r="H128" s="174"/>
      <c r="I128" s="174"/>
      <c r="J128" s="174"/>
      <c r="K128" s="174"/>
      <c r="L128" s="174"/>
      <c r="M128" s="174"/>
      <c r="N128" s="174"/>
      <c r="O128" s="174"/>
      <c r="P128" s="174"/>
      <c r="Q128" s="174"/>
    </row>
    <row r="129" spans="3:17" ht="18" customHeight="1" x14ac:dyDescent="0.35">
      <c r="C129" s="174"/>
      <c r="D129" s="174"/>
      <c r="E129" s="174"/>
      <c r="F129" s="174"/>
      <c r="G129" s="174"/>
      <c r="H129" s="174"/>
      <c r="I129" s="174"/>
      <c r="J129" s="174"/>
      <c r="K129" s="174"/>
      <c r="L129" s="174"/>
      <c r="M129" s="174"/>
      <c r="N129" s="174"/>
      <c r="O129" s="174"/>
      <c r="P129" s="174"/>
      <c r="Q129" s="174"/>
    </row>
    <row r="130" spans="3:17" ht="18" customHeight="1" x14ac:dyDescent="0.35">
      <c r="C130" s="174"/>
      <c r="D130" s="174"/>
      <c r="E130" s="174"/>
      <c r="F130" s="174"/>
      <c r="G130" s="174"/>
      <c r="H130" s="174"/>
      <c r="I130" s="174"/>
      <c r="J130" s="174"/>
      <c r="K130" s="174"/>
      <c r="L130" s="174"/>
      <c r="M130" s="174"/>
      <c r="N130" s="174"/>
      <c r="O130" s="174"/>
      <c r="P130" s="174"/>
      <c r="Q130" s="174"/>
    </row>
    <row r="131" spans="3:17" ht="18" customHeight="1" x14ac:dyDescent="0.35">
      <c r="C131" s="174"/>
      <c r="D131" s="174"/>
      <c r="E131" s="174"/>
      <c r="F131" s="174"/>
      <c r="G131" s="174"/>
      <c r="H131" s="174"/>
      <c r="I131" s="174"/>
      <c r="J131" s="174"/>
      <c r="K131" s="174"/>
      <c r="L131" s="174"/>
      <c r="M131" s="174"/>
      <c r="N131" s="174"/>
      <c r="O131" s="174"/>
      <c r="P131" s="174"/>
      <c r="Q131" s="174"/>
    </row>
    <row r="132" spans="3:17" ht="18" customHeight="1" x14ac:dyDescent="0.35">
      <c r="C132" s="174"/>
      <c r="D132" s="174"/>
      <c r="E132" s="174"/>
      <c r="F132" s="174"/>
      <c r="G132" s="174"/>
      <c r="H132" s="174"/>
      <c r="I132" s="174"/>
      <c r="J132" s="174"/>
      <c r="K132" s="174"/>
      <c r="L132" s="174"/>
      <c r="M132" s="174"/>
      <c r="N132" s="174"/>
      <c r="O132" s="174"/>
      <c r="P132" s="174"/>
      <c r="Q132" s="174"/>
    </row>
    <row r="133" spans="3:17" ht="18" customHeight="1" x14ac:dyDescent="0.35">
      <c r="C133" s="174"/>
      <c r="D133" s="174"/>
      <c r="E133" s="174"/>
      <c r="F133" s="174"/>
      <c r="G133" s="174"/>
      <c r="H133" s="174"/>
      <c r="I133" s="174"/>
      <c r="J133" s="174"/>
      <c r="K133" s="174"/>
      <c r="L133" s="174"/>
      <c r="M133" s="174"/>
      <c r="N133" s="174"/>
      <c r="O133" s="174"/>
      <c r="P133" s="174"/>
      <c r="Q133" s="174"/>
    </row>
    <row r="134" spans="3:17" ht="18" customHeight="1" x14ac:dyDescent="0.35">
      <c r="C134" s="174"/>
      <c r="D134" s="174"/>
      <c r="E134" s="174"/>
      <c r="F134" s="174"/>
      <c r="G134" s="174"/>
      <c r="H134" s="174"/>
      <c r="I134" s="174"/>
      <c r="J134" s="174"/>
      <c r="K134" s="174"/>
      <c r="L134" s="174"/>
      <c r="M134" s="174"/>
      <c r="N134" s="174"/>
      <c r="O134" s="174"/>
      <c r="P134" s="174"/>
      <c r="Q134" s="174"/>
    </row>
    <row r="135" spans="3:17" ht="18" customHeight="1" x14ac:dyDescent="0.35">
      <c r="C135" s="174"/>
      <c r="D135" s="174"/>
      <c r="E135" s="174"/>
      <c r="F135" s="174"/>
      <c r="G135" s="174"/>
      <c r="H135" s="174"/>
      <c r="I135" s="174"/>
      <c r="J135" s="174"/>
      <c r="K135" s="174"/>
      <c r="L135" s="174"/>
      <c r="M135" s="174"/>
      <c r="N135" s="174"/>
      <c r="O135" s="174"/>
      <c r="P135" s="174"/>
      <c r="Q135" s="174"/>
    </row>
    <row r="136" spans="3:17" ht="18" customHeight="1" x14ac:dyDescent="0.35">
      <c r="C136" s="174"/>
      <c r="D136" s="174"/>
      <c r="E136" s="174"/>
      <c r="F136" s="174"/>
      <c r="G136" s="174"/>
      <c r="H136" s="174"/>
      <c r="I136" s="174"/>
      <c r="J136" s="174"/>
      <c r="K136" s="174"/>
      <c r="L136" s="174"/>
      <c r="M136" s="174"/>
      <c r="N136" s="174"/>
      <c r="O136" s="174"/>
      <c r="P136" s="174"/>
      <c r="Q136" s="174"/>
    </row>
    <row r="137" spans="3:17" ht="18" customHeight="1" x14ac:dyDescent="0.35">
      <c r="C137" s="174"/>
      <c r="D137" s="174"/>
      <c r="E137" s="174"/>
      <c r="F137" s="174"/>
      <c r="G137" s="174"/>
      <c r="H137" s="174"/>
      <c r="I137" s="174"/>
      <c r="J137" s="174"/>
      <c r="K137" s="174"/>
      <c r="L137" s="174"/>
      <c r="M137" s="174"/>
      <c r="N137" s="174"/>
      <c r="O137" s="174"/>
      <c r="P137" s="174"/>
      <c r="Q137" s="174"/>
    </row>
    <row r="138" spans="3:17" ht="18" customHeight="1" x14ac:dyDescent="0.35">
      <c r="C138" s="174"/>
      <c r="D138" s="174"/>
      <c r="E138" s="174"/>
      <c r="F138" s="174"/>
      <c r="G138" s="174"/>
      <c r="H138" s="174"/>
      <c r="I138" s="174"/>
      <c r="J138" s="174"/>
      <c r="K138" s="174"/>
      <c r="L138" s="174"/>
      <c r="M138" s="174"/>
      <c r="N138" s="174"/>
      <c r="O138" s="174"/>
      <c r="P138" s="174"/>
      <c r="Q138" s="174"/>
    </row>
    <row r="139" spans="3:17" ht="18" customHeight="1" x14ac:dyDescent="0.35">
      <c r="C139" s="174"/>
      <c r="D139" s="174"/>
      <c r="E139" s="174"/>
      <c r="F139" s="174"/>
      <c r="G139" s="174"/>
      <c r="H139" s="174"/>
      <c r="I139" s="174"/>
      <c r="J139" s="174"/>
      <c r="K139" s="174"/>
      <c r="L139" s="174"/>
      <c r="M139" s="174"/>
      <c r="N139" s="174"/>
      <c r="O139" s="174"/>
      <c r="P139" s="174"/>
      <c r="Q139" s="174"/>
    </row>
    <row r="140" spans="3:17" ht="18" customHeight="1" x14ac:dyDescent="0.35">
      <c r="C140" s="174"/>
      <c r="D140" s="174"/>
      <c r="E140" s="174"/>
      <c r="F140" s="174"/>
      <c r="G140" s="174"/>
      <c r="H140" s="174"/>
      <c r="I140" s="174"/>
      <c r="J140" s="174"/>
      <c r="K140" s="174"/>
      <c r="L140" s="174"/>
      <c r="M140" s="174"/>
      <c r="N140" s="174"/>
      <c r="O140" s="174"/>
      <c r="P140" s="174"/>
      <c r="Q140" s="174"/>
    </row>
    <row r="141" spans="3:17" ht="18" customHeight="1" x14ac:dyDescent="0.35">
      <c r="C141" s="174"/>
      <c r="D141" s="174"/>
      <c r="E141" s="174"/>
      <c r="F141" s="174"/>
      <c r="G141" s="174"/>
      <c r="H141" s="174"/>
      <c r="I141" s="174"/>
      <c r="J141" s="174"/>
      <c r="K141" s="174"/>
      <c r="L141" s="174"/>
      <c r="M141" s="174"/>
      <c r="N141" s="174"/>
      <c r="O141" s="174"/>
      <c r="P141" s="174"/>
      <c r="Q141" s="174"/>
    </row>
    <row r="142" spans="3:17" ht="18" customHeight="1" x14ac:dyDescent="0.35">
      <c r="C142" s="174"/>
      <c r="D142" s="174"/>
      <c r="E142" s="174"/>
      <c r="F142" s="174"/>
      <c r="G142" s="174"/>
      <c r="H142" s="174"/>
      <c r="I142" s="174"/>
      <c r="J142" s="174"/>
      <c r="K142" s="174"/>
      <c r="L142" s="174"/>
      <c r="M142" s="174"/>
      <c r="N142" s="174"/>
      <c r="O142" s="174"/>
      <c r="P142" s="174"/>
      <c r="Q142" s="174"/>
    </row>
    <row r="143" spans="3:17" ht="18" customHeight="1" x14ac:dyDescent="0.35">
      <c r="C143" s="174"/>
      <c r="D143" s="174"/>
      <c r="E143" s="174"/>
      <c r="F143" s="174"/>
      <c r="G143" s="174"/>
      <c r="H143" s="174"/>
      <c r="I143" s="174"/>
      <c r="J143" s="174"/>
      <c r="K143" s="174"/>
      <c r="L143" s="174"/>
      <c r="M143" s="174"/>
      <c r="N143" s="174"/>
      <c r="O143" s="174"/>
      <c r="P143" s="174"/>
      <c r="Q143" s="174"/>
    </row>
    <row r="144" spans="3:17" ht="18" customHeight="1" x14ac:dyDescent="0.35">
      <c r="C144" s="174"/>
      <c r="D144" s="174"/>
      <c r="E144" s="174"/>
      <c r="F144" s="174"/>
      <c r="G144" s="174"/>
      <c r="H144" s="174"/>
      <c r="I144" s="174"/>
      <c r="J144" s="174"/>
      <c r="K144" s="174"/>
      <c r="L144" s="174"/>
      <c r="M144" s="174"/>
      <c r="N144" s="174"/>
      <c r="O144" s="174"/>
      <c r="P144" s="174"/>
      <c r="Q144" s="174"/>
    </row>
    <row r="145" spans="3:17" ht="18" customHeight="1" x14ac:dyDescent="0.35">
      <c r="C145" s="174"/>
      <c r="D145" s="174"/>
      <c r="E145" s="174"/>
      <c r="F145" s="174"/>
      <c r="G145" s="174"/>
      <c r="H145" s="174"/>
      <c r="I145" s="174"/>
      <c r="J145" s="174"/>
      <c r="K145" s="174"/>
      <c r="L145" s="174"/>
      <c r="M145" s="174"/>
      <c r="N145" s="174"/>
      <c r="O145" s="174"/>
      <c r="P145" s="174"/>
      <c r="Q145" s="174"/>
    </row>
    <row r="146" spans="3:17" ht="18" customHeight="1" x14ac:dyDescent="0.35">
      <c r="C146" s="174"/>
      <c r="D146" s="174"/>
      <c r="E146" s="174"/>
      <c r="F146" s="174"/>
      <c r="G146" s="174"/>
      <c r="H146" s="174"/>
      <c r="I146" s="174"/>
      <c r="J146" s="174"/>
      <c r="K146" s="174"/>
      <c r="L146" s="174"/>
      <c r="M146" s="174"/>
      <c r="N146" s="174"/>
      <c r="O146" s="174"/>
      <c r="P146" s="174"/>
      <c r="Q146" s="174"/>
    </row>
    <row r="147" spans="3:17" ht="18" customHeight="1" x14ac:dyDescent="0.35">
      <c r="C147" s="174"/>
      <c r="D147" s="174"/>
      <c r="E147" s="174"/>
      <c r="F147" s="174"/>
      <c r="G147" s="174"/>
      <c r="H147" s="174"/>
      <c r="I147" s="174"/>
      <c r="J147" s="174"/>
      <c r="K147" s="174"/>
      <c r="L147" s="174"/>
      <c r="M147" s="174"/>
      <c r="N147" s="174"/>
      <c r="O147" s="174"/>
      <c r="P147" s="174"/>
      <c r="Q147" s="174"/>
    </row>
    <row r="148" spans="3:17" ht="18" customHeight="1" x14ac:dyDescent="0.35">
      <c r="C148" s="174"/>
      <c r="D148" s="174"/>
      <c r="E148" s="174"/>
      <c r="F148" s="174"/>
      <c r="G148" s="174"/>
      <c r="H148" s="174"/>
      <c r="I148" s="174"/>
      <c r="J148" s="174"/>
      <c r="K148" s="174"/>
      <c r="L148" s="174"/>
      <c r="M148" s="174"/>
      <c r="N148" s="174"/>
      <c r="O148" s="174"/>
      <c r="P148" s="174"/>
      <c r="Q148" s="174"/>
    </row>
    <row r="149" spans="3:17" ht="18" customHeight="1" x14ac:dyDescent="0.35">
      <c r="C149" s="174"/>
      <c r="D149" s="174"/>
      <c r="E149" s="174"/>
      <c r="F149" s="174"/>
      <c r="G149" s="174"/>
      <c r="H149" s="174"/>
      <c r="I149" s="174"/>
      <c r="J149" s="174"/>
      <c r="K149" s="174"/>
      <c r="L149" s="174"/>
      <c r="M149" s="174"/>
      <c r="N149" s="174"/>
      <c r="O149" s="174"/>
      <c r="P149" s="174"/>
      <c r="Q149" s="174"/>
    </row>
    <row r="150" spans="3:17" ht="18" customHeight="1" x14ac:dyDescent="0.35">
      <c r="C150" s="174"/>
      <c r="D150" s="174"/>
      <c r="E150" s="174"/>
      <c r="F150" s="174"/>
      <c r="G150" s="174"/>
      <c r="H150" s="174"/>
      <c r="I150" s="174"/>
      <c r="J150" s="174"/>
      <c r="K150" s="174"/>
      <c r="L150" s="174"/>
      <c r="M150" s="174"/>
      <c r="N150" s="174"/>
      <c r="O150" s="174"/>
      <c r="P150" s="174"/>
      <c r="Q150" s="174"/>
    </row>
    <row r="151" spans="3:17" ht="18" customHeight="1" x14ac:dyDescent="0.35">
      <c r="C151" s="174"/>
      <c r="D151" s="174"/>
      <c r="E151" s="174"/>
      <c r="F151" s="174"/>
      <c r="G151" s="174"/>
      <c r="H151" s="174"/>
      <c r="I151" s="174"/>
      <c r="J151" s="174"/>
      <c r="K151" s="174"/>
      <c r="L151" s="174"/>
      <c r="M151" s="174"/>
      <c r="N151" s="174"/>
      <c r="O151" s="174"/>
      <c r="P151" s="174"/>
      <c r="Q151" s="174"/>
    </row>
    <row r="152" spans="3:17" ht="18" customHeight="1" x14ac:dyDescent="0.35">
      <c r="C152" s="174"/>
      <c r="D152" s="174"/>
      <c r="E152" s="174"/>
      <c r="F152" s="174"/>
      <c r="G152" s="174"/>
      <c r="H152" s="174"/>
      <c r="I152" s="174"/>
      <c r="J152" s="174"/>
      <c r="K152" s="174"/>
      <c r="L152" s="174"/>
      <c r="M152" s="174"/>
      <c r="N152" s="174"/>
      <c r="O152" s="174"/>
      <c r="P152" s="174"/>
      <c r="Q152" s="174"/>
    </row>
    <row r="153" spans="3:17" ht="18" customHeight="1" x14ac:dyDescent="0.35">
      <c r="C153" s="174"/>
      <c r="D153" s="174"/>
      <c r="E153" s="174"/>
      <c r="F153" s="174"/>
      <c r="G153" s="174"/>
      <c r="H153" s="174"/>
      <c r="I153" s="174"/>
      <c r="J153" s="174"/>
      <c r="K153" s="174"/>
      <c r="L153" s="174"/>
      <c r="M153" s="174"/>
      <c r="N153" s="174"/>
      <c r="O153" s="174"/>
      <c r="P153" s="174"/>
      <c r="Q153" s="174"/>
    </row>
    <row r="154" spans="3:17" ht="18" customHeight="1" x14ac:dyDescent="0.35">
      <c r="C154" s="174"/>
      <c r="D154" s="174"/>
      <c r="E154" s="174"/>
      <c r="F154" s="174"/>
      <c r="G154" s="174"/>
      <c r="H154" s="174"/>
      <c r="I154" s="174"/>
      <c r="J154" s="174"/>
      <c r="K154" s="174"/>
      <c r="L154" s="174"/>
      <c r="M154" s="174"/>
      <c r="N154" s="174"/>
      <c r="O154" s="174"/>
      <c r="P154" s="174"/>
      <c r="Q154" s="174"/>
    </row>
    <row r="155" spans="3:17" ht="18" customHeight="1" x14ac:dyDescent="0.35">
      <c r="C155" s="174"/>
      <c r="D155" s="174"/>
      <c r="E155" s="174"/>
      <c r="F155" s="174"/>
      <c r="G155" s="174"/>
      <c r="H155" s="174"/>
      <c r="I155" s="174"/>
      <c r="J155" s="174"/>
      <c r="K155" s="174"/>
      <c r="L155" s="174"/>
      <c r="M155" s="174"/>
      <c r="N155" s="174"/>
      <c r="O155" s="174"/>
      <c r="P155" s="174"/>
      <c r="Q155" s="174"/>
    </row>
    <row r="156" spans="3:17" ht="18" customHeight="1" x14ac:dyDescent="0.35">
      <c r="C156" s="174"/>
      <c r="D156" s="174"/>
      <c r="E156" s="174"/>
      <c r="F156" s="174"/>
      <c r="G156" s="174"/>
      <c r="H156" s="174"/>
      <c r="I156" s="174"/>
      <c r="J156" s="174"/>
      <c r="K156" s="174"/>
      <c r="L156" s="174"/>
      <c r="M156" s="174"/>
      <c r="N156" s="174"/>
      <c r="O156" s="174"/>
      <c r="P156" s="174"/>
      <c r="Q156" s="174"/>
    </row>
    <row r="157" spans="3:17" ht="18" customHeight="1" x14ac:dyDescent="0.35">
      <c r="C157" s="174"/>
      <c r="D157" s="174"/>
      <c r="E157" s="174"/>
      <c r="F157" s="174"/>
      <c r="G157" s="174"/>
      <c r="H157" s="174"/>
      <c r="I157" s="174"/>
      <c r="J157" s="174"/>
      <c r="K157" s="174"/>
      <c r="L157" s="174"/>
      <c r="M157" s="174"/>
      <c r="N157" s="174"/>
      <c r="O157" s="174"/>
      <c r="P157" s="174"/>
      <c r="Q157" s="174"/>
    </row>
    <row r="158" spans="3:17" ht="18" customHeight="1" x14ac:dyDescent="0.35">
      <c r="C158" s="174"/>
      <c r="D158" s="174"/>
      <c r="E158" s="174"/>
      <c r="F158" s="174"/>
      <c r="G158" s="174"/>
      <c r="H158" s="174"/>
      <c r="I158" s="174"/>
      <c r="J158" s="174"/>
      <c r="K158" s="174"/>
      <c r="L158" s="174"/>
      <c r="M158" s="174"/>
      <c r="N158" s="174"/>
      <c r="O158" s="174"/>
      <c r="P158" s="174"/>
      <c r="Q158" s="174"/>
    </row>
    <row r="159" spans="3:17" ht="18" customHeight="1" x14ac:dyDescent="0.35">
      <c r="C159" s="174"/>
      <c r="D159" s="174"/>
      <c r="E159" s="174"/>
      <c r="F159" s="174"/>
      <c r="G159" s="174"/>
      <c r="H159" s="174"/>
      <c r="I159" s="174"/>
      <c r="J159" s="174"/>
      <c r="K159" s="174"/>
      <c r="L159" s="174"/>
      <c r="M159" s="174"/>
      <c r="N159" s="174"/>
      <c r="O159" s="174"/>
      <c r="P159" s="174"/>
      <c r="Q159" s="174"/>
    </row>
    <row r="160" spans="3:17" ht="18" customHeight="1" x14ac:dyDescent="0.35">
      <c r="C160" s="174"/>
      <c r="D160" s="174"/>
      <c r="E160" s="174"/>
      <c r="F160" s="174"/>
      <c r="G160" s="174"/>
      <c r="H160" s="174"/>
      <c r="I160" s="174"/>
      <c r="J160" s="174"/>
      <c r="K160" s="174"/>
      <c r="L160" s="174"/>
      <c r="M160" s="174"/>
      <c r="N160" s="174"/>
      <c r="O160" s="174"/>
      <c r="P160" s="174"/>
      <c r="Q160" s="174"/>
    </row>
    <row r="161" spans="3:17" ht="18" customHeight="1" x14ac:dyDescent="0.35">
      <c r="C161" s="174"/>
      <c r="D161" s="174"/>
      <c r="E161" s="174"/>
      <c r="F161" s="174"/>
      <c r="G161" s="174"/>
      <c r="H161" s="174"/>
      <c r="I161" s="174"/>
      <c r="J161" s="174"/>
      <c r="K161" s="174"/>
      <c r="L161" s="174"/>
      <c r="M161" s="174"/>
      <c r="N161" s="174"/>
      <c r="O161" s="174"/>
      <c r="P161" s="174"/>
      <c r="Q161" s="174"/>
    </row>
    <row r="162" spans="3:17" ht="18" customHeight="1" x14ac:dyDescent="0.35">
      <c r="C162" s="174"/>
      <c r="D162" s="174"/>
      <c r="E162" s="174"/>
      <c r="F162" s="174"/>
      <c r="G162" s="174"/>
      <c r="H162" s="174"/>
      <c r="I162" s="174"/>
      <c r="J162" s="174"/>
      <c r="K162" s="174"/>
      <c r="L162" s="174"/>
      <c r="M162" s="174"/>
      <c r="N162" s="174"/>
      <c r="O162" s="174"/>
      <c r="P162" s="174"/>
      <c r="Q162" s="174"/>
    </row>
    <row r="163" spans="3:17" ht="18" customHeight="1" x14ac:dyDescent="0.35">
      <c r="C163" s="174"/>
      <c r="D163" s="174"/>
      <c r="E163" s="174"/>
      <c r="F163" s="174"/>
      <c r="G163" s="174"/>
      <c r="H163" s="174"/>
      <c r="I163" s="174"/>
      <c r="J163" s="174"/>
      <c r="K163" s="174"/>
      <c r="L163" s="174"/>
      <c r="M163" s="174"/>
      <c r="N163" s="174"/>
      <c r="O163" s="174"/>
      <c r="P163" s="174"/>
      <c r="Q163" s="174"/>
    </row>
    <row r="164" spans="3:17" ht="18" customHeight="1" x14ac:dyDescent="0.35">
      <c r="C164" s="174"/>
      <c r="D164" s="174"/>
      <c r="E164" s="174"/>
      <c r="F164" s="174"/>
      <c r="G164" s="174"/>
      <c r="H164" s="174"/>
      <c r="I164" s="174"/>
      <c r="J164" s="174"/>
      <c r="K164" s="174"/>
      <c r="L164" s="174"/>
      <c r="M164" s="174"/>
      <c r="N164" s="174"/>
      <c r="O164" s="174"/>
      <c r="P164" s="174"/>
      <c r="Q164" s="174"/>
    </row>
    <row r="165" spans="3:17" ht="18" customHeight="1" x14ac:dyDescent="0.35">
      <c r="C165" s="174"/>
      <c r="D165" s="174"/>
      <c r="E165" s="174"/>
      <c r="F165" s="174"/>
      <c r="G165" s="174"/>
      <c r="H165" s="174"/>
      <c r="I165" s="174"/>
      <c r="J165" s="174"/>
      <c r="K165" s="174"/>
      <c r="L165" s="174"/>
      <c r="M165" s="174"/>
      <c r="N165" s="174"/>
      <c r="O165" s="174"/>
      <c r="P165" s="174"/>
      <c r="Q165" s="174"/>
    </row>
    <row r="166" spans="3:17" ht="18" customHeight="1" x14ac:dyDescent="0.35">
      <c r="C166" s="174"/>
      <c r="D166" s="174"/>
      <c r="E166" s="174"/>
      <c r="F166" s="174"/>
      <c r="G166" s="174"/>
      <c r="H166" s="174"/>
      <c r="I166" s="174"/>
      <c r="J166" s="174"/>
      <c r="K166" s="174"/>
      <c r="L166" s="174"/>
      <c r="M166" s="174"/>
      <c r="N166" s="174"/>
      <c r="O166" s="174"/>
      <c r="P166" s="174"/>
      <c r="Q166" s="174"/>
    </row>
    <row r="167" spans="3:17" ht="18" customHeight="1" x14ac:dyDescent="0.35">
      <c r="C167" s="174"/>
      <c r="D167" s="174"/>
      <c r="E167" s="174"/>
      <c r="F167" s="174"/>
      <c r="G167" s="174"/>
      <c r="H167" s="174"/>
      <c r="I167" s="174"/>
      <c r="J167" s="174"/>
      <c r="K167" s="174"/>
      <c r="L167" s="174"/>
      <c r="M167" s="174"/>
      <c r="N167" s="174"/>
      <c r="O167" s="174"/>
      <c r="P167" s="174"/>
      <c r="Q167" s="174"/>
    </row>
    <row r="168" spans="3:17" ht="18" customHeight="1" x14ac:dyDescent="0.35">
      <c r="C168" s="174"/>
      <c r="D168" s="174"/>
      <c r="E168" s="174"/>
      <c r="F168" s="174"/>
      <c r="G168" s="174"/>
      <c r="H168" s="174"/>
      <c r="I168" s="174"/>
      <c r="J168" s="174"/>
      <c r="K168" s="174"/>
      <c r="L168" s="174"/>
      <c r="M168" s="174"/>
      <c r="N168" s="174"/>
      <c r="O168" s="174"/>
      <c r="P168" s="174"/>
      <c r="Q168" s="174"/>
    </row>
    <row r="169" spans="3:17" ht="18" customHeight="1" x14ac:dyDescent="0.35">
      <c r="C169" s="174"/>
      <c r="D169" s="174"/>
      <c r="E169" s="174"/>
      <c r="F169" s="174"/>
      <c r="G169" s="174"/>
      <c r="H169" s="174"/>
      <c r="I169" s="174"/>
      <c r="J169" s="174"/>
      <c r="K169" s="174"/>
      <c r="L169" s="174"/>
      <c r="M169" s="174"/>
      <c r="N169" s="174"/>
      <c r="O169" s="174"/>
      <c r="P169" s="174"/>
      <c r="Q169" s="174"/>
    </row>
    <row r="170" spans="3:17" ht="18" customHeight="1" x14ac:dyDescent="0.35">
      <c r="C170" s="174"/>
      <c r="D170" s="174"/>
      <c r="E170" s="174"/>
      <c r="F170" s="174"/>
      <c r="G170" s="174"/>
      <c r="H170" s="174"/>
      <c r="I170" s="174"/>
      <c r="J170" s="174"/>
      <c r="K170" s="174"/>
      <c r="L170" s="174"/>
      <c r="M170" s="174"/>
      <c r="N170" s="174"/>
      <c r="O170" s="174"/>
      <c r="P170" s="174"/>
      <c r="Q170" s="174"/>
    </row>
    <row r="171" spans="3:17" ht="18" customHeight="1" x14ac:dyDescent="0.35">
      <c r="C171" s="174"/>
      <c r="D171" s="174"/>
      <c r="E171" s="174"/>
      <c r="F171" s="174"/>
      <c r="G171" s="174"/>
      <c r="H171" s="174"/>
      <c r="I171" s="174"/>
      <c r="J171" s="174"/>
      <c r="K171" s="174"/>
      <c r="L171" s="174"/>
      <c r="M171" s="174"/>
      <c r="N171" s="174"/>
      <c r="O171" s="174"/>
      <c r="P171" s="174"/>
      <c r="Q171" s="174"/>
    </row>
    <row r="172" spans="3:17" ht="18" customHeight="1" x14ac:dyDescent="0.35">
      <c r="C172" s="174"/>
      <c r="D172" s="174"/>
      <c r="E172" s="174"/>
      <c r="F172" s="174"/>
      <c r="G172" s="174"/>
      <c r="H172" s="174"/>
      <c r="I172" s="174"/>
      <c r="J172" s="174"/>
      <c r="K172" s="174"/>
      <c r="L172" s="174"/>
      <c r="M172" s="174"/>
      <c r="N172" s="174"/>
      <c r="O172" s="174"/>
      <c r="P172" s="174"/>
      <c r="Q172" s="174"/>
    </row>
    <row r="173" spans="3:17" ht="18" customHeight="1" x14ac:dyDescent="0.35">
      <c r="C173" s="174"/>
      <c r="D173" s="174"/>
      <c r="E173" s="174"/>
      <c r="F173" s="174"/>
      <c r="G173" s="174"/>
      <c r="H173" s="174"/>
      <c r="I173" s="174"/>
      <c r="J173" s="174"/>
      <c r="K173" s="174"/>
      <c r="L173" s="174"/>
      <c r="M173" s="174"/>
      <c r="N173" s="174"/>
      <c r="O173" s="174"/>
      <c r="P173" s="174"/>
      <c r="Q173" s="174"/>
    </row>
    <row r="174" spans="3:17" ht="18" customHeight="1" x14ac:dyDescent="0.35">
      <c r="C174" s="174"/>
      <c r="D174" s="174"/>
      <c r="E174" s="174"/>
      <c r="F174" s="174"/>
      <c r="G174" s="174"/>
      <c r="H174" s="174"/>
      <c r="I174" s="174"/>
      <c r="J174" s="174"/>
      <c r="K174" s="174"/>
      <c r="L174" s="174"/>
      <c r="M174" s="174"/>
      <c r="N174" s="174"/>
      <c r="O174" s="174"/>
      <c r="P174" s="174"/>
      <c r="Q174" s="174"/>
    </row>
  </sheetData>
  <sheetProtection algorithmName="SHA-512" hashValue="wOeQG+DbOCrBy3eDwty9+pXJJldCppzRLZC01i+NqGm0imgjrKiOT4DstpPfbf0R2JYl6w//uCkDsp2Co3C3wQ==" saltValue="sXff7Zav99Z4GrBCsTpZtQ==" spinCount="100000"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zoomScaleNormal="100" workbookViewId="0">
      <selection activeCell="H17" sqref="H17"/>
    </sheetView>
  </sheetViews>
  <sheetFormatPr defaultColWidth="9.453125" defaultRowHeight="21" customHeight="1" x14ac:dyDescent="0.3"/>
  <cols>
    <col min="1" max="1" width="14.54296875" style="4" customWidth="1"/>
    <col min="2" max="3" width="9.453125" style="4"/>
    <col min="4" max="4" width="28.453125" style="4" customWidth="1"/>
    <col min="5" max="5" width="50.453125" style="4" customWidth="1"/>
    <col min="6" max="6" width="25" style="4" customWidth="1"/>
    <col min="7" max="16384" width="9.453125" style="4"/>
  </cols>
  <sheetData>
    <row r="2" spans="2:6" ht="38.25" customHeight="1" thickBot="1" x14ac:dyDescent="0.35"/>
    <row r="3" spans="2:6" ht="62.25" customHeight="1" thickBot="1" x14ac:dyDescent="0.45">
      <c r="B3" s="223" t="s">
        <v>195</v>
      </c>
      <c r="C3" s="224"/>
      <c r="D3" s="224"/>
      <c r="E3" s="224"/>
      <c r="F3" s="225"/>
    </row>
    <row r="4" spans="2:6" ht="23.25" customHeight="1" thickTop="1" x14ac:dyDescent="0.3">
      <c r="B4" s="226" t="s">
        <v>197</v>
      </c>
      <c r="C4" s="227"/>
      <c r="D4" s="227"/>
      <c r="E4" s="227"/>
      <c r="F4" s="228"/>
    </row>
    <row r="5" spans="2:6" ht="23.25" customHeight="1" x14ac:dyDescent="0.3">
      <c r="B5" s="229"/>
      <c r="C5" s="230"/>
      <c r="D5" s="230"/>
      <c r="E5" s="230"/>
      <c r="F5" s="231"/>
    </row>
    <row r="6" spans="2:6" ht="62.25" customHeight="1" x14ac:dyDescent="0.3">
      <c r="B6" s="229"/>
      <c r="C6" s="230"/>
      <c r="D6" s="230"/>
      <c r="E6" s="230"/>
      <c r="F6" s="231"/>
    </row>
    <row r="7" spans="2:6" ht="62.25" customHeight="1" thickBot="1" x14ac:dyDescent="0.35">
      <c r="B7" s="232"/>
      <c r="C7" s="233"/>
      <c r="D7" s="233"/>
      <c r="E7" s="233"/>
      <c r="F7" s="234"/>
    </row>
    <row r="8" spans="2:6" ht="62.25" customHeight="1" x14ac:dyDescent="0.3"/>
    <row r="9" spans="2:6" ht="62.25" customHeight="1" x14ac:dyDescent="0.3"/>
  </sheetData>
  <sheetProtection algorithmName="SHA-512" hashValue="QFABKReizsQ0jTAtomFQWdoqjSUYZnjE8YE/+75bqF8vU6E5PNYZSd0PZZjLUKWG3a3q2th5UPtfObJCdGOSAg==" saltValue="nNOVAP4lYbK3B7gu5F1e6g=="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S53"/>
  <sheetViews>
    <sheetView showGridLines="0" topLeftCell="A43" zoomScale="77" zoomScaleNormal="77" workbookViewId="0">
      <selection activeCell="Q23" sqref="Q23"/>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58" bestFit="1" customWidth="1"/>
  </cols>
  <sheetData>
    <row r="2" spans="2:19" ht="19.5" customHeight="1" x14ac:dyDescent="0.35">
      <c r="B2" s="4"/>
      <c r="C2" s="4"/>
      <c r="D2" s="4"/>
      <c r="E2" s="4"/>
      <c r="F2" s="4"/>
      <c r="G2" s="4"/>
      <c r="H2" s="4"/>
      <c r="I2" s="4"/>
      <c r="J2" s="4"/>
      <c r="K2" s="4"/>
      <c r="L2" s="4"/>
      <c r="M2" s="4"/>
      <c r="N2" s="4"/>
      <c r="O2" s="4"/>
      <c r="P2" s="4"/>
      <c r="Q2" s="4"/>
      <c r="R2" s="4"/>
      <c r="S2" s="159"/>
    </row>
    <row r="3" spans="2:19" ht="22.5" customHeight="1" x14ac:dyDescent="0.35">
      <c r="B3" s="275" t="s">
        <v>309</v>
      </c>
      <c r="C3" s="276"/>
      <c r="D3" s="276"/>
      <c r="E3" s="276"/>
      <c r="F3" s="276"/>
      <c r="G3" s="276"/>
      <c r="H3" s="276"/>
      <c r="I3" s="276"/>
      <c r="J3" s="276"/>
      <c r="K3" s="276"/>
      <c r="L3" s="276"/>
      <c r="M3" s="276"/>
      <c r="N3" s="276"/>
      <c r="O3" s="276"/>
      <c r="P3" s="276"/>
      <c r="Q3" s="276"/>
      <c r="R3" s="277"/>
      <c r="S3" s="159"/>
    </row>
    <row r="4" spans="2:19" ht="18.75" customHeight="1" x14ac:dyDescent="0.35">
      <c r="B4" s="278" t="s">
        <v>0</v>
      </c>
      <c r="C4" s="279" t="s">
        <v>201</v>
      </c>
      <c r="D4" s="279" t="s">
        <v>202</v>
      </c>
      <c r="E4" s="279" t="s">
        <v>203</v>
      </c>
      <c r="F4" s="279" t="s">
        <v>204</v>
      </c>
      <c r="G4" s="279" t="s">
        <v>205</v>
      </c>
      <c r="H4" s="279" t="s">
        <v>206</v>
      </c>
      <c r="I4" s="279" t="s">
        <v>207</v>
      </c>
      <c r="J4" s="279" t="s">
        <v>208</v>
      </c>
      <c r="K4" s="279" t="s">
        <v>209</v>
      </c>
      <c r="L4" s="279" t="s">
        <v>210</v>
      </c>
      <c r="M4" s="279" t="s">
        <v>211</v>
      </c>
      <c r="N4" s="279" t="s">
        <v>212</v>
      </c>
      <c r="O4" s="279" t="s">
        <v>213</v>
      </c>
      <c r="P4" s="279" t="s">
        <v>214</v>
      </c>
      <c r="Q4" s="279" t="s">
        <v>215</v>
      </c>
      <c r="R4" s="280" t="s">
        <v>85</v>
      </c>
      <c r="S4" s="159"/>
    </row>
    <row r="5" spans="2:19" ht="18.75" customHeight="1" x14ac:dyDescent="0.35">
      <c r="B5" s="278"/>
      <c r="C5" s="279"/>
      <c r="D5" s="279"/>
      <c r="E5" s="279"/>
      <c r="F5" s="279"/>
      <c r="G5" s="279"/>
      <c r="H5" s="279"/>
      <c r="I5" s="279"/>
      <c r="J5" s="279"/>
      <c r="K5" s="279"/>
      <c r="L5" s="279"/>
      <c r="M5" s="279"/>
      <c r="N5" s="279"/>
      <c r="O5" s="279"/>
      <c r="P5" s="279"/>
      <c r="Q5" s="279"/>
      <c r="R5" s="280"/>
      <c r="S5" s="159"/>
    </row>
    <row r="6" spans="2:19" ht="19.5" customHeight="1" x14ac:dyDescent="0.35">
      <c r="B6" s="281" t="s">
        <v>16</v>
      </c>
      <c r="C6" s="282"/>
      <c r="D6" s="282"/>
      <c r="E6" s="282"/>
      <c r="F6" s="282"/>
      <c r="G6" s="282"/>
      <c r="H6" s="282"/>
      <c r="I6" s="282"/>
      <c r="J6" s="282"/>
      <c r="K6" s="282"/>
      <c r="L6" s="282"/>
      <c r="M6" s="282"/>
      <c r="N6" s="282"/>
      <c r="O6" s="282"/>
      <c r="P6" s="282"/>
      <c r="Q6" s="282"/>
      <c r="R6" s="283"/>
      <c r="S6" s="159"/>
    </row>
    <row r="7" spans="2:19" ht="32.25" customHeight="1" x14ac:dyDescent="0.35">
      <c r="B7" s="111" t="s">
        <v>17</v>
      </c>
      <c r="C7" s="2">
        <f>GDP!C7+INWARD!C7</f>
        <v>0</v>
      </c>
      <c r="D7" s="2">
        <f>GDP!D7+INWARD!D7</f>
        <v>330</v>
      </c>
      <c r="E7" s="2">
        <f>GDP!E7+INWARD!E7</f>
        <v>1606</v>
      </c>
      <c r="F7" s="2">
        <f>GDP!F7+INWARD!F7</f>
        <v>7539</v>
      </c>
      <c r="G7" s="2">
        <f>GDP!G7+INWARD!G7</f>
        <v>10334</v>
      </c>
      <c r="H7" s="2">
        <f>GDP!H7+INWARD!H7</f>
        <v>366</v>
      </c>
      <c r="I7" s="2">
        <f>GDP!I7+INWARD!I7</f>
        <v>0</v>
      </c>
      <c r="J7" s="2">
        <f>GDP!J7+INWARD!J7</f>
        <v>0</v>
      </c>
      <c r="K7" s="2">
        <f>GDP!K7+INWARD!K7</f>
        <v>0</v>
      </c>
      <c r="L7" s="2">
        <f>GDP!L7+INWARD!L7</f>
        <v>27023</v>
      </c>
      <c r="M7" s="2">
        <f>GDP!M7+INWARD!M7</f>
        <v>3113</v>
      </c>
      <c r="N7" s="2">
        <f>GDP!N7+INWARD!N7</f>
        <v>87092</v>
      </c>
      <c r="O7" s="2">
        <f>GDP!O7+INWARD!O7</f>
        <v>5703183</v>
      </c>
      <c r="P7" s="2">
        <f>GDP!P7+INWARD!P7</f>
        <v>21332</v>
      </c>
      <c r="Q7" s="3">
        <f>SUM(C7:P7)</f>
        <v>5861918</v>
      </c>
      <c r="R7" s="112">
        <f t="shared" ref="R7:R43" si="0">(Q7/$Q$44)*100</f>
        <v>4.4704456208173395</v>
      </c>
      <c r="S7" s="159"/>
    </row>
    <row r="8" spans="2:19" ht="32.25" customHeight="1" x14ac:dyDescent="0.35">
      <c r="B8" s="7" t="s">
        <v>18</v>
      </c>
      <c r="C8" s="2">
        <f>GDP!C8+INWARD!C8</f>
        <v>0</v>
      </c>
      <c r="D8" s="2">
        <f>GDP!D8+INWARD!D8</f>
        <v>45567</v>
      </c>
      <c r="E8" s="2">
        <f>GDP!E8+INWARD!E8</f>
        <v>1943</v>
      </c>
      <c r="F8" s="2">
        <f>GDP!F8+INWARD!F8</f>
        <v>172113</v>
      </c>
      <c r="G8" s="2">
        <f>GDP!G8+INWARD!G8</f>
        <v>15250</v>
      </c>
      <c r="H8" s="2">
        <f>GDP!H8+INWARD!H8</f>
        <v>608</v>
      </c>
      <c r="I8" s="2">
        <f>GDP!I8+INWARD!I8</f>
        <v>602418</v>
      </c>
      <c r="J8" s="2">
        <f>GDP!J8+INWARD!J8</f>
        <v>405833</v>
      </c>
      <c r="K8" s="2">
        <f>GDP!K8+INWARD!K8</f>
        <v>0</v>
      </c>
      <c r="L8" s="2">
        <f>GDP!L8+INWARD!L8</f>
        <v>90462</v>
      </c>
      <c r="M8" s="2">
        <f>GDP!M8+INWARD!M8</f>
        <v>13106</v>
      </c>
      <c r="N8" s="2">
        <f>GDP!N8+INWARD!N8</f>
        <v>58802</v>
      </c>
      <c r="O8" s="2">
        <f>GDP!O8+INWARD!O8</f>
        <v>0</v>
      </c>
      <c r="P8" s="2">
        <f>GDP!P8+INWARD!P8</f>
        <v>68079</v>
      </c>
      <c r="Q8" s="3">
        <f t="shared" ref="Q8:Q43" si="1">SUM(C8:P8)</f>
        <v>1474181</v>
      </c>
      <c r="R8" s="112">
        <f t="shared" si="0"/>
        <v>1.1242473872446062</v>
      </c>
      <c r="S8" s="159"/>
    </row>
    <row r="9" spans="2:19" ht="32.25" customHeight="1" x14ac:dyDescent="0.35">
      <c r="B9" s="7" t="s">
        <v>19</v>
      </c>
      <c r="C9" s="2">
        <f>GDP!C9+INWARD!C9</f>
        <v>37758</v>
      </c>
      <c r="D9" s="2">
        <f>GDP!D9+INWARD!D9</f>
        <v>45538</v>
      </c>
      <c r="E9" s="2">
        <f>GDP!E9+INWARD!E9</f>
        <v>99560</v>
      </c>
      <c r="F9" s="2">
        <f>GDP!F9+INWARD!F9</f>
        <v>698164</v>
      </c>
      <c r="G9" s="2">
        <f>GDP!G9+INWARD!G9</f>
        <v>911502</v>
      </c>
      <c r="H9" s="2">
        <f>GDP!H9+INWARD!H9</f>
        <v>43610</v>
      </c>
      <c r="I9" s="2">
        <f>GDP!I9+INWARD!I9</f>
        <v>887575</v>
      </c>
      <c r="J9" s="2">
        <f>GDP!J9+INWARD!J9</f>
        <v>184125</v>
      </c>
      <c r="K9" s="2">
        <f>GDP!K9+INWARD!K9</f>
        <v>0</v>
      </c>
      <c r="L9" s="2">
        <f>GDP!L9+INWARD!L9</f>
        <v>400090</v>
      </c>
      <c r="M9" s="2">
        <f>GDP!M9+INWARD!M9</f>
        <v>306247</v>
      </c>
      <c r="N9" s="2">
        <f>GDP!N9+INWARD!N9</f>
        <v>4101</v>
      </c>
      <c r="O9" s="2">
        <f>GDP!O9+INWARD!O9</f>
        <v>0</v>
      </c>
      <c r="P9" s="2">
        <f>GDP!P9+INWARD!P9</f>
        <v>0</v>
      </c>
      <c r="Q9" s="3">
        <f t="shared" si="1"/>
        <v>3618270</v>
      </c>
      <c r="R9" s="112">
        <f t="shared" si="0"/>
        <v>2.7593834093951428</v>
      </c>
      <c r="S9" s="159"/>
    </row>
    <row r="10" spans="2:19" ht="32.25" customHeight="1" x14ac:dyDescent="0.35">
      <c r="B10" s="7" t="s">
        <v>145</v>
      </c>
      <c r="C10" s="2">
        <f>GDP!C10+INWARD!C10</f>
        <v>23588</v>
      </c>
      <c r="D10" s="2">
        <f>GDP!D10+INWARD!D10</f>
        <v>29506</v>
      </c>
      <c r="E10" s="2">
        <f>GDP!E10+INWARD!E10</f>
        <v>29183</v>
      </c>
      <c r="F10" s="2">
        <f>GDP!F10+INWARD!F10</f>
        <v>120371</v>
      </c>
      <c r="G10" s="2">
        <f>GDP!G10+INWARD!G10</f>
        <v>91862</v>
      </c>
      <c r="H10" s="2">
        <f>GDP!H10+INWARD!H10</f>
        <v>53650</v>
      </c>
      <c r="I10" s="2">
        <f>GDP!I10+INWARD!I10</f>
        <v>177191</v>
      </c>
      <c r="J10" s="2">
        <f>GDP!J10+INWARD!J10</f>
        <v>151804</v>
      </c>
      <c r="K10" s="2">
        <f>GDP!K10+INWARD!K10</f>
        <v>0</v>
      </c>
      <c r="L10" s="2">
        <f>GDP!L10+INWARD!L10</f>
        <v>3944</v>
      </c>
      <c r="M10" s="2">
        <f>GDP!M10+INWARD!M10</f>
        <v>25807</v>
      </c>
      <c r="N10" s="2">
        <f>GDP!N10+INWARD!N10</f>
        <v>83750</v>
      </c>
      <c r="O10" s="2">
        <f>GDP!O10+INWARD!O10</f>
        <v>91661</v>
      </c>
      <c r="P10" s="2">
        <f>GDP!P10+INWARD!P10</f>
        <v>28427</v>
      </c>
      <c r="Q10" s="3">
        <f t="shared" si="1"/>
        <v>910744</v>
      </c>
      <c r="R10" s="112">
        <f t="shared" si="0"/>
        <v>0.69455620608914481</v>
      </c>
      <c r="S10" s="159"/>
    </row>
    <row r="11" spans="2:19" ht="32.25" customHeight="1" x14ac:dyDescent="0.35">
      <c r="B11" s="7" t="s">
        <v>20</v>
      </c>
      <c r="C11" s="2">
        <f>GDP!C11+INWARD!C11</f>
        <v>23956</v>
      </c>
      <c r="D11" s="2">
        <f>GDP!D11+INWARD!D11</f>
        <v>159546</v>
      </c>
      <c r="E11" s="2">
        <f>GDP!E11+INWARD!E11</f>
        <v>80511</v>
      </c>
      <c r="F11" s="2">
        <f>GDP!F11+INWARD!F11</f>
        <v>760265</v>
      </c>
      <c r="G11" s="2">
        <f>GDP!G11+INWARD!G11</f>
        <v>136681</v>
      </c>
      <c r="H11" s="2">
        <f>GDP!H11+INWARD!H11</f>
        <v>193580</v>
      </c>
      <c r="I11" s="2">
        <f>GDP!I11+INWARD!I11</f>
        <v>1516307</v>
      </c>
      <c r="J11" s="2">
        <f>GDP!J11+INWARD!J11</f>
        <v>1483579</v>
      </c>
      <c r="K11" s="2">
        <f>GDP!K11+INWARD!K11</f>
        <v>0</v>
      </c>
      <c r="L11" s="2">
        <f>GDP!L11+INWARD!L11</f>
        <v>179414</v>
      </c>
      <c r="M11" s="2">
        <f>GDP!M11+INWARD!M11</f>
        <v>219264</v>
      </c>
      <c r="N11" s="2">
        <f>GDP!N11+INWARD!N11</f>
        <v>519507</v>
      </c>
      <c r="O11" s="2">
        <f>GDP!O11+INWARD!O11</f>
        <v>3690218</v>
      </c>
      <c r="P11" s="2">
        <f>GDP!P11+INWARD!P11</f>
        <v>374404</v>
      </c>
      <c r="Q11" s="3">
        <f t="shared" si="1"/>
        <v>9337232</v>
      </c>
      <c r="R11" s="112">
        <f t="shared" si="0"/>
        <v>7.1208072008096215</v>
      </c>
      <c r="S11" s="159"/>
    </row>
    <row r="12" spans="2:19" ht="32.25" customHeight="1" x14ac:dyDescent="0.35">
      <c r="B12" s="7" t="s">
        <v>139</v>
      </c>
      <c r="C12" s="2">
        <f>GDP!C12+INWARD!C12</f>
        <v>0</v>
      </c>
      <c r="D12" s="2">
        <f>GDP!D12+INWARD!D12</f>
        <v>442130</v>
      </c>
      <c r="E12" s="2">
        <f>GDP!E12+INWARD!E12</f>
        <v>111992</v>
      </c>
      <c r="F12" s="2">
        <f>GDP!F12+INWARD!F12</f>
        <v>708465</v>
      </c>
      <c r="G12" s="2">
        <f>GDP!G12+INWARD!G12</f>
        <v>145814</v>
      </c>
      <c r="H12" s="2">
        <f>GDP!H12+INWARD!H12</f>
        <v>389393</v>
      </c>
      <c r="I12" s="2">
        <f>GDP!I12+INWARD!I12</f>
        <v>1435506</v>
      </c>
      <c r="J12" s="2">
        <f>GDP!J12+INWARD!J12</f>
        <v>1071367</v>
      </c>
      <c r="K12" s="2">
        <f>GDP!K12+INWARD!K12</f>
        <v>0</v>
      </c>
      <c r="L12" s="2">
        <f>GDP!L12+INWARD!L12</f>
        <v>837590</v>
      </c>
      <c r="M12" s="2">
        <f>GDP!M12+INWARD!M12</f>
        <v>215804</v>
      </c>
      <c r="N12" s="2">
        <f>GDP!N12+INWARD!N12</f>
        <v>221880</v>
      </c>
      <c r="O12" s="2">
        <f>GDP!O12+INWARD!O12</f>
        <v>1778485</v>
      </c>
      <c r="P12" s="2">
        <f>GDP!P12+INWARD!P12</f>
        <v>850313</v>
      </c>
      <c r="Q12" s="3">
        <f t="shared" si="1"/>
        <v>8208739</v>
      </c>
      <c r="R12" s="112">
        <f t="shared" si="0"/>
        <v>6.2601901485115459</v>
      </c>
      <c r="S12" s="159"/>
    </row>
    <row r="13" spans="2:19" ht="32.25" customHeight="1" x14ac:dyDescent="0.35">
      <c r="B13" s="7" t="s">
        <v>21</v>
      </c>
      <c r="C13" s="2">
        <f>GDP!C13+INWARD!C13</f>
        <v>0</v>
      </c>
      <c r="D13" s="2">
        <f>GDP!D13+INWARD!D13</f>
        <v>436209</v>
      </c>
      <c r="E13" s="2">
        <f>GDP!E13+INWARD!E13</f>
        <v>84306</v>
      </c>
      <c r="F13" s="2">
        <f>GDP!F13+INWARD!F13</f>
        <v>730422</v>
      </c>
      <c r="G13" s="2">
        <f>GDP!G13+INWARD!G13</f>
        <v>99087</v>
      </c>
      <c r="H13" s="2">
        <f>GDP!H13+INWARD!H13</f>
        <v>86433</v>
      </c>
      <c r="I13" s="2">
        <f>GDP!I13+INWARD!I13</f>
        <v>2187823</v>
      </c>
      <c r="J13" s="2">
        <f>GDP!J13+INWARD!J13</f>
        <v>2115011</v>
      </c>
      <c r="K13" s="2">
        <f>GDP!K13+INWARD!K13</f>
        <v>0</v>
      </c>
      <c r="L13" s="2">
        <f>GDP!L13+INWARD!L13</f>
        <v>253888</v>
      </c>
      <c r="M13" s="2">
        <f>GDP!M13+INWARD!M13</f>
        <v>595043</v>
      </c>
      <c r="N13" s="2">
        <f>GDP!N13+INWARD!N13</f>
        <v>394202</v>
      </c>
      <c r="O13" s="2">
        <f>GDP!O13+INWARD!O13</f>
        <v>3497363</v>
      </c>
      <c r="P13" s="2">
        <f>GDP!P13+INWARD!P13</f>
        <v>174307</v>
      </c>
      <c r="Q13" s="3">
        <f t="shared" si="1"/>
        <v>10654094</v>
      </c>
      <c r="R13" s="112">
        <f t="shared" si="0"/>
        <v>8.1250791747814102</v>
      </c>
      <c r="S13" s="159"/>
    </row>
    <row r="14" spans="2:19" ht="32.25" customHeight="1" x14ac:dyDescent="0.35">
      <c r="B14" s="7" t="s">
        <v>22</v>
      </c>
      <c r="C14" s="2">
        <f>GDP!C14+INWARD!C14</f>
        <v>0</v>
      </c>
      <c r="D14" s="2">
        <f>GDP!D14+INWARD!D14</f>
        <v>44665</v>
      </c>
      <c r="E14" s="2">
        <f>GDP!E14+INWARD!E14</f>
        <v>6442</v>
      </c>
      <c r="F14" s="2">
        <f>GDP!F14+INWARD!F14</f>
        <v>85570</v>
      </c>
      <c r="G14" s="2">
        <f>GDP!G14+INWARD!G14</f>
        <v>14504</v>
      </c>
      <c r="H14" s="2">
        <f>GDP!H14+INWARD!H14</f>
        <v>70176</v>
      </c>
      <c r="I14" s="2">
        <f>GDP!I14+INWARD!I14</f>
        <v>187884</v>
      </c>
      <c r="J14" s="2">
        <f>GDP!J14+INWARD!J14</f>
        <v>132972</v>
      </c>
      <c r="K14" s="2">
        <f>GDP!K14+INWARD!K14</f>
        <v>0</v>
      </c>
      <c r="L14" s="2">
        <f>GDP!L14+INWARD!L14</f>
        <v>4550</v>
      </c>
      <c r="M14" s="2">
        <f>GDP!M14+INWARD!M14</f>
        <v>61020</v>
      </c>
      <c r="N14" s="2">
        <f>GDP!N14+INWARD!N14</f>
        <v>2538</v>
      </c>
      <c r="O14" s="2">
        <f>GDP!O14+INWARD!O14</f>
        <v>0</v>
      </c>
      <c r="P14" s="2">
        <f>GDP!P14+INWARD!P14</f>
        <v>8991</v>
      </c>
      <c r="Q14" s="3">
        <f t="shared" si="1"/>
        <v>619312</v>
      </c>
      <c r="R14" s="112">
        <f t="shared" si="0"/>
        <v>0.47230285690103957</v>
      </c>
      <c r="S14" s="159"/>
    </row>
    <row r="15" spans="2:19" ht="32.25" customHeight="1" x14ac:dyDescent="0.35">
      <c r="B15" s="7" t="s">
        <v>23</v>
      </c>
      <c r="C15" s="2">
        <f>GDP!C15+INWARD!C15</f>
        <v>0</v>
      </c>
      <c r="D15" s="2">
        <f>GDP!D15+INWARD!D15</f>
        <v>0</v>
      </c>
      <c r="E15" s="2">
        <f>GDP!E15+INWARD!E15</f>
        <v>0</v>
      </c>
      <c r="F15" s="2">
        <f>GDP!F15+INWARD!F15</f>
        <v>0</v>
      </c>
      <c r="G15" s="2">
        <f>GDP!G15+INWARD!G15</f>
        <v>0</v>
      </c>
      <c r="H15" s="2">
        <f>GDP!H15+INWARD!H15</f>
        <v>0</v>
      </c>
      <c r="I15" s="2">
        <f>GDP!I15+INWARD!I15</f>
        <v>127277</v>
      </c>
      <c r="J15" s="2">
        <f>GDP!J15+INWARD!J15</f>
        <v>41657</v>
      </c>
      <c r="K15" s="2">
        <f>GDP!K15+INWARD!K15</f>
        <v>2259196</v>
      </c>
      <c r="L15" s="2">
        <f>GDP!L15+INWARD!L15</f>
        <v>0</v>
      </c>
      <c r="M15" s="2">
        <f>GDP!M15+INWARD!M15</f>
        <v>0</v>
      </c>
      <c r="N15" s="2">
        <f>GDP!N15+INWARD!N15</f>
        <v>0</v>
      </c>
      <c r="O15" s="2">
        <f>GDP!O15+INWARD!O15</f>
        <v>0</v>
      </c>
      <c r="P15" s="2">
        <f>GDP!P15+INWARD!P15</f>
        <v>0</v>
      </c>
      <c r="Q15" s="3">
        <f t="shared" si="1"/>
        <v>2428130</v>
      </c>
      <c r="R15" s="112">
        <f t="shared" si="0"/>
        <v>1.8517528094516518</v>
      </c>
      <c r="S15" s="159"/>
    </row>
    <row r="16" spans="2:19" ht="32.25" customHeight="1" x14ac:dyDescent="0.35">
      <c r="B16" s="7" t="s">
        <v>24</v>
      </c>
      <c r="C16" s="2">
        <f>GDP!C16+INWARD!C16</f>
        <v>222385</v>
      </c>
      <c r="D16" s="2">
        <f>GDP!D16+INWARD!D16</f>
        <v>77729</v>
      </c>
      <c r="E16" s="2">
        <f>GDP!E16+INWARD!E16</f>
        <v>24441</v>
      </c>
      <c r="F16" s="2">
        <f>GDP!F16+INWARD!F16</f>
        <v>188909</v>
      </c>
      <c r="G16" s="2">
        <f>GDP!G16+INWARD!G16</f>
        <v>24769</v>
      </c>
      <c r="H16" s="2">
        <f>GDP!H16+INWARD!H16</f>
        <v>81124</v>
      </c>
      <c r="I16" s="2">
        <f>GDP!I16+INWARD!I16</f>
        <v>781978</v>
      </c>
      <c r="J16" s="2">
        <f>GDP!J16+INWARD!J16</f>
        <v>580844</v>
      </c>
      <c r="K16" s="2">
        <f>GDP!K16+INWARD!K16</f>
        <v>36752</v>
      </c>
      <c r="L16" s="2">
        <f>GDP!L16+INWARD!L16</f>
        <v>18883</v>
      </c>
      <c r="M16" s="2">
        <f>GDP!M16+INWARD!M16</f>
        <v>94980</v>
      </c>
      <c r="N16" s="2">
        <f>GDP!N16+INWARD!N16</f>
        <v>186692</v>
      </c>
      <c r="O16" s="2">
        <f>GDP!O16+INWARD!O16</f>
        <v>0</v>
      </c>
      <c r="P16" s="2">
        <f>GDP!P16+INWARD!P16</f>
        <v>28990</v>
      </c>
      <c r="Q16" s="3">
        <f t="shared" si="1"/>
        <v>2348476</v>
      </c>
      <c r="R16" s="112">
        <f t="shared" si="0"/>
        <v>1.7910066721838522</v>
      </c>
      <c r="S16" s="159"/>
    </row>
    <row r="17" spans="2:19" ht="32.25" customHeight="1" x14ac:dyDescent="0.35">
      <c r="B17" s="7" t="s">
        <v>25</v>
      </c>
      <c r="C17" s="2">
        <f>GDP!C17+INWARD!C17</f>
        <v>0</v>
      </c>
      <c r="D17" s="2">
        <f>GDP!D17+INWARD!D17</f>
        <v>152641</v>
      </c>
      <c r="E17" s="2">
        <f>GDP!E17+INWARD!E17</f>
        <v>30754</v>
      </c>
      <c r="F17" s="2">
        <f>GDP!F17+INWARD!F17</f>
        <v>278991</v>
      </c>
      <c r="G17" s="2">
        <f>GDP!G17+INWARD!G17</f>
        <v>36769</v>
      </c>
      <c r="H17" s="2">
        <f>GDP!H17+INWARD!H17</f>
        <v>69543</v>
      </c>
      <c r="I17" s="2">
        <f>GDP!I17+INWARD!I17</f>
        <v>578932</v>
      </c>
      <c r="J17" s="2">
        <f>GDP!J17+INWARD!J17</f>
        <v>594979</v>
      </c>
      <c r="K17" s="2">
        <f>GDP!K17+INWARD!K17</f>
        <v>0</v>
      </c>
      <c r="L17" s="2">
        <f>GDP!L17+INWARD!L17</f>
        <v>103386</v>
      </c>
      <c r="M17" s="2">
        <f>GDP!M17+INWARD!M17</f>
        <v>125319</v>
      </c>
      <c r="N17" s="2">
        <f>GDP!N17+INWARD!N17</f>
        <v>98560</v>
      </c>
      <c r="O17" s="2">
        <f>GDP!O17+INWARD!O17</f>
        <v>1527828</v>
      </c>
      <c r="P17" s="2">
        <f>GDP!P17+INWARD!P17</f>
        <v>74666</v>
      </c>
      <c r="Q17" s="3">
        <f t="shared" si="1"/>
        <v>3672368</v>
      </c>
      <c r="R17" s="112">
        <f t="shared" si="0"/>
        <v>2.8006399003926248</v>
      </c>
      <c r="S17" s="159"/>
    </row>
    <row r="18" spans="2:19" ht="32.25" customHeight="1" x14ac:dyDescent="0.35">
      <c r="B18" s="7" t="s">
        <v>26</v>
      </c>
      <c r="C18" s="2">
        <f>GDP!C18+INWARD!C18</f>
        <v>136618</v>
      </c>
      <c r="D18" s="2">
        <f>GDP!D18+INWARD!D18</f>
        <v>333624</v>
      </c>
      <c r="E18" s="2">
        <f>GDP!E18+INWARD!E18</f>
        <v>112556</v>
      </c>
      <c r="F18" s="2">
        <f>GDP!F18+INWARD!F18</f>
        <v>1207574</v>
      </c>
      <c r="G18" s="2">
        <f>GDP!G18+INWARD!G18</f>
        <v>91820</v>
      </c>
      <c r="H18" s="2">
        <f>GDP!H18+INWARD!H18</f>
        <v>271097</v>
      </c>
      <c r="I18" s="2">
        <f>GDP!I18+INWARD!I18</f>
        <v>738741</v>
      </c>
      <c r="J18" s="2">
        <f>GDP!J18+INWARD!J18</f>
        <v>657202</v>
      </c>
      <c r="K18" s="2">
        <f>GDP!K18+INWARD!K18</f>
        <v>113645</v>
      </c>
      <c r="L18" s="2">
        <f>GDP!L18+INWARD!L18</f>
        <v>97657</v>
      </c>
      <c r="M18" s="2">
        <f>GDP!M18+INWARD!M18</f>
        <v>351735</v>
      </c>
      <c r="N18" s="2">
        <f>GDP!N18+INWARD!N18</f>
        <v>599057</v>
      </c>
      <c r="O18" s="2">
        <f>GDP!O18+INWARD!O18</f>
        <v>1734652</v>
      </c>
      <c r="P18" s="2">
        <f>GDP!P18+INWARD!P18</f>
        <v>159884</v>
      </c>
      <c r="Q18" s="3">
        <f t="shared" si="1"/>
        <v>6605862</v>
      </c>
      <c r="R18" s="112">
        <f t="shared" si="0"/>
        <v>5.0377959653518998</v>
      </c>
      <c r="S18" s="159"/>
    </row>
    <row r="19" spans="2:19" ht="32.25" customHeight="1" x14ac:dyDescent="0.35">
      <c r="B19" s="7" t="s">
        <v>27</v>
      </c>
      <c r="C19" s="2">
        <f>GDP!C19+INWARD!C19</f>
        <v>123109</v>
      </c>
      <c r="D19" s="2">
        <f>GDP!D19+INWARD!D19</f>
        <v>150211</v>
      </c>
      <c r="E19" s="2">
        <f>GDP!E19+INWARD!E19</f>
        <v>68701</v>
      </c>
      <c r="F19" s="2">
        <f>GDP!F19+INWARD!F19</f>
        <v>455245</v>
      </c>
      <c r="G19" s="2">
        <f>GDP!G19+INWARD!G19</f>
        <v>68145</v>
      </c>
      <c r="H19" s="2">
        <f>GDP!H19+INWARD!H19</f>
        <v>182301</v>
      </c>
      <c r="I19" s="2">
        <f>GDP!I19+INWARD!I19</f>
        <v>1462261</v>
      </c>
      <c r="J19" s="2">
        <f>GDP!J19+INWARD!J19</f>
        <v>1645412</v>
      </c>
      <c r="K19" s="2">
        <f>GDP!K19+INWARD!K19</f>
        <v>0</v>
      </c>
      <c r="L19" s="2">
        <f>GDP!L19+INWARD!L19</f>
        <v>55348</v>
      </c>
      <c r="M19" s="2">
        <f>GDP!M19+INWARD!M19</f>
        <v>139185</v>
      </c>
      <c r="N19" s="2">
        <f>GDP!N19+INWARD!N19</f>
        <v>624568</v>
      </c>
      <c r="O19" s="2">
        <f>GDP!O19+INWARD!O19</f>
        <v>0</v>
      </c>
      <c r="P19" s="2">
        <f>GDP!P19+INWARD!P19</f>
        <v>180535</v>
      </c>
      <c r="Q19" s="3">
        <f t="shared" si="1"/>
        <v>5155021</v>
      </c>
      <c r="R19" s="112">
        <f t="shared" si="0"/>
        <v>3.9313482472241041</v>
      </c>
      <c r="S19" s="159"/>
    </row>
    <row r="20" spans="2:19" ht="32.25" customHeight="1" x14ac:dyDescent="0.35">
      <c r="B20" s="7" t="s">
        <v>28</v>
      </c>
      <c r="C20" s="2">
        <f>GDP!C20+INWARD!C20</f>
        <v>93330</v>
      </c>
      <c r="D20" s="2">
        <f>GDP!D20+INWARD!D20</f>
        <v>161026</v>
      </c>
      <c r="E20" s="2">
        <f>GDP!E20+INWARD!E20</f>
        <v>183113</v>
      </c>
      <c r="F20" s="2">
        <f>GDP!F20+INWARD!F20</f>
        <v>587488</v>
      </c>
      <c r="G20" s="2">
        <f>GDP!G20+INWARD!G20</f>
        <v>238726</v>
      </c>
      <c r="H20" s="2">
        <f>GDP!H20+INWARD!H20</f>
        <v>102866</v>
      </c>
      <c r="I20" s="2">
        <f>GDP!I20+INWARD!I20</f>
        <v>887818</v>
      </c>
      <c r="J20" s="2">
        <f>GDP!J20+INWARD!J20</f>
        <v>604621</v>
      </c>
      <c r="K20" s="2">
        <f>GDP!K20+INWARD!K20</f>
        <v>57692</v>
      </c>
      <c r="L20" s="2">
        <f>GDP!L20+INWARD!L20</f>
        <v>236034</v>
      </c>
      <c r="M20" s="2">
        <f>GDP!M20+INWARD!M20</f>
        <v>114557</v>
      </c>
      <c r="N20" s="2">
        <f>GDP!N20+INWARD!N20</f>
        <v>374774</v>
      </c>
      <c r="O20" s="2">
        <f>GDP!O20+INWARD!O20</f>
        <v>1740726</v>
      </c>
      <c r="P20" s="2">
        <f>GDP!P20+INWARD!P20</f>
        <v>251566</v>
      </c>
      <c r="Q20" s="3">
        <f t="shared" si="1"/>
        <v>5634337</v>
      </c>
      <c r="R20" s="112">
        <f t="shared" si="0"/>
        <v>4.2968866449273273</v>
      </c>
      <c r="S20" s="159"/>
    </row>
    <row r="21" spans="2:19" ht="32.25" customHeight="1" x14ac:dyDescent="0.35">
      <c r="B21" s="7" t="s">
        <v>29</v>
      </c>
      <c r="C21" s="2">
        <f>GDP!C21+INWARD!C21</f>
        <v>1212774</v>
      </c>
      <c r="D21" s="2">
        <f>GDP!D21+INWARD!D21</f>
        <v>189126</v>
      </c>
      <c r="E21" s="2">
        <f>GDP!E21+INWARD!E21</f>
        <v>118828</v>
      </c>
      <c r="F21" s="2">
        <f>GDP!F21+INWARD!F21</f>
        <v>957821</v>
      </c>
      <c r="G21" s="2">
        <f>GDP!G21+INWARD!G21</f>
        <v>165142</v>
      </c>
      <c r="H21" s="2">
        <f>GDP!H21+INWARD!H21</f>
        <v>174844</v>
      </c>
      <c r="I21" s="2">
        <f>GDP!I21+INWARD!I21</f>
        <v>1227281</v>
      </c>
      <c r="J21" s="2">
        <f>GDP!J21+INWARD!J21</f>
        <v>564425</v>
      </c>
      <c r="K21" s="2">
        <f>GDP!K21+INWARD!K21</f>
        <v>0</v>
      </c>
      <c r="L21" s="2">
        <f>GDP!L21+INWARD!L21</f>
        <v>223300</v>
      </c>
      <c r="M21" s="2">
        <f>GDP!M21+INWARD!M21</f>
        <v>287903</v>
      </c>
      <c r="N21" s="2">
        <f>GDP!N21+INWARD!N21</f>
        <v>476655</v>
      </c>
      <c r="O21" s="2">
        <f>GDP!O21+INWARD!O21</f>
        <v>135997</v>
      </c>
      <c r="P21" s="2">
        <f>GDP!P21+INWARD!P21</f>
        <v>121716</v>
      </c>
      <c r="Q21" s="3">
        <f t="shared" si="1"/>
        <v>5855812</v>
      </c>
      <c r="R21" s="112">
        <f t="shared" si="0"/>
        <v>4.4657890321443645</v>
      </c>
      <c r="S21" s="159"/>
    </row>
    <row r="22" spans="2:19" ht="32.25" customHeight="1" x14ac:dyDescent="0.35">
      <c r="B22" s="7" t="s">
        <v>30</v>
      </c>
      <c r="C22" s="2">
        <f>GDP!C22+INWARD!C22</f>
        <v>0</v>
      </c>
      <c r="D22" s="2">
        <f>GDP!D22+INWARD!D22</f>
        <v>36643</v>
      </c>
      <c r="E22" s="2">
        <f>GDP!E22+INWARD!E22</f>
        <v>36091</v>
      </c>
      <c r="F22" s="2">
        <f>GDP!F22+INWARD!F22</f>
        <v>145251</v>
      </c>
      <c r="G22" s="2">
        <f>GDP!G22+INWARD!G22</f>
        <v>13826</v>
      </c>
      <c r="H22" s="2">
        <f>GDP!H22+INWARD!H22</f>
        <v>105075</v>
      </c>
      <c r="I22" s="2">
        <f>GDP!I22+INWARD!I22</f>
        <v>346635</v>
      </c>
      <c r="J22" s="2">
        <f>GDP!J22+INWARD!J22</f>
        <v>224133</v>
      </c>
      <c r="K22" s="2">
        <f>GDP!K22+INWARD!K22</f>
        <v>2883</v>
      </c>
      <c r="L22" s="2">
        <f>GDP!L22+INWARD!L22</f>
        <v>25350</v>
      </c>
      <c r="M22" s="2">
        <f>GDP!M22+INWARD!M22</f>
        <v>63011</v>
      </c>
      <c r="N22" s="2">
        <f>GDP!N22+INWARD!N22</f>
        <v>160552</v>
      </c>
      <c r="O22" s="2">
        <f>GDP!O22+INWARD!O22</f>
        <v>0</v>
      </c>
      <c r="P22" s="2">
        <f>GDP!P22+INWARD!P22</f>
        <v>57315</v>
      </c>
      <c r="Q22" s="3">
        <f t="shared" si="1"/>
        <v>1216765</v>
      </c>
      <c r="R22" s="112">
        <f t="shared" si="0"/>
        <v>0.92793549241286055</v>
      </c>
      <c r="S22" s="159"/>
    </row>
    <row r="23" spans="2:19" ht="32.25" customHeight="1" x14ac:dyDescent="0.35">
      <c r="B23" s="7" t="s">
        <v>31</v>
      </c>
      <c r="C23" s="2">
        <f>GDP!C23+INWARD!C23</f>
        <v>0</v>
      </c>
      <c r="D23" s="2">
        <f>GDP!D23+INWARD!D23</f>
        <v>0</v>
      </c>
      <c r="E23" s="2">
        <f>GDP!E23+INWARD!E23</f>
        <v>0</v>
      </c>
      <c r="F23" s="2">
        <f>GDP!F23+INWARD!F23</f>
        <v>0</v>
      </c>
      <c r="G23" s="2">
        <f>GDP!G23+INWARD!G23</f>
        <v>0</v>
      </c>
      <c r="H23" s="2">
        <f>GDP!H23+INWARD!H23</f>
        <v>0</v>
      </c>
      <c r="I23" s="2">
        <f>GDP!I23+INWARD!I23</f>
        <v>0</v>
      </c>
      <c r="J23" s="2">
        <f>GDP!J23+INWARD!J23</f>
        <v>0</v>
      </c>
      <c r="K23" s="2">
        <f>GDP!K23+INWARD!K23</f>
        <v>0</v>
      </c>
      <c r="L23" s="2">
        <f>GDP!L23+INWARD!L23</f>
        <v>0</v>
      </c>
      <c r="M23" s="2">
        <f>GDP!M23+INWARD!M23</f>
        <v>0</v>
      </c>
      <c r="N23" s="2">
        <f>GDP!N23+INWARD!N23</f>
        <v>0</v>
      </c>
      <c r="O23" s="2">
        <f>GDP!O23+INWARD!O23</f>
        <v>0</v>
      </c>
      <c r="P23" s="2">
        <f>GDP!P23+INWARD!P23</f>
        <v>0</v>
      </c>
      <c r="Q23" s="3">
        <f t="shared" si="1"/>
        <v>0</v>
      </c>
      <c r="R23" s="112">
        <f t="shared" si="0"/>
        <v>0</v>
      </c>
      <c r="S23" s="159"/>
    </row>
    <row r="24" spans="2:19" ht="32.25" customHeight="1" x14ac:dyDescent="0.35">
      <c r="B24" s="7" t="s">
        <v>32</v>
      </c>
      <c r="C24" s="2">
        <f>GDP!C24+INWARD!C24</f>
        <v>4972</v>
      </c>
      <c r="D24" s="2">
        <f>GDP!D24+INWARD!D24</f>
        <v>155472</v>
      </c>
      <c r="E24" s="2">
        <f>GDP!E24+INWARD!E24</f>
        <v>46274</v>
      </c>
      <c r="F24" s="2">
        <f>GDP!F24+INWARD!F24</f>
        <v>752970</v>
      </c>
      <c r="G24" s="2">
        <f>GDP!G24+INWARD!G24</f>
        <v>300694</v>
      </c>
      <c r="H24" s="2">
        <f>GDP!H24+INWARD!H24</f>
        <v>253366</v>
      </c>
      <c r="I24" s="2">
        <f>GDP!I24+INWARD!I24</f>
        <v>1356225</v>
      </c>
      <c r="J24" s="2">
        <f>GDP!J24+INWARD!J24</f>
        <v>687652</v>
      </c>
      <c r="K24" s="2">
        <f>GDP!K24+INWARD!K24</f>
        <v>0</v>
      </c>
      <c r="L24" s="2">
        <f>GDP!L24+INWARD!L24</f>
        <v>253375</v>
      </c>
      <c r="M24" s="2">
        <f>GDP!M24+INWARD!M24</f>
        <v>50984</v>
      </c>
      <c r="N24" s="2">
        <f>GDP!N24+INWARD!N24</f>
        <v>242780</v>
      </c>
      <c r="O24" s="2">
        <f>GDP!O24+INWARD!O24</f>
        <v>7953848</v>
      </c>
      <c r="P24" s="2">
        <f>GDP!P24+INWARD!P24</f>
        <v>236365</v>
      </c>
      <c r="Q24" s="3">
        <f t="shared" si="1"/>
        <v>12294977</v>
      </c>
      <c r="R24" s="112">
        <f t="shared" si="0"/>
        <v>9.376457686323814</v>
      </c>
      <c r="S24" s="159"/>
    </row>
    <row r="25" spans="2:19" ht="32.25" customHeight="1" x14ac:dyDescent="0.35">
      <c r="B25" s="7" t="s">
        <v>33</v>
      </c>
      <c r="C25" s="2">
        <f>GDP!C25+INWARD!C25</f>
        <v>0</v>
      </c>
      <c r="D25" s="2">
        <f>GDP!D25+INWARD!D25</f>
        <v>146504</v>
      </c>
      <c r="E25" s="2">
        <f>GDP!E25+INWARD!E25</f>
        <v>48874</v>
      </c>
      <c r="F25" s="2">
        <f>GDP!F25+INWARD!F25</f>
        <v>521507</v>
      </c>
      <c r="G25" s="2">
        <f>GDP!G25+INWARD!G25</f>
        <v>49298</v>
      </c>
      <c r="H25" s="2">
        <f>GDP!H25+INWARD!H25</f>
        <v>247318</v>
      </c>
      <c r="I25" s="2">
        <f>GDP!I25+INWARD!I25</f>
        <v>313732</v>
      </c>
      <c r="J25" s="2">
        <f>GDP!J25+INWARD!J25</f>
        <v>434584</v>
      </c>
      <c r="K25" s="2">
        <f>GDP!K25+INWARD!K25</f>
        <v>0</v>
      </c>
      <c r="L25" s="2">
        <f>GDP!L25+INWARD!L25</f>
        <v>40074</v>
      </c>
      <c r="M25" s="2">
        <f>GDP!M25+INWARD!M25</f>
        <v>188625</v>
      </c>
      <c r="N25" s="2">
        <f>GDP!N25+INWARD!N25</f>
        <v>324641</v>
      </c>
      <c r="O25" s="2">
        <f>GDP!O25+INWARD!O25</f>
        <v>135916</v>
      </c>
      <c r="P25" s="2">
        <f>GDP!P25+INWARD!P25</f>
        <v>17395</v>
      </c>
      <c r="Q25" s="3">
        <f t="shared" si="1"/>
        <v>2468468</v>
      </c>
      <c r="R25" s="112">
        <f t="shared" si="0"/>
        <v>1.8825155794959494</v>
      </c>
      <c r="S25" s="159"/>
    </row>
    <row r="26" spans="2:19" ht="32.25" customHeight="1" x14ac:dyDescent="0.35">
      <c r="B26" s="7" t="s">
        <v>34</v>
      </c>
      <c r="C26" s="2">
        <f>GDP!C26+INWARD!C26</f>
        <v>0</v>
      </c>
      <c r="D26" s="2">
        <f>GDP!D26+INWARD!D26</f>
        <v>59151</v>
      </c>
      <c r="E26" s="2">
        <f>GDP!E26+INWARD!E26</f>
        <v>24851</v>
      </c>
      <c r="F26" s="2">
        <f>GDP!F26+INWARD!F26</f>
        <v>107902</v>
      </c>
      <c r="G26" s="2">
        <f>GDP!G26+INWARD!G26</f>
        <v>24841</v>
      </c>
      <c r="H26" s="2">
        <f>GDP!H26+INWARD!H26</f>
        <v>16353</v>
      </c>
      <c r="I26" s="2">
        <f>GDP!I26+INWARD!I26</f>
        <v>541617</v>
      </c>
      <c r="J26" s="2">
        <f>GDP!J26+INWARD!J26</f>
        <v>275565</v>
      </c>
      <c r="K26" s="2">
        <f>GDP!K26+INWARD!K26</f>
        <v>43741</v>
      </c>
      <c r="L26" s="2">
        <f>GDP!L26+INWARD!L26</f>
        <v>11199</v>
      </c>
      <c r="M26" s="2">
        <f>GDP!M26+INWARD!M26</f>
        <v>74095</v>
      </c>
      <c r="N26" s="2">
        <f>GDP!N26+INWARD!N26</f>
        <v>42894</v>
      </c>
      <c r="O26" s="2">
        <f>GDP!O26+INWARD!O26</f>
        <v>0</v>
      </c>
      <c r="P26" s="2">
        <f>GDP!P26+INWARD!P26</f>
        <v>80829</v>
      </c>
      <c r="Q26" s="3">
        <f t="shared" si="1"/>
        <v>1303038</v>
      </c>
      <c r="R26" s="112">
        <f t="shared" si="0"/>
        <v>0.99372944501417204</v>
      </c>
      <c r="S26" s="159"/>
    </row>
    <row r="27" spans="2:19" ht="32.25" customHeight="1" x14ac:dyDescent="0.35">
      <c r="B27" s="7" t="s">
        <v>35</v>
      </c>
      <c r="C27" s="2">
        <f>GDP!C27+INWARD!C27</f>
        <v>0</v>
      </c>
      <c r="D27" s="2">
        <f>GDP!D27+INWARD!D27</f>
        <v>71252</v>
      </c>
      <c r="E27" s="2">
        <f>GDP!E27+INWARD!E27</f>
        <v>14154</v>
      </c>
      <c r="F27" s="2">
        <f>GDP!F27+INWARD!F27</f>
        <v>98929</v>
      </c>
      <c r="G27" s="2">
        <f>GDP!G27+INWARD!G27</f>
        <v>259444</v>
      </c>
      <c r="H27" s="2">
        <f>GDP!H27+INWARD!H27</f>
        <v>73580</v>
      </c>
      <c r="I27" s="2">
        <f>GDP!I27+INWARD!I27</f>
        <v>543935</v>
      </c>
      <c r="J27" s="2">
        <f>GDP!J27+INWARD!J27</f>
        <v>896624</v>
      </c>
      <c r="K27" s="2">
        <f>GDP!K27+INWARD!K27</f>
        <v>0</v>
      </c>
      <c r="L27" s="2">
        <f>GDP!L27+INWARD!L27</f>
        <v>25056</v>
      </c>
      <c r="M27" s="2">
        <f>GDP!M27+INWARD!M27</f>
        <v>22968</v>
      </c>
      <c r="N27" s="2">
        <f>GDP!N27+INWARD!N27</f>
        <v>63929</v>
      </c>
      <c r="O27" s="2">
        <f>GDP!O27+INWARD!O27</f>
        <v>2003870</v>
      </c>
      <c r="P27" s="2">
        <f>GDP!P27+INWARD!P27</f>
        <v>137843</v>
      </c>
      <c r="Q27" s="3">
        <f t="shared" si="1"/>
        <v>4211584</v>
      </c>
      <c r="R27" s="112">
        <f t="shared" si="0"/>
        <v>3.2118595397452467</v>
      </c>
      <c r="S27" s="159"/>
    </row>
    <row r="28" spans="2:19" ht="32.25" customHeight="1" x14ac:dyDescent="0.35">
      <c r="B28" s="7" t="s">
        <v>36</v>
      </c>
      <c r="C28" s="2">
        <f>GDP!C28+INWARD!C28</f>
        <v>23011</v>
      </c>
      <c r="D28" s="2">
        <f>GDP!D28+INWARD!D28</f>
        <v>257010</v>
      </c>
      <c r="E28" s="2">
        <f>GDP!E28+INWARD!E28</f>
        <v>73995</v>
      </c>
      <c r="F28" s="2">
        <f>GDP!F28+INWARD!F28</f>
        <v>667557</v>
      </c>
      <c r="G28" s="2">
        <f>GDP!G28+INWARD!G28</f>
        <v>49010</v>
      </c>
      <c r="H28" s="2">
        <f>GDP!H28+INWARD!H28</f>
        <v>208527</v>
      </c>
      <c r="I28" s="2">
        <f>GDP!I28+INWARD!I28</f>
        <v>462817</v>
      </c>
      <c r="J28" s="2">
        <f>GDP!J28+INWARD!J28</f>
        <v>454116</v>
      </c>
      <c r="K28" s="2">
        <f>GDP!K28+INWARD!K28</f>
        <v>0</v>
      </c>
      <c r="L28" s="2">
        <f>GDP!L28+INWARD!L28</f>
        <v>49879</v>
      </c>
      <c r="M28" s="2">
        <f>GDP!M28+INWARD!M28</f>
        <v>116066</v>
      </c>
      <c r="N28" s="2">
        <f>GDP!N28+INWARD!N28</f>
        <v>447334</v>
      </c>
      <c r="O28" s="2">
        <f>GDP!O28+INWARD!O28</f>
        <v>0</v>
      </c>
      <c r="P28" s="2">
        <f>GDP!P28+INWARD!P28</f>
        <v>207980</v>
      </c>
      <c r="Q28" s="3">
        <f t="shared" si="1"/>
        <v>3017302</v>
      </c>
      <c r="R28" s="112">
        <f t="shared" si="0"/>
        <v>2.3010701467648302</v>
      </c>
      <c r="S28" s="159"/>
    </row>
    <row r="29" spans="2:19" ht="32.25" customHeight="1" x14ac:dyDescent="0.35">
      <c r="B29" s="7" t="s">
        <v>199</v>
      </c>
      <c r="C29" s="2">
        <f>GDP!C29+INWARD!C29</f>
        <v>0</v>
      </c>
      <c r="D29" s="2">
        <f>GDP!D29+INWARD!D29</f>
        <v>49831</v>
      </c>
      <c r="E29" s="2">
        <f>GDP!E29+INWARD!E29</f>
        <v>13293</v>
      </c>
      <c r="F29" s="2">
        <f>GDP!F29+INWARD!F29</f>
        <v>37326</v>
      </c>
      <c r="G29" s="2">
        <f>GDP!G29+INWARD!G29</f>
        <v>7238</v>
      </c>
      <c r="H29" s="2">
        <f>GDP!H29+INWARD!H29</f>
        <v>23991</v>
      </c>
      <c r="I29" s="2">
        <f>GDP!I29+INWARD!I29</f>
        <v>344657</v>
      </c>
      <c r="J29" s="2">
        <f>GDP!J29+INWARD!J29</f>
        <v>216754</v>
      </c>
      <c r="K29" s="2">
        <f>GDP!K29+INWARD!K29</f>
        <v>0</v>
      </c>
      <c r="L29" s="2">
        <f>GDP!L29+INWARD!L29</f>
        <v>41018</v>
      </c>
      <c r="M29" s="2">
        <f>GDP!M29+INWARD!M29</f>
        <v>28282</v>
      </c>
      <c r="N29" s="2">
        <f>GDP!N29+INWARD!N29</f>
        <v>88317</v>
      </c>
      <c r="O29" s="2">
        <f>GDP!O29+INWARD!O29</f>
        <v>0</v>
      </c>
      <c r="P29" s="2">
        <f>GDP!P29+INWARD!P29</f>
        <v>34756</v>
      </c>
      <c r="Q29" s="3">
        <f t="shared" si="1"/>
        <v>885463</v>
      </c>
      <c r="R29" s="112">
        <f t="shared" si="0"/>
        <v>0.67527628171287701</v>
      </c>
      <c r="S29" s="159"/>
    </row>
    <row r="30" spans="2:19" ht="32.25" customHeight="1" x14ac:dyDescent="0.35">
      <c r="B30" s="7" t="s">
        <v>200</v>
      </c>
      <c r="C30" s="2">
        <f>GDP!C30+INWARD!C30</f>
        <v>176066</v>
      </c>
      <c r="D30" s="2">
        <f>GDP!D30+INWARD!D30</f>
        <v>26549</v>
      </c>
      <c r="E30" s="2">
        <f>GDP!E30+INWARD!E30</f>
        <v>7689</v>
      </c>
      <c r="F30" s="2">
        <f>GDP!F30+INWARD!F30</f>
        <v>80524</v>
      </c>
      <c r="G30" s="2">
        <f>GDP!G30+INWARD!G30</f>
        <v>53754</v>
      </c>
      <c r="H30" s="2">
        <f>GDP!H30+INWARD!H30</f>
        <v>23656</v>
      </c>
      <c r="I30" s="2">
        <f>GDP!I30+INWARD!I30</f>
        <v>206274</v>
      </c>
      <c r="J30" s="2">
        <f>GDP!J30+INWARD!J30</f>
        <v>150680</v>
      </c>
      <c r="K30" s="2">
        <f>GDP!K30+INWARD!K30</f>
        <v>0</v>
      </c>
      <c r="L30" s="2">
        <f>GDP!L30+INWARD!L30</f>
        <v>10206</v>
      </c>
      <c r="M30" s="2">
        <f>GDP!M30+INWARD!M30</f>
        <v>10515</v>
      </c>
      <c r="N30" s="2">
        <f>GDP!N30+INWARD!N30</f>
        <v>23741</v>
      </c>
      <c r="O30" s="2">
        <f>GDP!O30+INWARD!O30</f>
        <v>0</v>
      </c>
      <c r="P30" s="2">
        <f>GDP!P30+INWARD!P30</f>
        <v>26493</v>
      </c>
      <c r="Q30" s="3">
        <f t="shared" si="1"/>
        <v>796147</v>
      </c>
      <c r="R30" s="112">
        <f t="shared" si="0"/>
        <v>0.60716166102577052</v>
      </c>
      <c r="S30" s="159"/>
    </row>
    <row r="31" spans="2:19" ht="32.25" customHeight="1" x14ac:dyDescent="0.35">
      <c r="B31" s="7" t="s">
        <v>37</v>
      </c>
      <c r="C31" s="2">
        <f>GDP!C31+INWARD!C31</f>
        <v>0</v>
      </c>
      <c r="D31" s="2">
        <f>GDP!D31+INWARD!D31</f>
        <v>136504</v>
      </c>
      <c r="E31" s="2">
        <f>GDP!E31+INWARD!E31</f>
        <v>63903</v>
      </c>
      <c r="F31" s="2">
        <f>GDP!F31+INWARD!F31</f>
        <v>330343</v>
      </c>
      <c r="G31" s="2">
        <f>GDP!G31+INWARD!G31</f>
        <v>16485</v>
      </c>
      <c r="H31" s="2">
        <f>GDP!H31+INWARD!H31</f>
        <v>183737</v>
      </c>
      <c r="I31" s="2">
        <f>GDP!I31+INWARD!I31</f>
        <v>791525</v>
      </c>
      <c r="J31" s="2">
        <f>GDP!J31+INWARD!J31</f>
        <v>757881</v>
      </c>
      <c r="K31" s="2">
        <f>GDP!K31+INWARD!K31</f>
        <v>0</v>
      </c>
      <c r="L31" s="2">
        <f>GDP!L31+INWARD!L31</f>
        <v>47299</v>
      </c>
      <c r="M31" s="2">
        <f>GDP!M31+INWARD!M31</f>
        <v>121246</v>
      </c>
      <c r="N31" s="2">
        <f>GDP!N31+INWARD!N31</f>
        <v>313875</v>
      </c>
      <c r="O31" s="2">
        <f>GDP!O31+INWARD!O31</f>
        <v>0</v>
      </c>
      <c r="P31" s="2">
        <f>GDP!P31+INWARD!P31</f>
        <v>47455</v>
      </c>
      <c r="Q31" s="3">
        <f t="shared" si="1"/>
        <v>2810253</v>
      </c>
      <c r="R31" s="112">
        <f t="shared" si="0"/>
        <v>2.1431693887971126</v>
      </c>
      <c r="S31" s="159"/>
    </row>
    <row r="32" spans="2:19" ht="32.25" customHeight="1" x14ac:dyDescent="0.35">
      <c r="B32" s="7" t="s">
        <v>141</v>
      </c>
      <c r="C32" s="2">
        <f>GDP!C32+INWARD!C32</f>
        <v>0</v>
      </c>
      <c r="D32" s="2">
        <f>GDP!D32+INWARD!D32</f>
        <v>25005</v>
      </c>
      <c r="E32" s="2">
        <f>GDP!E32+INWARD!E32</f>
        <v>14532</v>
      </c>
      <c r="F32" s="2">
        <f>GDP!F32+INWARD!F32</f>
        <v>127104</v>
      </c>
      <c r="G32" s="2">
        <f>GDP!G32+INWARD!G32</f>
        <v>20553</v>
      </c>
      <c r="H32" s="2">
        <f>GDP!H32+INWARD!H32</f>
        <v>4207</v>
      </c>
      <c r="I32" s="2">
        <f>GDP!I32+INWARD!I32</f>
        <v>408541</v>
      </c>
      <c r="J32" s="2">
        <f>GDP!J32+INWARD!J32</f>
        <v>298953</v>
      </c>
      <c r="K32" s="2">
        <f>GDP!K32+INWARD!K32</f>
        <v>0</v>
      </c>
      <c r="L32" s="2">
        <f>GDP!L32+INWARD!L32</f>
        <v>56804</v>
      </c>
      <c r="M32" s="2">
        <f>GDP!M32+INWARD!M32</f>
        <v>35365</v>
      </c>
      <c r="N32" s="2">
        <f>GDP!N32+INWARD!N32</f>
        <v>76930</v>
      </c>
      <c r="O32" s="2">
        <f>GDP!O32+INWARD!O32</f>
        <v>410070</v>
      </c>
      <c r="P32" s="2">
        <f>GDP!P32+INWARD!P32</f>
        <v>2899</v>
      </c>
      <c r="Q32" s="3">
        <f t="shared" si="1"/>
        <v>1480963</v>
      </c>
      <c r="R32" s="112">
        <f t="shared" si="0"/>
        <v>1.1294195104644096</v>
      </c>
      <c r="S32" s="159"/>
    </row>
    <row r="33" spans="2:19" ht="32.25" customHeight="1" x14ac:dyDescent="0.35">
      <c r="B33" s="7" t="s">
        <v>156</v>
      </c>
      <c r="C33" s="2">
        <f>GDP!C33+INWARD!C33</f>
        <v>0</v>
      </c>
      <c r="D33" s="2">
        <f>GDP!D33+INWARD!D33</f>
        <v>18890</v>
      </c>
      <c r="E33" s="2">
        <f>GDP!E33+INWARD!E33</f>
        <v>11729</v>
      </c>
      <c r="F33" s="2">
        <f>GDP!F33+INWARD!F33</f>
        <v>65453</v>
      </c>
      <c r="G33" s="2">
        <f>GDP!G33+INWARD!G33</f>
        <v>44400</v>
      </c>
      <c r="H33" s="2">
        <f>GDP!H33+INWARD!H33</f>
        <v>20873</v>
      </c>
      <c r="I33" s="2">
        <f>GDP!I33+INWARD!I33</f>
        <v>390516</v>
      </c>
      <c r="J33" s="2">
        <f>GDP!J33+INWARD!J33</f>
        <v>164986</v>
      </c>
      <c r="K33" s="2">
        <f>GDP!K33+INWARD!K33</f>
        <v>0</v>
      </c>
      <c r="L33" s="2">
        <f>GDP!L33+INWARD!L33</f>
        <v>34767</v>
      </c>
      <c r="M33" s="2">
        <f>GDP!M33+INWARD!M33</f>
        <v>14894</v>
      </c>
      <c r="N33" s="2">
        <f>GDP!N33+INWARD!N33</f>
        <v>37339</v>
      </c>
      <c r="O33" s="2">
        <f>GDP!O33+INWARD!O33</f>
        <v>0</v>
      </c>
      <c r="P33" s="2">
        <f>GDP!P33+INWARD!P33</f>
        <v>56645</v>
      </c>
      <c r="Q33" s="3">
        <f t="shared" si="1"/>
        <v>860492</v>
      </c>
      <c r="R33" s="112">
        <f t="shared" si="0"/>
        <v>0.65623277110808342</v>
      </c>
      <c r="S33" s="159"/>
    </row>
    <row r="34" spans="2:19" ht="32.25" customHeight="1" x14ac:dyDescent="0.35">
      <c r="B34" s="7" t="s">
        <v>142</v>
      </c>
      <c r="C34" s="2">
        <f>GDP!C34+INWARD!C34</f>
        <v>0</v>
      </c>
      <c r="D34" s="2">
        <f>GDP!D34+INWARD!D34</f>
        <v>14882</v>
      </c>
      <c r="E34" s="2">
        <f>GDP!E34+INWARD!E34</f>
        <v>4937</v>
      </c>
      <c r="F34" s="2">
        <f>GDP!F34+INWARD!F34</f>
        <v>26272</v>
      </c>
      <c r="G34" s="2">
        <f>GDP!G34+INWARD!G34</f>
        <v>31595</v>
      </c>
      <c r="H34" s="2">
        <f>GDP!H34+INWARD!H34</f>
        <v>21635</v>
      </c>
      <c r="I34" s="2">
        <f>GDP!I34+INWARD!I34</f>
        <v>438859</v>
      </c>
      <c r="J34" s="2">
        <f>GDP!J34+INWARD!J34</f>
        <v>270364</v>
      </c>
      <c r="K34" s="2">
        <f>GDP!K34+INWARD!K34</f>
        <v>97967</v>
      </c>
      <c r="L34" s="2">
        <f>GDP!L34+INWARD!L34</f>
        <v>98249</v>
      </c>
      <c r="M34" s="2">
        <f>GDP!M34+INWARD!M34</f>
        <v>24499</v>
      </c>
      <c r="N34" s="2">
        <f>GDP!N34+INWARD!N34</f>
        <v>49204</v>
      </c>
      <c r="O34" s="2">
        <f>GDP!O34+INWARD!O34</f>
        <v>4237848</v>
      </c>
      <c r="P34" s="2">
        <f>GDP!P34+INWARD!P34</f>
        <v>41313</v>
      </c>
      <c r="Q34" s="3">
        <f t="shared" si="1"/>
        <v>5357624</v>
      </c>
      <c r="R34" s="112">
        <f t="shared" si="0"/>
        <v>4.0858583741338386</v>
      </c>
      <c r="S34" s="159"/>
    </row>
    <row r="35" spans="2:19" ht="32.25" customHeight="1" x14ac:dyDescent="0.35">
      <c r="B35" s="7" t="s">
        <v>143</v>
      </c>
      <c r="C35" s="2">
        <f>GDP!C35+INWARD!C35</f>
        <v>0</v>
      </c>
      <c r="D35" s="2">
        <f>GDP!D35+INWARD!D35</f>
        <v>68131</v>
      </c>
      <c r="E35" s="2">
        <f>GDP!E35+INWARD!E35</f>
        <v>18539</v>
      </c>
      <c r="F35" s="2">
        <f>GDP!F35+INWARD!F35</f>
        <v>140202</v>
      </c>
      <c r="G35" s="2">
        <f>GDP!G35+INWARD!G35</f>
        <v>31976</v>
      </c>
      <c r="H35" s="2">
        <f>GDP!H35+INWARD!H35</f>
        <v>7104</v>
      </c>
      <c r="I35" s="2">
        <f>GDP!I35+INWARD!I35</f>
        <v>489726</v>
      </c>
      <c r="J35" s="2">
        <f>GDP!J35+INWARD!J35</f>
        <v>184981</v>
      </c>
      <c r="K35" s="2">
        <f>GDP!K35+INWARD!K35</f>
        <v>0</v>
      </c>
      <c r="L35" s="2">
        <f>GDP!L35+INWARD!L35</f>
        <v>34143</v>
      </c>
      <c r="M35" s="2">
        <f>GDP!M35+INWARD!M35</f>
        <v>35155</v>
      </c>
      <c r="N35" s="2">
        <f>GDP!N35+INWARD!N35</f>
        <v>73111</v>
      </c>
      <c r="O35" s="2">
        <f>GDP!O35+INWARD!O35</f>
        <v>990010</v>
      </c>
      <c r="P35" s="2">
        <f>GDP!P35+INWARD!P35</f>
        <v>180933</v>
      </c>
      <c r="Q35" s="3">
        <f t="shared" si="1"/>
        <v>2254011</v>
      </c>
      <c r="R35" s="112">
        <f t="shared" si="0"/>
        <v>1.7189652950150638</v>
      </c>
      <c r="S35" s="159"/>
    </row>
    <row r="36" spans="2:19" ht="32.25" customHeight="1" x14ac:dyDescent="0.35">
      <c r="B36" s="7" t="s">
        <v>157</v>
      </c>
      <c r="C36" s="2">
        <f>GDP!C36+INWARD!C36</f>
        <v>0</v>
      </c>
      <c r="D36" s="2">
        <f>GDP!D36+INWARD!D36</f>
        <v>72766</v>
      </c>
      <c r="E36" s="2">
        <f>GDP!E36+INWARD!E36</f>
        <v>68834</v>
      </c>
      <c r="F36" s="2">
        <f>GDP!F36+INWARD!F36</f>
        <v>242209</v>
      </c>
      <c r="G36" s="2">
        <f>GDP!G36+INWARD!G36</f>
        <v>97335</v>
      </c>
      <c r="H36" s="2">
        <f>GDP!H36+INWARD!H36</f>
        <v>36757</v>
      </c>
      <c r="I36" s="2">
        <f>GDP!I36+INWARD!I36</f>
        <v>516570</v>
      </c>
      <c r="J36" s="2">
        <f>GDP!J36+INWARD!J36</f>
        <v>518809</v>
      </c>
      <c r="K36" s="2">
        <f>GDP!K36+INWARD!K36</f>
        <v>210218</v>
      </c>
      <c r="L36" s="2">
        <f>GDP!L36+INWARD!L36</f>
        <v>25533</v>
      </c>
      <c r="M36" s="2">
        <f>GDP!M36+INWARD!M36</f>
        <v>92592</v>
      </c>
      <c r="N36" s="2">
        <f>GDP!N36+INWARD!N36</f>
        <v>83891</v>
      </c>
      <c r="O36" s="2">
        <f>GDP!O36+INWARD!O36</f>
        <v>874841</v>
      </c>
      <c r="P36" s="2">
        <f>GDP!P36+INWARD!P36</f>
        <v>18689</v>
      </c>
      <c r="Q36" s="3">
        <f t="shared" si="1"/>
        <v>2859044</v>
      </c>
      <c r="R36" s="112">
        <f t="shared" si="0"/>
        <v>2.1803786285519671</v>
      </c>
      <c r="S36" s="159"/>
    </row>
    <row r="37" spans="2:19" ht="32.25" customHeight="1" x14ac:dyDescent="0.35">
      <c r="B37" s="7" t="s">
        <v>38</v>
      </c>
      <c r="C37" s="2">
        <f>GDP!C37+INWARD!C37</f>
        <v>0</v>
      </c>
      <c r="D37" s="2">
        <f>GDP!D37+INWARD!D37</f>
        <v>13351</v>
      </c>
      <c r="E37" s="2">
        <f>GDP!E37+INWARD!E37</f>
        <v>7424</v>
      </c>
      <c r="F37" s="2">
        <f>GDP!F37+INWARD!F37</f>
        <v>43924</v>
      </c>
      <c r="G37" s="2">
        <f>GDP!G37+INWARD!G37</f>
        <v>20162</v>
      </c>
      <c r="H37" s="2">
        <f>GDP!H37+INWARD!H37</f>
        <v>16989</v>
      </c>
      <c r="I37" s="2">
        <f>GDP!I37+INWARD!I37</f>
        <v>270305</v>
      </c>
      <c r="J37" s="2">
        <f>GDP!J37+INWARD!J37</f>
        <v>303165</v>
      </c>
      <c r="K37" s="2">
        <f>GDP!K37+INWARD!K37</f>
        <v>0</v>
      </c>
      <c r="L37" s="2">
        <f>GDP!L37+INWARD!L37</f>
        <v>3261</v>
      </c>
      <c r="M37" s="2">
        <f>GDP!M37+INWARD!M37</f>
        <v>53051</v>
      </c>
      <c r="N37" s="2">
        <f>GDP!N37+INWARD!N37</f>
        <v>49642</v>
      </c>
      <c r="O37" s="2">
        <f>GDP!O37+INWARD!O37</f>
        <v>241233</v>
      </c>
      <c r="P37" s="2">
        <f>GDP!P37+INWARD!P37</f>
        <v>249829</v>
      </c>
      <c r="Q37" s="3">
        <f t="shared" si="1"/>
        <v>1272336</v>
      </c>
      <c r="R37" s="112">
        <f t="shared" si="0"/>
        <v>0.97031533013738014</v>
      </c>
      <c r="S37" s="159"/>
    </row>
    <row r="38" spans="2:19" ht="32.25" customHeight="1" x14ac:dyDescent="0.35">
      <c r="B38" s="7" t="s">
        <v>39</v>
      </c>
      <c r="C38" s="2">
        <f>GDP!C38+INWARD!C38</f>
        <v>0</v>
      </c>
      <c r="D38" s="2">
        <f>GDP!D38+INWARD!D38</f>
        <v>61333</v>
      </c>
      <c r="E38" s="2">
        <f>GDP!E38+INWARD!E38</f>
        <v>47268</v>
      </c>
      <c r="F38" s="2">
        <f>GDP!F38+INWARD!F38</f>
        <v>284345</v>
      </c>
      <c r="G38" s="2">
        <f>GDP!G38+INWARD!G38</f>
        <v>23231</v>
      </c>
      <c r="H38" s="2">
        <f>GDP!H38+INWARD!H38</f>
        <v>141280</v>
      </c>
      <c r="I38" s="2">
        <f>GDP!I38+INWARD!I38</f>
        <v>173276</v>
      </c>
      <c r="J38" s="2">
        <f>GDP!J38+INWARD!J38</f>
        <v>135543</v>
      </c>
      <c r="K38" s="2">
        <f>GDP!K38+INWARD!K38</f>
        <v>0</v>
      </c>
      <c r="L38" s="2">
        <f>GDP!L38+INWARD!L38</f>
        <v>12729</v>
      </c>
      <c r="M38" s="2">
        <f>GDP!M38+INWARD!M38</f>
        <v>110039</v>
      </c>
      <c r="N38" s="2">
        <f>GDP!N38+INWARD!N38</f>
        <v>180966</v>
      </c>
      <c r="O38" s="2">
        <f>GDP!O38+INWARD!O38</f>
        <v>12798</v>
      </c>
      <c r="P38" s="2">
        <f>GDP!P38+INWARD!P38</f>
        <v>21020</v>
      </c>
      <c r="Q38" s="3">
        <f t="shared" si="1"/>
        <v>1203828</v>
      </c>
      <c r="R38" s="112">
        <f t="shared" si="0"/>
        <v>0.91806941189168745</v>
      </c>
      <c r="S38" s="159"/>
    </row>
    <row r="39" spans="2:19" ht="32.25" customHeight="1" x14ac:dyDescent="0.35">
      <c r="B39" s="7" t="s">
        <v>40</v>
      </c>
      <c r="C39" s="2">
        <f>GDP!C39+INWARD!C39</f>
        <v>0</v>
      </c>
      <c r="D39" s="2">
        <f>GDP!D39+INWARD!D39</f>
        <v>14565</v>
      </c>
      <c r="E39" s="2">
        <f>GDP!E39+INWARD!E39</f>
        <v>31093</v>
      </c>
      <c r="F39" s="2">
        <f>GDP!F39+INWARD!F39</f>
        <v>97238</v>
      </c>
      <c r="G39" s="2">
        <f>GDP!G39+INWARD!G39</f>
        <v>15490</v>
      </c>
      <c r="H39" s="2">
        <f>GDP!H39+INWARD!H39</f>
        <v>27329</v>
      </c>
      <c r="I39" s="2">
        <f>GDP!I39+INWARD!I39</f>
        <v>573230</v>
      </c>
      <c r="J39" s="2">
        <f>GDP!J39+INWARD!J39</f>
        <v>397769</v>
      </c>
      <c r="K39" s="2">
        <f>GDP!K39+INWARD!K39</f>
        <v>0</v>
      </c>
      <c r="L39" s="2">
        <f>GDP!L39+INWARD!L39</f>
        <v>42876</v>
      </c>
      <c r="M39" s="2">
        <f>GDP!M39+INWARD!M39</f>
        <v>39478</v>
      </c>
      <c r="N39" s="2">
        <f>GDP!N39+INWARD!N39</f>
        <v>151063</v>
      </c>
      <c r="O39" s="2">
        <f>GDP!O39+INWARD!O39</f>
        <v>279340</v>
      </c>
      <c r="P39" s="2">
        <f>GDP!P39+INWARD!P39</f>
        <v>2191</v>
      </c>
      <c r="Q39" s="3">
        <f t="shared" si="1"/>
        <v>1671662</v>
      </c>
      <c r="R39" s="112">
        <f t="shared" si="0"/>
        <v>1.2748513485495288</v>
      </c>
      <c r="S39" s="159"/>
    </row>
    <row r="40" spans="2:19" ht="32.25" customHeight="1" x14ac:dyDescent="0.35">
      <c r="B40" s="7" t="s">
        <v>41</v>
      </c>
      <c r="C40" s="2">
        <f>GDP!C40+INWARD!C40</f>
        <v>0</v>
      </c>
      <c r="D40" s="2">
        <f>GDP!D40+INWARD!D40</f>
        <v>26972</v>
      </c>
      <c r="E40" s="2">
        <f>GDP!E40+INWARD!E40</f>
        <v>4580</v>
      </c>
      <c r="F40" s="2">
        <f>GDP!F40+INWARD!F40</f>
        <v>38570</v>
      </c>
      <c r="G40" s="2">
        <f>GDP!G40+INWARD!G40</f>
        <v>33629</v>
      </c>
      <c r="H40" s="2">
        <f>GDP!H40+INWARD!H40</f>
        <v>12694</v>
      </c>
      <c r="I40" s="2">
        <f>GDP!I40+INWARD!I40</f>
        <v>552771</v>
      </c>
      <c r="J40" s="2">
        <f>GDP!J40+INWARD!J40</f>
        <v>525589</v>
      </c>
      <c r="K40" s="2">
        <f>GDP!K40+INWARD!K40</f>
        <v>0</v>
      </c>
      <c r="L40" s="2">
        <f>GDP!L40+INWARD!L40</f>
        <v>21729</v>
      </c>
      <c r="M40" s="2">
        <f>GDP!M40+INWARD!M40</f>
        <v>8373</v>
      </c>
      <c r="N40" s="2">
        <f>GDP!N40+INWARD!N40</f>
        <v>36698</v>
      </c>
      <c r="O40" s="2">
        <f>GDP!O40+INWARD!O40</f>
        <v>0</v>
      </c>
      <c r="P40" s="2">
        <f>GDP!P40+INWARD!P40</f>
        <v>47393</v>
      </c>
      <c r="Q40" s="3">
        <f t="shared" si="1"/>
        <v>1308998</v>
      </c>
      <c r="R40" s="112">
        <f t="shared" si="0"/>
        <v>0.99827469042703365</v>
      </c>
      <c r="S40" s="159"/>
    </row>
    <row r="41" spans="2:19" ht="32.25" customHeight="1" x14ac:dyDescent="0.35">
      <c r="B41" s="7" t="s">
        <v>42</v>
      </c>
      <c r="C41" s="2">
        <f>GDP!C41+INWARD!C41</f>
        <v>0</v>
      </c>
      <c r="D41" s="2">
        <f>GDP!D41+INWARD!D41</f>
        <v>209</v>
      </c>
      <c r="E41" s="2">
        <f>GDP!E41+INWARD!E41</f>
        <v>771</v>
      </c>
      <c r="F41" s="2">
        <f>GDP!F41+INWARD!F41</f>
        <v>8055</v>
      </c>
      <c r="G41" s="2">
        <f>GDP!G41+INWARD!G41</f>
        <v>1365</v>
      </c>
      <c r="H41" s="2">
        <f>GDP!H41+INWARD!H41</f>
        <v>2560</v>
      </c>
      <c r="I41" s="2">
        <f>GDP!I41+INWARD!I41</f>
        <v>437582</v>
      </c>
      <c r="J41" s="2">
        <f>GDP!J41+INWARD!J41</f>
        <v>194466</v>
      </c>
      <c r="K41" s="2">
        <f>GDP!K41+INWARD!K41</f>
        <v>42034</v>
      </c>
      <c r="L41" s="2">
        <f>GDP!L41+INWARD!L41</f>
        <v>6774</v>
      </c>
      <c r="M41" s="2">
        <f>GDP!M41+INWARD!M41</f>
        <v>3497</v>
      </c>
      <c r="N41" s="2">
        <f>GDP!N41+INWARD!N41</f>
        <v>1162</v>
      </c>
      <c r="O41" s="2">
        <f>GDP!O41+INWARD!O41</f>
        <v>-47364</v>
      </c>
      <c r="P41" s="2">
        <f>GDP!P41+INWARD!P41</f>
        <v>4791</v>
      </c>
      <c r="Q41" s="3">
        <f t="shared" si="1"/>
        <v>655902</v>
      </c>
      <c r="R41" s="112">
        <f t="shared" si="0"/>
        <v>0.50020730818570558</v>
      </c>
      <c r="S41" s="159"/>
    </row>
    <row r="42" spans="2:19" ht="32.25" customHeight="1" x14ac:dyDescent="0.35">
      <c r="B42" s="7" t="s">
        <v>43</v>
      </c>
      <c r="C42" s="2">
        <f>GDP!C42+INWARD!C42</f>
        <v>51238</v>
      </c>
      <c r="D42" s="2">
        <f>GDP!D42+INWARD!D42</f>
        <v>187573</v>
      </c>
      <c r="E42" s="2">
        <f>GDP!E42+INWARD!E42</f>
        <v>177349</v>
      </c>
      <c r="F42" s="2">
        <f>GDP!F42+INWARD!F42</f>
        <v>644679</v>
      </c>
      <c r="G42" s="2">
        <f>GDP!G42+INWARD!G42</f>
        <v>103191</v>
      </c>
      <c r="H42" s="2">
        <f>GDP!H42+INWARD!H42</f>
        <v>136736</v>
      </c>
      <c r="I42" s="2">
        <f>GDP!I42+INWARD!I42</f>
        <v>1072640</v>
      </c>
      <c r="J42" s="2">
        <f>GDP!J42+INWARD!J42</f>
        <v>893196</v>
      </c>
      <c r="K42" s="2">
        <f>GDP!K42+INWARD!K42</f>
        <v>0</v>
      </c>
      <c r="L42" s="2">
        <f>GDP!L42+INWARD!L42</f>
        <v>126138</v>
      </c>
      <c r="M42" s="2">
        <f>GDP!M42+INWARD!M42</f>
        <v>264664</v>
      </c>
      <c r="N42" s="2">
        <f>GDP!N42+INWARD!N42</f>
        <v>198342</v>
      </c>
      <c r="O42" s="2">
        <f>GDP!O42+INWARD!O42</f>
        <v>5432573</v>
      </c>
      <c r="P42" s="2">
        <f>GDP!P42+INWARD!P42</f>
        <v>83531</v>
      </c>
      <c r="Q42" s="3">
        <f t="shared" si="1"/>
        <v>9371850</v>
      </c>
      <c r="R42" s="112">
        <f t="shared" si="0"/>
        <v>7.1472077554576821</v>
      </c>
      <c r="S42" s="159"/>
    </row>
    <row r="43" spans="2:19" ht="32.25" customHeight="1" x14ac:dyDescent="0.35">
      <c r="B43" s="7" t="s">
        <v>44</v>
      </c>
      <c r="C43" s="2">
        <f>GDP!C43+INWARD!C43</f>
        <v>0</v>
      </c>
      <c r="D43" s="2">
        <f>GDP!D43+INWARD!D43</f>
        <v>675</v>
      </c>
      <c r="E43" s="2">
        <f>GDP!E43+INWARD!E43</f>
        <v>12</v>
      </c>
      <c r="F43" s="2">
        <f>GDP!F43+INWARD!F43</f>
        <v>25</v>
      </c>
      <c r="G43" s="2">
        <f>GDP!G43+INWARD!G43</f>
        <v>3269</v>
      </c>
      <c r="H43" s="2">
        <f>GDP!H43+INWARD!H43</f>
        <v>235</v>
      </c>
      <c r="I43" s="2">
        <f>GDP!I43+INWARD!I43</f>
        <v>337282</v>
      </c>
      <c r="J43" s="2">
        <f>GDP!J43+INWARD!J43</f>
        <v>92649</v>
      </c>
      <c r="K43" s="2">
        <f>GDP!K43+INWARD!K43</f>
        <v>1002088</v>
      </c>
      <c r="L43" s="2">
        <f>GDP!L43+INWARD!L43</f>
        <v>435</v>
      </c>
      <c r="M43" s="2">
        <f>GDP!M43+INWARD!M43</f>
        <v>55</v>
      </c>
      <c r="N43" s="2">
        <f>GDP!N43+INWARD!N43</f>
        <v>1218</v>
      </c>
      <c r="O43" s="2">
        <f>GDP!O43+INWARD!O43</f>
        <v>0</v>
      </c>
      <c r="P43" s="2">
        <f>GDP!P43+INWARD!P43</f>
        <v>2887</v>
      </c>
      <c r="Q43" s="3">
        <f t="shared" si="1"/>
        <v>1440830</v>
      </c>
      <c r="R43" s="112">
        <f t="shared" si="0"/>
        <v>1.0988130785593124</v>
      </c>
      <c r="S43" s="159"/>
    </row>
    <row r="44" spans="2:19" ht="32.25" customHeight="1" x14ac:dyDescent="0.35">
      <c r="B44" s="113" t="s">
        <v>45</v>
      </c>
      <c r="C44" s="67">
        <f>SUM(C7:C43)</f>
        <v>2128805</v>
      </c>
      <c r="D44" s="67">
        <f t="shared" ref="D44:R44" si="2">SUM(D7:D43)</f>
        <v>3711116</v>
      </c>
      <c r="E44" s="67">
        <f t="shared" si="2"/>
        <v>1670128</v>
      </c>
      <c r="F44" s="67">
        <f t="shared" si="2"/>
        <v>11419322</v>
      </c>
      <c r="G44" s="67">
        <f t="shared" si="2"/>
        <v>3251191</v>
      </c>
      <c r="H44" s="67">
        <f t="shared" si="2"/>
        <v>3283593</v>
      </c>
      <c r="I44" s="67">
        <f t="shared" si="2"/>
        <v>23367707</v>
      </c>
      <c r="J44" s="67">
        <f t="shared" si="2"/>
        <v>18312290</v>
      </c>
      <c r="K44" s="67">
        <f t="shared" si="2"/>
        <v>3866216</v>
      </c>
      <c r="L44" s="67">
        <f t="shared" si="2"/>
        <v>3498463</v>
      </c>
      <c r="M44" s="67">
        <f t="shared" si="2"/>
        <v>3910537</v>
      </c>
      <c r="N44" s="67">
        <f t="shared" si="2"/>
        <v>6379807</v>
      </c>
      <c r="O44" s="67">
        <f t="shared" si="2"/>
        <v>42425096</v>
      </c>
      <c r="P44" s="67">
        <f t="shared" si="2"/>
        <v>3901762</v>
      </c>
      <c r="Q44" s="67">
        <f>SUM(Q7:Q43)</f>
        <v>131126033</v>
      </c>
      <c r="R44" s="67">
        <f t="shared" si="2"/>
        <v>100.00000000000004</v>
      </c>
      <c r="S44" s="159"/>
    </row>
    <row r="45" spans="2:19" ht="32.25" customHeight="1" x14ac:dyDescent="0.35">
      <c r="B45" s="281" t="s">
        <v>46</v>
      </c>
      <c r="C45" s="282"/>
      <c r="D45" s="282"/>
      <c r="E45" s="282"/>
      <c r="F45" s="282"/>
      <c r="G45" s="282"/>
      <c r="H45" s="282"/>
      <c r="I45" s="282"/>
      <c r="J45" s="282"/>
      <c r="K45" s="282"/>
      <c r="L45" s="282"/>
      <c r="M45" s="282"/>
      <c r="N45" s="282"/>
      <c r="O45" s="282"/>
      <c r="P45" s="282"/>
      <c r="Q45" s="282"/>
      <c r="R45" s="283"/>
      <c r="S45" s="159"/>
    </row>
    <row r="46" spans="2:19" ht="32.25" customHeight="1" x14ac:dyDescent="0.35">
      <c r="B46" s="7" t="s">
        <v>47</v>
      </c>
      <c r="C46" s="2">
        <f>GDP!C46+INWARD!C46</f>
        <v>26961</v>
      </c>
      <c r="D46" s="2">
        <f>GDP!D46+INWARD!D46</f>
        <v>332775</v>
      </c>
      <c r="E46" s="2">
        <f>GDP!E46+INWARD!E46</f>
        <v>12239</v>
      </c>
      <c r="F46" s="2">
        <f>GDP!F46+INWARD!F46</f>
        <v>992281</v>
      </c>
      <c r="G46" s="2">
        <f>GDP!G46+INWARD!G46</f>
        <v>57765</v>
      </c>
      <c r="H46" s="2">
        <f>GDP!H46+INWARD!H46</f>
        <v>82651</v>
      </c>
      <c r="I46" s="2">
        <f>GDP!I46+INWARD!I46</f>
        <v>0</v>
      </c>
      <c r="J46" s="2">
        <f>GDP!J46+INWARD!J46</f>
        <v>58986</v>
      </c>
      <c r="K46" s="2">
        <f>GDP!K46+INWARD!K46</f>
        <v>0</v>
      </c>
      <c r="L46" s="2">
        <f>GDP!L46+INWARD!L46</f>
        <v>0</v>
      </c>
      <c r="M46" s="2">
        <f>GDP!M46+INWARD!M46</f>
        <v>0</v>
      </c>
      <c r="N46" s="2">
        <f>GDP!N46+INWARD!N46</f>
        <v>248165</v>
      </c>
      <c r="O46" s="2">
        <f>GDP!O46+INWARD!O46</f>
        <v>581192</v>
      </c>
      <c r="P46" s="2">
        <f>GDP!P46+INWARD!P46</f>
        <v>551822</v>
      </c>
      <c r="Q46" s="3">
        <f>SUM(C46:P46)</f>
        <v>2944837</v>
      </c>
      <c r="R46" s="114">
        <f>Q46/$Q$51*100</f>
        <v>14.033609328630234</v>
      </c>
      <c r="S46" s="159"/>
    </row>
    <row r="47" spans="2:19" ht="32.25" customHeight="1" x14ac:dyDescent="0.35">
      <c r="B47" s="7" t="s">
        <v>79</v>
      </c>
      <c r="C47" s="2">
        <f>GDP!C47+INWARD!C47</f>
        <v>2265</v>
      </c>
      <c r="D47" s="2">
        <f>GDP!D47+INWARD!D47</f>
        <v>293964</v>
      </c>
      <c r="E47" s="2">
        <f>GDP!E47+INWARD!E47</f>
        <v>0</v>
      </c>
      <c r="F47" s="2">
        <f>GDP!F47+INWARD!F47</f>
        <v>1485294</v>
      </c>
      <c r="G47" s="2">
        <f>GDP!G47+INWARD!G47</f>
        <v>17244</v>
      </c>
      <c r="H47" s="2">
        <f>GDP!H47+INWARD!H47</f>
        <v>171934</v>
      </c>
      <c r="I47" s="2">
        <f>GDP!I47+INWARD!I47</f>
        <v>0</v>
      </c>
      <c r="J47" s="2">
        <f>GDP!J47+INWARD!J47</f>
        <v>314367</v>
      </c>
      <c r="K47" s="2">
        <f>GDP!K47+INWARD!K47</f>
        <v>0</v>
      </c>
      <c r="L47" s="2">
        <f>GDP!L47+INWARD!L47</f>
        <v>22106</v>
      </c>
      <c r="M47" s="2">
        <f>GDP!M47+INWARD!M47</f>
        <v>0</v>
      </c>
      <c r="N47" s="2">
        <f>GDP!N47+INWARD!N47</f>
        <v>0</v>
      </c>
      <c r="O47" s="2">
        <f>GDP!O47+INWARD!O47</f>
        <v>583441</v>
      </c>
      <c r="P47" s="2">
        <f>GDP!P47+INWARD!P47</f>
        <v>491675</v>
      </c>
      <c r="Q47" s="3">
        <f t="shared" ref="Q47:Q49" si="3">SUM(C47:P47)</f>
        <v>3382290</v>
      </c>
      <c r="R47" s="114">
        <f>Q47/$Q$51*100</f>
        <v>16.118289907432143</v>
      </c>
      <c r="S47" s="159"/>
    </row>
    <row r="48" spans="2:19" ht="32.25" customHeight="1" x14ac:dyDescent="0.35">
      <c r="B48" s="7" t="s">
        <v>258</v>
      </c>
      <c r="C48" s="2">
        <f>GDP!C48+INWARD!C48</f>
        <v>1441</v>
      </c>
      <c r="D48" s="2">
        <f>GDP!D48+INWARD!D48</f>
        <v>71211</v>
      </c>
      <c r="E48" s="2">
        <f>GDP!E48+INWARD!E48</f>
        <v>29158</v>
      </c>
      <c r="F48" s="2">
        <f>GDP!F48+INWARD!F48</f>
        <v>213824</v>
      </c>
      <c r="G48" s="2">
        <f>GDP!G48+INWARD!G48</f>
        <v>14987</v>
      </c>
      <c r="H48" s="2">
        <f>GDP!H48+INWARD!H48</f>
        <v>32112</v>
      </c>
      <c r="I48" s="2">
        <f>GDP!I48+INWARD!I48</f>
        <v>15655</v>
      </c>
      <c r="J48" s="2">
        <f>GDP!J48+INWARD!J48</f>
        <v>16960</v>
      </c>
      <c r="K48" s="2">
        <f>GDP!K48+INWARD!K48</f>
        <v>0</v>
      </c>
      <c r="L48" s="2">
        <f>GDP!L48+INWARD!L48</f>
        <v>4458</v>
      </c>
      <c r="M48" s="2">
        <f>GDP!M48+INWARD!M48</f>
        <v>27753</v>
      </c>
      <c r="N48" s="2">
        <f>GDP!N48+INWARD!N48</f>
        <v>2146</v>
      </c>
      <c r="O48" s="2">
        <f>GDP!O48+INWARD!O48</f>
        <v>51674</v>
      </c>
      <c r="P48" s="2">
        <f>GDP!P48+INWARD!P48</f>
        <v>41593</v>
      </c>
      <c r="Q48" s="3">
        <f t="shared" ref="Q48" si="4">SUM(C48:P48)</f>
        <v>522972</v>
      </c>
      <c r="R48" s="114">
        <f>Q48/$Q$51*100</f>
        <v>2.4922210423912801</v>
      </c>
      <c r="S48" s="159"/>
    </row>
    <row r="49" spans="2:19" ht="32.25" customHeight="1" x14ac:dyDescent="0.35">
      <c r="B49" s="7" t="s">
        <v>48</v>
      </c>
      <c r="C49" s="2">
        <f>GDP!C49+INWARD!C49</f>
        <v>39852</v>
      </c>
      <c r="D49" s="2">
        <f>GDP!D49+INWARD!D49</f>
        <v>804766</v>
      </c>
      <c r="E49" s="2">
        <f>GDP!E49+INWARD!E49</f>
        <v>3044619</v>
      </c>
      <c r="F49" s="2">
        <f>GDP!F49+INWARD!F49</f>
        <v>377690</v>
      </c>
      <c r="G49" s="2">
        <f>GDP!G49+INWARD!G49</f>
        <v>127326</v>
      </c>
      <c r="H49" s="2">
        <f>GDP!H49+INWARD!H49</f>
        <v>492045</v>
      </c>
      <c r="I49" s="2">
        <f>GDP!I49+INWARD!I49</f>
        <v>66648</v>
      </c>
      <c r="J49" s="2">
        <f>GDP!J49+INWARD!J49</f>
        <v>653339</v>
      </c>
      <c r="K49" s="2">
        <f>GDP!K49+INWARD!K49</f>
        <v>0</v>
      </c>
      <c r="L49" s="2">
        <f>GDP!L49+INWARD!L49</f>
        <v>215980</v>
      </c>
      <c r="M49" s="2">
        <f>GDP!M49+INWARD!M49</f>
        <v>20103</v>
      </c>
      <c r="N49" s="2">
        <f>GDP!N49+INWARD!N49</f>
        <v>2716</v>
      </c>
      <c r="O49" s="2">
        <f>GDP!O49+INWARD!O49</f>
        <v>3487738</v>
      </c>
      <c r="P49" s="2">
        <f>GDP!P49+INWARD!P49</f>
        <v>4459484</v>
      </c>
      <c r="Q49" s="3">
        <f t="shared" si="3"/>
        <v>13792306</v>
      </c>
      <c r="R49" s="114">
        <f>Q49/$Q$51*100</f>
        <v>65.727180874500945</v>
      </c>
      <c r="S49" s="159"/>
    </row>
    <row r="50" spans="2:19" ht="32.25" customHeight="1" x14ac:dyDescent="0.35">
      <c r="B50" s="7" t="s">
        <v>259</v>
      </c>
      <c r="C50" s="2">
        <f>GDP!C50+INWARD!C50</f>
        <v>935</v>
      </c>
      <c r="D50" s="2">
        <f>GDP!D50+INWARD!D50</f>
        <v>73364</v>
      </c>
      <c r="E50" s="2">
        <f>GDP!E50+INWARD!E50</f>
        <v>0</v>
      </c>
      <c r="F50" s="2">
        <f>GDP!F50+INWARD!F50</f>
        <v>114371</v>
      </c>
      <c r="G50" s="2">
        <f>GDP!G50+INWARD!G50</f>
        <v>34719</v>
      </c>
      <c r="H50" s="2">
        <f>GDP!H50+INWARD!H50</f>
        <v>37642</v>
      </c>
      <c r="I50" s="2">
        <f>GDP!I50+INWARD!I50</f>
        <v>8532</v>
      </c>
      <c r="J50" s="2">
        <f>GDP!J50+INWARD!J50</f>
        <v>4427</v>
      </c>
      <c r="K50" s="2">
        <f>GDP!K50+INWARD!K50</f>
        <v>0</v>
      </c>
      <c r="L50" s="2">
        <f>GDP!L50+INWARD!L50</f>
        <v>3197</v>
      </c>
      <c r="M50" s="2">
        <f>GDP!M50+INWARD!M50</f>
        <v>2469</v>
      </c>
      <c r="N50" s="2">
        <f>GDP!N50+INWARD!N50</f>
        <v>440</v>
      </c>
      <c r="O50" s="2">
        <f>GDP!O50+INWARD!O50</f>
        <v>0</v>
      </c>
      <c r="P50" s="2">
        <f>GDP!P50+INWARD!P50</f>
        <v>61673</v>
      </c>
      <c r="Q50" s="3">
        <f t="shared" ref="Q50" si="5">SUM(C50:P50)</f>
        <v>341769</v>
      </c>
      <c r="R50" s="114">
        <f>Q50/$Q$51*100</f>
        <v>1.6286988470453974</v>
      </c>
      <c r="S50" s="159"/>
    </row>
    <row r="51" spans="2:19" ht="32.25" customHeight="1" x14ac:dyDescent="0.35">
      <c r="B51" s="113" t="s">
        <v>216</v>
      </c>
      <c r="C51" s="67">
        <f>SUM(C46:C50)</f>
        <v>71454</v>
      </c>
      <c r="D51" s="67">
        <f t="shared" ref="D51:Q51" si="6">SUM(D46:D50)</f>
        <v>1576080</v>
      </c>
      <c r="E51" s="67">
        <f t="shared" si="6"/>
        <v>3086016</v>
      </c>
      <c r="F51" s="67">
        <f t="shared" si="6"/>
        <v>3183460</v>
      </c>
      <c r="G51" s="67">
        <f t="shared" si="6"/>
        <v>252041</v>
      </c>
      <c r="H51" s="67">
        <f t="shared" si="6"/>
        <v>816384</v>
      </c>
      <c r="I51" s="67">
        <f t="shared" si="6"/>
        <v>90835</v>
      </c>
      <c r="J51" s="67">
        <f t="shared" si="6"/>
        <v>1048079</v>
      </c>
      <c r="K51" s="67">
        <f t="shared" si="6"/>
        <v>0</v>
      </c>
      <c r="L51" s="67">
        <f t="shared" si="6"/>
        <v>245741</v>
      </c>
      <c r="M51" s="67">
        <f t="shared" si="6"/>
        <v>50325</v>
      </c>
      <c r="N51" s="67">
        <f t="shared" si="6"/>
        <v>253467</v>
      </c>
      <c r="O51" s="67">
        <f t="shared" si="6"/>
        <v>4704045</v>
      </c>
      <c r="P51" s="67">
        <f t="shared" si="6"/>
        <v>5606247</v>
      </c>
      <c r="Q51" s="67">
        <f t="shared" si="6"/>
        <v>20984174</v>
      </c>
      <c r="R51" s="67">
        <f>SUM(R46:R50)</f>
        <v>100</v>
      </c>
      <c r="S51" s="159"/>
    </row>
    <row r="52" spans="2:19" ht="19.5" customHeight="1" x14ac:dyDescent="0.35">
      <c r="B52" s="284" t="s">
        <v>50</v>
      </c>
      <c r="C52" s="284"/>
      <c r="D52" s="284"/>
      <c r="E52" s="284"/>
      <c r="F52" s="284"/>
      <c r="G52" s="284"/>
      <c r="H52" s="284"/>
      <c r="I52" s="284"/>
      <c r="J52" s="284"/>
      <c r="K52" s="284"/>
      <c r="L52" s="284"/>
      <c r="M52" s="284"/>
      <c r="N52" s="284"/>
      <c r="O52" s="284"/>
      <c r="P52" s="284"/>
      <c r="Q52" s="284"/>
      <c r="R52" s="284"/>
      <c r="S52" s="159"/>
    </row>
    <row r="53" spans="2:19" ht="19.5" customHeight="1" x14ac:dyDescent="0.35">
      <c r="C53" s="109"/>
      <c r="D53" s="109"/>
      <c r="E53" s="109"/>
      <c r="F53" s="109"/>
      <c r="G53" s="109"/>
      <c r="H53" s="109"/>
      <c r="I53" s="109"/>
      <c r="J53" s="109"/>
      <c r="K53" s="109"/>
      <c r="L53" s="109"/>
      <c r="M53" s="109"/>
      <c r="N53" s="109"/>
      <c r="O53" s="109"/>
      <c r="P53" s="109"/>
      <c r="Q53" s="109"/>
      <c r="R53" s="109"/>
    </row>
  </sheetData>
  <sheetProtection algorithmName="SHA-512" hashValue="y5qW85pvA8cY9D9D19wu6iotDsdsnzF/10xF4Hh/BLP7bexWq8CZAou7iToBMqMctjAMWqq9M9/t0sTp+eX9Xg==" saltValue="FJZOuLY1mcB/W0mRDhPOuA==" spinCount="100000" sheet="1" objects="1" scenarios="1"/>
  <mergeCells count="21">
    <mergeCell ref="B6:R6"/>
    <mergeCell ref="B45:R45"/>
    <mergeCell ref="B52:R52"/>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2"/>
  <sheetViews>
    <sheetView showGridLines="0" zoomScale="80" zoomScaleNormal="80" workbookViewId="0">
      <selection activeCell="H17" sqref="H17"/>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4"/>
      <c r="C2" s="4"/>
      <c r="D2" s="4"/>
      <c r="E2" s="4"/>
      <c r="F2" s="4"/>
      <c r="G2" s="4"/>
      <c r="H2" s="4"/>
      <c r="I2" s="4"/>
      <c r="J2" s="4"/>
      <c r="K2" s="4"/>
      <c r="L2" s="4"/>
      <c r="M2" s="4"/>
      <c r="N2" s="4"/>
      <c r="O2" s="4"/>
      <c r="P2" s="4"/>
      <c r="Q2" s="4"/>
      <c r="R2" s="4"/>
    </row>
    <row r="3" spans="2:18" ht="21.75" customHeight="1" x14ac:dyDescent="0.35">
      <c r="B3" s="285" t="s">
        <v>310</v>
      </c>
      <c r="C3" s="286"/>
      <c r="D3" s="286"/>
      <c r="E3" s="286"/>
      <c r="F3" s="286"/>
      <c r="G3" s="286"/>
      <c r="H3" s="286"/>
      <c r="I3" s="286"/>
      <c r="J3" s="286"/>
      <c r="K3" s="286"/>
      <c r="L3" s="286"/>
      <c r="M3" s="286"/>
      <c r="N3" s="286"/>
      <c r="O3" s="286"/>
      <c r="P3" s="286"/>
      <c r="Q3" s="287"/>
      <c r="R3" s="4"/>
    </row>
    <row r="4" spans="2:18" ht="18" customHeight="1" x14ac:dyDescent="0.35">
      <c r="B4" s="278" t="s">
        <v>0</v>
      </c>
      <c r="C4" s="288" t="s">
        <v>201</v>
      </c>
      <c r="D4" s="288" t="s">
        <v>202</v>
      </c>
      <c r="E4" s="288" t="s">
        <v>203</v>
      </c>
      <c r="F4" s="288" t="s">
        <v>204</v>
      </c>
      <c r="G4" s="288" t="s">
        <v>205</v>
      </c>
      <c r="H4" s="288" t="s">
        <v>206</v>
      </c>
      <c r="I4" s="288" t="s">
        <v>207</v>
      </c>
      <c r="J4" s="288" t="s">
        <v>208</v>
      </c>
      <c r="K4" s="279" t="s">
        <v>209</v>
      </c>
      <c r="L4" s="279" t="s">
        <v>210</v>
      </c>
      <c r="M4" s="279" t="s">
        <v>211</v>
      </c>
      <c r="N4" s="279" t="s">
        <v>212</v>
      </c>
      <c r="O4" s="279" t="s">
        <v>213</v>
      </c>
      <c r="P4" s="288" t="s">
        <v>214</v>
      </c>
      <c r="Q4" s="279" t="s">
        <v>215</v>
      </c>
      <c r="R4" s="4"/>
    </row>
    <row r="5" spans="2:18" ht="18" customHeight="1" x14ac:dyDescent="0.35">
      <c r="B5" s="278"/>
      <c r="C5" s="288"/>
      <c r="D5" s="288"/>
      <c r="E5" s="288"/>
      <c r="F5" s="288"/>
      <c r="G5" s="288"/>
      <c r="H5" s="288"/>
      <c r="I5" s="288"/>
      <c r="J5" s="288"/>
      <c r="K5" s="279"/>
      <c r="L5" s="279"/>
      <c r="M5" s="279"/>
      <c r="N5" s="279"/>
      <c r="O5" s="279"/>
      <c r="P5" s="288"/>
      <c r="Q5" s="279"/>
      <c r="R5" s="4"/>
    </row>
    <row r="6" spans="2:18" ht="25.5" customHeight="1" x14ac:dyDescent="0.35">
      <c r="B6" s="281" t="s">
        <v>16</v>
      </c>
      <c r="C6" s="282"/>
      <c r="D6" s="282"/>
      <c r="E6" s="282"/>
      <c r="F6" s="282"/>
      <c r="G6" s="282"/>
      <c r="H6" s="282"/>
      <c r="I6" s="282"/>
      <c r="J6" s="282"/>
      <c r="K6" s="282"/>
      <c r="L6" s="282"/>
      <c r="M6" s="282"/>
      <c r="N6" s="282"/>
      <c r="O6" s="282"/>
      <c r="P6" s="282"/>
      <c r="Q6" s="283"/>
      <c r="R6" s="4"/>
    </row>
    <row r="7" spans="2:18" ht="25.5" customHeight="1" x14ac:dyDescent="0.35">
      <c r="B7" s="115" t="s">
        <v>32</v>
      </c>
      <c r="C7" s="116">
        <f>IFERROR('APPENDIX 13'!C24/'APPENDIX 13'!C$44*100,"")</f>
        <v>0.2335582639086248</v>
      </c>
      <c r="D7" s="116">
        <f>IFERROR('APPENDIX 13'!D24/'APPENDIX 13'!D$44*100,"")</f>
        <v>4.1893597505440408</v>
      </c>
      <c r="E7" s="116">
        <f>IFERROR('APPENDIX 13'!E24/'APPENDIX 13'!E$44*100,"")</f>
        <v>2.7706858396482184</v>
      </c>
      <c r="F7" s="116">
        <f>IFERROR('APPENDIX 13'!F24/'APPENDIX 13'!F$44*100,"")</f>
        <v>6.593824046646553</v>
      </c>
      <c r="G7" s="116">
        <f>IFERROR('APPENDIX 13'!G24/'APPENDIX 13'!G$44*100,"")</f>
        <v>9.2487337717162728</v>
      </c>
      <c r="H7" s="116">
        <f>IFERROR('APPENDIX 13'!H24/'APPENDIX 13'!H$44*100,"")</f>
        <v>7.7161207250715904</v>
      </c>
      <c r="I7" s="116">
        <f>IFERROR('APPENDIX 13'!I24/'APPENDIX 13'!I$44*100,"")</f>
        <v>5.8038428845414742</v>
      </c>
      <c r="J7" s="116">
        <f>IFERROR('APPENDIX 13'!J24/'APPENDIX 13'!J$44*100,"")</f>
        <v>3.755139308082168</v>
      </c>
      <c r="K7" s="116">
        <f>IFERROR('APPENDIX 13'!K24/'APPENDIX 13'!K$44*100,"")</f>
        <v>0</v>
      </c>
      <c r="L7" s="116">
        <f>IFERROR('APPENDIX 13'!L24/'APPENDIX 13'!L$44*100,"")</f>
        <v>7.2424661915818467</v>
      </c>
      <c r="M7" s="116">
        <f>IFERROR('APPENDIX 13'!M24/'APPENDIX 13'!M$44*100,"")</f>
        <v>1.3037595603877421</v>
      </c>
      <c r="N7" s="116">
        <f>IFERROR('APPENDIX 13'!N24/'APPENDIX 13'!N$44*100,"")</f>
        <v>3.8054442712765453</v>
      </c>
      <c r="O7" s="116">
        <f>IFERROR('APPENDIX 13'!O24/'APPENDIX 13'!O$44*100,"")</f>
        <v>18.747978790666732</v>
      </c>
      <c r="P7" s="116">
        <f>IFERROR('APPENDIX 13'!P24/'APPENDIX 13'!P$44*100,"")</f>
        <v>6.0579040956367916</v>
      </c>
      <c r="Q7" s="117">
        <f>IFERROR('APPENDIX 13'!Q24/'APPENDIX 13'!Q$44*100,"")</f>
        <v>9.376457686323814</v>
      </c>
      <c r="R7" s="4"/>
    </row>
    <row r="8" spans="2:18" ht="25.5" customHeight="1" x14ac:dyDescent="0.35">
      <c r="B8" s="52" t="s">
        <v>21</v>
      </c>
      <c r="C8" s="116">
        <f>IFERROR('APPENDIX 13'!C13/'APPENDIX 13'!C$44*100,"")</f>
        <v>0</v>
      </c>
      <c r="D8" s="116">
        <f>IFERROR('APPENDIX 13'!D13/'APPENDIX 13'!D$44*100,"")</f>
        <v>11.754119246070454</v>
      </c>
      <c r="E8" s="116">
        <f>IFERROR('APPENDIX 13'!E13/'APPENDIX 13'!E$44*100,"")</f>
        <v>5.0478765699395494</v>
      </c>
      <c r="F8" s="116">
        <f>IFERROR('APPENDIX 13'!F13/'APPENDIX 13'!F$44*100,"")</f>
        <v>6.3963692415364068</v>
      </c>
      <c r="G8" s="116">
        <f>IFERROR('APPENDIX 13'!G13/'APPENDIX 13'!G$44*100,"")</f>
        <v>3.047713899306439</v>
      </c>
      <c r="H8" s="116">
        <f>IFERROR('APPENDIX 13'!H13/'APPENDIX 13'!H$44*100,"")</f>
        <v>2.6322689809607951</v>
      </c>
      <c r="I8" s="116">
        <f>IFERROR('APPENDIX 13'!I13/'APPENDIX 13'!I$44*100,"")</f>
        <v>9.362591716850952</v>
      </c>
      <c r="J8" s="116">
        <f>IFERROR('APPENDIX 13'!J13/'APPENDIX 13'!J$44*100,"")</f>
        <v>11.549680569715747</v>
      </c>
      <c r="K8" s="116">
        <f>IFERROR('APPENDIX 13'!K13/'APPENDIX 13'!K$44*100,"")</f>
        <v>0</v>
      </c>
      <c r="L8" s="116">
        <f>IFERROR('APPENDIX 13'!L13/'APPENDIX 13'!L$44*100,"")</f>
        <v>7.2571297738464002</v>
      </c>
      <c r="M8" s="116">
        <f>IFERROR('APPENDIX 13'!M13/'APPENDIX 13'!M$44*100,"")</f>
        <v>15.216401225714012</v>
      </c>
      <c r="N8" s="116">
        <f>IFERROR('APPENDIX 13'!N13/'APPENDIX 13'!N$44*100,"")</f>
        <v>6.1789016501596361</v>
      </c>
      <c r="O8" s="116">
        <f>IFERROR('APPENDIX 13'!O13/'APPENDIX 13'!O$44*100,"")</f>
        <v>8.2436183526844573</v>
      </c>
      <c r="P8" s="116">
        <f>IFERROR('APPENDIX 13'!P13/'APPENDIX 13'!P$44*100,"")</f>
        <v>4.4673919116542731</v>
      </c>
      <c r="Q8" s="117">
        <f>IFERROR('APPENDIX 13'!Q13/'APPENDIX 13'!Q$44*100,"")</f>
        <v>8.1250791747814102</v>
      </c>
      <c r="R8" s="4"/>
    </row>
    <row r="9" spans="2:18" ht="25.5" customHeight="1" x14ac:dyDescent="0.35">
      <c r="B9" s="52" t="s">
        <v>43</v>
      </c>
      <c r="C9" s="116">
        <f>IFERROR('APPENDIX 13'!C42/'APPENDIX 13'!C$44*100,"")</f>
        <v>2.4068902506335714</v>
      </c>
      <c r="D9" s="116">
        <f>IFERROR('APPENDIX 13'!D42/'APPENDIX 13'!D$44*100,"")</f>
        <v>5.0543556170165527</v>
      </c>
      <c r="E9" s="116">
        <f>IFERROR('APPENDIX 13'!E42/'APPENDIX 13'!E$44*100,"")</f>
        <v>10.61888669610952</v>
      </c>
      <c r="F9" s="116">
        <f>IFERROR('APPENDIX 13'!F42/'APPENDIX 13'!F$44*100,"")</f>
        <v>5.6455103026256728</v>
      </c>
      <c r="G9" s="116">
        <f>IFERROR('APPENDIX 13'!G42/'APPENDIX 13'!G$44*100,"")</f>
        <v>3.1739445636998873</v>
      </c>
      <c r="H9" s="116">
        <f>IFERROR('APPENDIX 13'!H42/'APPENDIX 13'!H$44*100,"")</f>
        <v>4.1642188907090496</v>
      </c>
      <c r="I9" s="116">
        <f>IFERROR('APPENDIX 13'!I42/'APPENDIX 13'!I$44*100,"")</f>
        <v>4.5902663877118961</v>
      </c>
      <c r="J9" s="116">
        <f>IFERROR('APPENDIX 13'!J42/'APPENDIX 13'!J$44*100,"")</f>
        <v>4.8775767530986025</v>
      </c>
      <c r="K9" s="116">
        <f>IFERROR('APPENDIX 13'!K42/'APPENDIX 13'!K$44*100,"")</f>
        <v>0</v>
      </c>
      <c r="L9" s="116">
        <f>IFERROR('APPENDIX 13'!L42/'APPENDIX 13'!L$44*100,"")</f>
        <v>3.6055261982190467</v>
      </c>
      <c r="M9" s="116">
        <f>IFERROR('APPENDIX 13'!M42/'APPENDIX 13'!M$44*100,"")</f>
        <v>6.767970741614258</v>
      </c>
      <c r="N9" s="116">
        <f>IFERROR('APPENDIX 13'!N42/'APPENDIX 13'!N$44*100,"")</f>
        <v>3.1089028241763428</v>
      </c>
      <c r="O9" s="116">
        <f>IFERROR('APPENDIX 13'!O42/'APPENDIX 13'!O$44*100,"")</f>
        <v>12.805093004385895</v>
      </c>
      <c r="P9" s="116">
        <f>IFERROR('APPENDIX 13'!P42/'APPENDIX 13'!P$44*100,"")</f>
        <v>2.1408532862845044</v>
      </c>
      <c r="Q9" s="117">
        <f>IFERROR('APPENDIX 13'!Q42/'APPENDIX 13'!Q$44*100,"")</f>
        <v>7.1472077554576821</v>
      </c>
      <c r="R9" s="4"/>
    </row>
    <row r="10" spans="2:18" ht="25.5" customHeight="1" x14ac:dyDescent="0.35">
      <c r="B10" s="52" t="s">
        <v>20</v>
      </c>
      <c r="C10" s="116">
        <f>IFERROR('APPENDIX 13'!C11/'APPENDIX 13'!C$44*100,"")</f>
        <v>1.1253261806506467</v>
      </c>
      <c r="D10" s="116">
        <f>IFERROR('APPENDIX 13'!D11/'APPENDIX 13'!D$44*100,"")</f>
        <v>4.299138049039696</v>
      </c>
      <c r="E10" s="116">
        <f>IFERROR('APPENDIX 13'!E11/'APPENDIX 13'!E$44*100,"")</f>
        <v>4.8206484772424627</v>
      </c>
      <c r="F10" s="116">
        <f>IFERROR('APPENDIX 13'!F11/'APPENDIX 13'!F$44*100,"")</f>
        <v>6.6577069987167361</v>
      </c>
      <c r="G10" s="116">
        <f>IFERROR('APPENDIX 13'!G11/'APPENDIX 13'!G$44*100,"")</f>
        <v>4.2040286159748845</v>
      </c>
      <c r="H10" s="116">
        <f>IFERROR('APPENDIX 13'!H11/'APPENDIX 13'!H$44*100,"")</f>
        <v>5.8953713203798399</v>
      </c>
      <c r="I10" s="116">
        <f>IFERROR('APPENDIX 13'!I11/'APPENDIX 13'!I$44*100,"")</f>
        <v>6.4888994029238729</v>
      </c>
      <c r="J10" s="116">
        <f>IFERROR('APPENDIX 13'!J11/'APPENDIX 13'!J$44*100,"")</f>
        <v>8.1015481952284496</v>
      </c>
      <c r="K10" s="116">
        <f>IFERROR('APPENDIX 13'!K11/'APPENDIX 13'!K$44*100,"")</f>
        <v>0</v>
      </c>
      <c r="L10" s="116">
        <f>IFERROR('APPENDIX 13'!L11/'APPENDIX 13'!L$44*100,"")</f>
        <v>5.1283663711749989</v>
      </c>
      <c r="M10" s="116">
        <f>IFERROR('APPENDIX 13'!M11/'APPENDIX 13'!M$44*100,"")</f>
        <v>5.6070048691522416</v>
      </c>
      <c r="N10" s="116">
        <f>IFERROR('APPENDIX 13'!N11/'APPENDIX 13'!N$44*100,"")</f>
        <v>8.1429892785157918</v>
      </c>
      <c r="O10" s="116">
        <f>IFERROR('APPENDIX 13'!O11/'APPENDIX 13'!O$44*100,"")</f>
        <v>8.6981959922966361</v>
      </c>
      <c r="P10" s="116">
        <f>IFERROR('APPENDIX 13'!P11/'APPENDIX 13'!P$44*100,"")</f>
        <v>9.595767245670034</v>
      </c>
      <c r="Q10" s="117">
        <f>IFERROR('APPENDIX 13'!Q11/'APPENDIX 13'!Q$44*100,"")</f>
        <v>7.1208072008096215</v>
      </c>
      <c r="R10" s="4"/>
    </row>
    <row r="11" spans="2:18" ht="25.5" customHeight="1" x14ac:dyDescent="0.35">
      <c r="B11" s="52" t="s">
        <v>139</v>
      </c>
      <c r="C11" s="116">
        <f>IFERROR('APPENDIX 13'!C12/'APPENDIX 13'!C$44*100,"")</f>
        <v>0</v>
      </c>
      <c r="D11" s="116">
        <f>IFERROR('APPENDIX 13'!D12/'APPENDIX 13'!D$44*100,"")</f>
        <v>11.91366694007948</v>
      </c>
      <c r="E11" s="116">
        <f>IFERROR('APPENDIX 13'!E12/'APPENDIX 13'!E$44*100,"")</f>
        <v>6.7055938227489147</v>
      </c>
      <c r="F11" s="116">
        <f>IFERROR('APPENDIX 13'!F12/'APPENDIX 13'!F$44*100,"")</f>
        <v>6.2040898750381146</v>
      </c>
      <c r="G11" s="116">
        <f>IFERROR('APPENDIX 13'!G12/'APPENDIX 13'!G$44*100,"")</f>
        <v>4.4849410569849635</v>
      </c>
      <c r="H11" s="116">
        <f>IFERROR('APPENDIX 13'!H12/'APPENDIX 13'!H$44*100,"")</f>
        <v>11.858747414798362</v>
      </c>
      <c r="I11" s="116">
        <f>IFERROR('APPENDIX 13'!I12/'APPENDIX 13'!I$44*100,"")</f>
        <v>6.1431187921005685</v>
      </c>
      <c r="J11" s="116">
        <f>IFERROR('APPENDIX 13'!J12/'APPENDIX 13'!J$44*100,"")</f>
        <v>5.8505353508490749</v>
      </c>
      <c r="K11" s="116">
        <f>IFERROR('APPENDIX 13'!K12/'APPENDIX 13'!K$44*100,"")</f>
        <v>0</v>
      </c>
      <c r="L11" s="116">
        <f>IFERROR('APPENDIX 13'!L12/'APPENDIX 13'!L$44*100,"")</f>
        <v>23.941656664655305</v>
      </c>
      <c r="M11" s="116">
        <f>IFERROR('APPENDIX 13'!M12/'APPENDIX 13'!M$44*100,"")</f>
        <v>5.5185259722641673</v>
      </c>
      <c r="N11" s="116">
        <f>IFERROR('APPENDIX 13'!N12/'APPENDIX 13'!N$44*100,"")</f>
        <v>3.4778481543407196</v>
      </c>
      <c r="O11" s="116">
        <f>IFERROR('APPENDIX 13'!O12/'APPENDIX 13'!O$44*100,"")</f>
        <v>4.1920588700612482</v>
      </c>
      <c r="P11" s="116">
        <f>IFERROR('APPENDIX 13'!P12/'APPENDIX 13'!P$44*100,"")</f>
        <v>21.793051447012914</v>
      </c>
      <c r="Q11" s="117">
        <f>IFERROR('APPENDIX 13'!Q12/'APPENDIX 13'!Q$44*100,"")</f>
        <v>6.2601901485115459</v>
      </c>
      <c r="R11" s="4"/>
    </row>
    <row r="12" spans="2:18" ht="25.5" customHeight="1" x14ac:dyDescent="0.35">
      <c r="B12" s="52" t="s">
        <v>26</v>
      </c>
      <c r="C12" s="116">
        <f>IFERROR('APPENDIX 13'!C18/'APPENDIX 13'!C$44*100,"")</f>
        <v>6.4175910898367867</v>
      </c>
      <c r="D12" s="116">
        <f>IFERROR('APPENDIX 13'!D18/'APPENDIX 13'!D$44*100,"")</f>
        <v>8.9898564205484277</v>
      </c>
      <c r="E12" s="116">
        <f>IFERROR('APPENDIX 13'!E18/'APPENDIX 13'!E$44*100,"")</f>
        <v>6.739363689489668</v>
      </c>
      <c r="F12" s="116">
        <f>IFERROR('APPENDIX 13'!F18/'APPENDIX 13'!F$44*100,"")</f>
        <v>10.574830975078905</v>
      </c>
      <c r="G12" s="116">
        <f>IFERROR('APPENDIX 13'!G18/'APPENDIX 13'!G$44*100,"")</f>
        <v>2.8241958100892872</v>
      </c>
      <c r="H12" s="116">
        <f>IFERROR('APPENDIX 13'!H18/'APPENDIX 13'!H$44*100,"")</f>
        <v>8.2561084762941075</v>
      </c>
      <c r="I12" s="116">
        <f>IFERROR('APPENDIX 13'!I18/'APPENDIX 13'!I$44*100,"")</f>
        <v>3.1613756540168874</v>
      </c>
      <c r="J12" s="116">
        <f>IFERROR('APPENDIX 13'!J18/'APPENDIX 13'!J$44*100,"")</f>
        <v>3.5888575377519687</v>
      </c>
      <c r="K12" s="116">
        <f>IFERROR('APPENDIX 13'!K18/'APPENDIX 13'!K$44*100,"")</f>
        <v>2.93943742408598</v>
      </c>
      <c r="L12" s="116">
        <f>IFERROR('APPENDIX 13'!L18/'APPENDIX 13'!L$44*100,"")</f>
        <v>2.7914258347165601</v>
      </c>
      <c r="M12" s="116">
        <f>IFERROR('APPENDIX 13'!M18/'APPENDIX 13'!M$44*100,"")</f>
        <v>8.9945447389962041</v>
      </c>
      <c r="N12" s="116">
        <f>IFERROR('APPENDIX 13'!N18/'APPENDIX 13'!N$44*100,"")</f>
        <v>9.3898922020681805</v>
      </c>
      <c r="O12" s="116">
        <f>IFERROR('APPENDIX 13'!O18/'APPENDIX 13'!O$44*100,"")</f>
        <v>4.0887403059736149</v>
      </c>
      <c r="P12" s="116">
        <f>IFERROR('APPENDIX 13'!P18/'APPENDIX 13'!P$44*100,"")</f>
        <v>4.0977384063917786</v>
      </c>
      <c r="Q12" s="117">
        <f>IFERROR('APPENDIX 13'!Q18/'APPENDIX 13'!Q$44*100,"")</f>
        <v>5.0377959653518998</v>
      </c>
      <c r="R12" s="4"/>
    </row>
    <row r="13" spans="2:18" ht="25.5" customHeight="1" x14ac:dyDescent="0.35">
      <c r="B13" s="52" t="s">
        <v>17</v>
      </c>
      <c r="C13" s="116">
        <f>IFERROR('APPENDIX 13'!C7/'APPENDIX 13'!C$44*100,"")</f>
        <v>0</v>
      </c>
      <c r="D13" s="116">
        <f>IFERROR('APPENDIX 13'!D7/'APPENDIX 13'!D$44*100,"")</f>
        <v>8.8922038545817487E-3</v>
      </c>
      <c r="E13" s="116">
        <f>IFERROR('APPENDIX 13'!E7/'APPENDIX 13'!E$44*100,"")</f>
        <v>9.6160294300796104E-2</v>
      </c>
      <c r="F13" s="116">
        <f>IFERROR('APPENDIX 13'!F7/'APPENDIX 13'!F$44*100,"")</f>
        <v>6.6019681378631762E-2</v>
      </c>
      <c r="G13" s="116">
        <f>IFERROR('APPENDIX 13'!G7/'APPENDIX 13'!G$44*100,"")</f>
        <v>0.31785274996147567</v>
      </c>
      <c r="H13" s="116">
        <f>IFERROR('APPENDIX 13'!H7/'APPENDIX 13'!H$44*100,"")</f>
        <v>1.1146326600160251E-2</v>
      </c>
      <c r="I13" s="116">
        <f>IFERROR('APPENDIX 13'!I7/'APPENDIX 13'!I$44*100,"")</f>
        <v>0</v>
      </c>
      <c r="J13" s="116">
        <f>IFERROR('APPENDIX 13'!J7/'APPENDIX 13'!J$44*100,"")</f>
        <v>0</v>
      </c>
      <c r="K13" s="116">
        <f>IFERROR('APPENDIX 13'!K7/'APPENDIX 13'!K$44*100,"")</f>
        <v>0</v>
      </c>
      <c r="L13" s="116">
        <f>IFERROR('APPENDIX 13'!L7/'APPENDIX 13'!L$44*100,"")</f>
        <v>0.77242491917164768</v>
      </c>
      <c r="M13" s="116">
        <f>IFERROR('APPENDIX 13'!M7/'APPENDIX 13'!M$44*100,"")</f>
        <v>7.9605435263750218E-2</v>
      </c>
      <c r="N13" s="116">
        <f>IFERROR('APPENDIX 13'!N7/'APPENDIX 13'!N$44*100,"")</f>
        <v>1.365119665845691</v>
      </c>
      <c r="O13" s="116">
        <f>IFERROR('APPENDIX 13'!O7/'APPENDIX 13'!O$44*100,"")</f>
        <v>13.442946599342992</v>
      </c>
      <c r="P13" s="116">
        <f>IFERROR('APPENDIX 13'!P7/'APPENDIX 13'!P$44*100,"")</f>
        <v>0.5467273503611958</v>
      </c>
      <c r="Q13" s="117">
        <f>IFERROR('APPENDIX 13'!Q7/'APPENDIX 13'!Q$44*100,"")</f>
        <v>4.4704456208173395</v>
      </c>
      <c r="R13" s="4"/>
    </row>
    <row r="14" spans="2:18" ht="25.5" customHeight="1" x14ac:dyDescent="0.35">
      <c r="B14" s="52" t="s">
        <v>29</v>
      </c>
      <c r="C14" s="116">
        <f>IFERROR('APPENDIX 13'!C21/'APPENDIX 13'!C$44*100,"")</f>
        <v>56.969708357505731</v>
      </c>
      <c r="D14" s="116">
        <f>IFERROR('APPENDIX 13'!D21/'APPENDIX 13'!D$44*100,"")</f>
        <v>5.0962028672776594</v>
      </c>
      <c r="E14" s="116">
        <f>IFERROR('APPENDIX 13'!E21/'APPENDIX 13'!E$44*100,"")</f>
        <v>7.1149037678549192</v>
      </c>
      <c r="F14" s="116">
        <f>IFERROR('APPENDIX 13'!F21/'APPENDIX 13'!F$44*100,"")</f>
        <v>8.3877221432235629</v>
      </c>
      <c r="G14" s="116">
        <f>IFERROR('APPENDIX 13'!G21/'APPENDIX 13'!G$44*100,"")</f>
        <v>5.0794308916332502</v>
      </c>
      <c r="H14" s="116">
        <f>IFERROR('APPENDIX 13'!H21/'APPENDIX 13'!H$44*100,"")</f>
        <v>5.3247768526732759</v>
      </c>
      <c r="I14" s="116">
        <f>IFERROR('APPENDIX 13'!I21/'APPENDIX 13'!I$44*100,"")</f>
        <v>5.2520386360544489</v>
      </c>
      <c r="J14" s="116">
        <f>IFERROR('APPENDIX 13'!J21/'APPENDIX 13'!J$44*100,"")</f>
        <v>3.0822196459317759</v>
      </c>
      <c r="K14" s="116">
        <f>IFERROR('APPENDIX 13'!K21/'APPENDIX 13'!K$44*100,"")</f>
        <v>0</v>
      </c>
      <c r="L14" s="116">
        <f>IFERROR('APPENDIX 13'!L21/'APPENDIX 13'!L$44*100,"")</f>
        <v>6.3828029623294578</v>
      </c>
      <c r="M14" s="116">
        <f>IFERROR('APPENDIX 13'!M21/'APPENDIX 13'!M$44*100,"")</f>
        <v>7.3622369510888142</v>
      </c>
      <c r="N14" s="116">
        <f>IFERROR('APPENDIX 13'!N21/'APPENDIX 13'!N$44*100,"")</f>
        <v>7.4713075176098585</v>
      </c>
      <c r="O14" s="116">
        <f>IFERROR('APPENDIX 13'!O21/'APPENDIX 13'!O$44*100,"")</f>
        <v>0.32055790751775787</v>
      </c>
      <c r="P14" s="116">
        <f>IFERROR('APPENDIX 13'!P21/'APPENDIX 13'!P$44*100,"")</f>
        <v>3.1195136966324446</v>
      </c>
      <c r="Q14" s="117">
        <f>IFERROR('APPENDIX 13'!Q21/'APPENDIX 13'!Q$44*100,"")</f>
        <v>4.4657890321443645</v>
      </c>
      <c r="R14" s="4"/>
    </row>
    <row r="15" spans="2:18" ht="25.5" customHeight="1" x14ac:dyDescent="0.35">
      <c r="B15" s="52" t="s">
        <v>28</v>
      </c>
      <c r="C15" s="116">
        <f>IFERROR('APPENDIX 13'!C20/'APPENDIX 13'!C$44*100,"")</f>
        <v>4.3841497929589606</v>
      </c>
      <c r="D15" s="116">
        <f>IFERROR('APPENDIX 13'!D20/'APPENDIX 13'!D$44*100,"")</f>
        <v>4.3390182360238807</v>
      </c>
      <c r="E15" s="116">
        <f>IFERROR('APPENDIX 13'!E20/'APPENDIX 13'!E$44*100,"")</f>
        <v>10.964009944147994</v>
      </c>
      <c r="F15" s="116">
        <f>IFERROR('APPENDIX 13'!F20/'APPENDIX 13'!F$44*100,"")</f>
        <v>5.1446837211526217</v>
      </c>
      <c r="G15" s="116">
        <f>IFERROR('APPENDIX 13'!G20/'APPENDIX 13'!G$44*100,"")</f>
        <v>7.3427245584771859</v>
      </c>
      <c r="H15" s="116">
        <f>IFERROR('APPENDIX 13'!H20/'APPENDIX 13'!H$44*100,"")</f>
        <v>3.132726863530285</v>
      </c>
      <c r="I15" s="116">
        <f>IFERROR('APPENDIX 13'!I20/'APPENDIX 13'!I$44*100,"")</f>
        <v>3.7993372648843975</v>
      </c>
      <c r="J15" s="116">
        <f>IFERROR('APPENDIX 13'!J20/'APPENDIX 13'!J$44*100,"")</f>
        <v>3.3017225043945899</v>
      </c>
      <c r="K15" s="116">
        <f>IFERROR('APPENDIX 13'!K20/'APPENDIX 13'!K$44*100,"")</f>
        <v>1.4922084022206727</v>
      </c>
      <c r="L15" s="116">
        <f>IFERROR('APPENDIX 13'!L20/'APPENDIX 13'!L$44*100,"")</f>
        <v>6.7467913766702692</v>
      </c>
      <c r="M15" s="116">
        <f>IFERROR('APPENDIX 13'!M20/'APPENDIX 13'!M$44*100,"")</f>
        <v>2.9294442169962847</v>
      </c>
      <c r="N15" s="116">
        <f>IFERROR('APPENDIX 13'!N20/'APPENDIX 13'!N$44*100,"")</f>
        <v>5.8743783315075202</v>
      </c>
      <c r="O15" s="116">
        <f>IFERROR('APPENDIX 13'!O20/'APPENDIX 13'!O$44*100,"")</f>
        <v>4.1030573036299085</v>
      </c>
      <c r="P15" s="116">
        <f>IFERROR('APPENDIX 13'!P20/'APPENDIX 13'!P$44*100,"")</f>
        <v>6.4474973101896014</v>
      </c>
      <c r="Q15" s="117">
        <f>IFERROR('APPENDIX 13'!Q20/'APPENDIX 13'!Q$44*100,"")</f>
        <v>4.2968866449273273</v>
      </c>
      <c r="R15" s="4"/>
    </row>
    <row r="16" spans="2:18" ht="25.5" customHeight="1" x14ac:dyDescent="0.35">
      <c r="B16" s="52" t="s">
        <v>142</v>
      </c>
      <c r="C16" s="116">
        <f>IFERROR('APPENDIX 13'!C34/'APPENDIX 13'!C$44*100,"")</f>
        <v>0</v>
      </c>
      <c r="D16" s="116">
        <f>IFERROR('APPENDIX 13'!D34/'APPENDIX 13'!D$44*100,"")</f>
        <v>0.40101144776935022</v>
      </c>
      <c r="E16" s="116">
        <f>IFERROR('APPENDIX 13'!E34/'APPENDIX 13'!E$44*100,"")</f>
        <v>0.29560608528208615</v>
      </c>
      <c r="F16" s="116">
        <f>IFERROR('APPENDIX 13'!F34/'APPENDIX 13'!F$44*100,"")</f>
        <v>0.23006619832596018</v>
      </c>
      <c r="G16" s="116">
        <f>IFERROR('APPENDIX 13'!G34/'APPENDIX 13'!G$44*100,"")</f>
        <v>0.97179771966642381</v>
      </c>
      <c r="H16" s="116">
        <f>IFERROR('APPENDIX 13'!H34/'APPENDIX 13'!H$44*100,"")</f>
        <v>0.65888190162422688</v>
      </c>
      <c r="I16" s="116">
        <f>IFERROR('APPENDIX 13'!I34/'APPENDIX 13'!I$44*100,"")</f>
        <v>1.8780576117288699</v>
      </c>
      <c r="J16" s="116">
        <f>IFERROR('APPENDIX 13'!J34/'APPENDIX 13'!J$44*100,"")</f>
        <v>1.4764073745009498</v>
      </c>
      <c r="K16" s="116">
        <f>IFERROR('APPENDIX 13'!K34/'APPENDIX 13'!K$44*100,"")</f>
        <v>2.5339246436308782</v>
      </c>
      <c r="L16" s="116">
        <f>IFERROR('APPENDIX 13'!L34/'APPENDIX 13'!L$44*100,"")</f>
        <v>2.8083475514818939</v>
      </c>
      <c r="M16" s="116">
        <f>IFERROR('APPENDIX 13'!M34/'APPENDIX 13'!M$44*100,"")</f>
        <v>0.62648684822570411</v>
      </c>
      <c r="N16" s="116">
        <f>IFERROR('APPENDIX 13'!N34/'APPENDIX 13'!N$44*100,"")</f>
        <v>0.77124590132585524</v>
      </c>
      <c r="O16" s="116">
        <f>IFERROR('APPENDIX 13'!O34/'APPENDIX 13'!O$44*100,"")</f>
        <v>9.9890121639324043</v>
      </c>
      <c r="P16" s="116">
        <f>IFERROR('APPENDIX 13'!P34/'APPENDIX 13'!P$44*100,"")</f>
        <v>1.0588293186514195</v>
      </c>
      <c r="Q16" s="117">
        <f>IFERROR('APPENDIX 13'!Q34/'APPENDIX 13'!Q$44*100,"")</f>
        <v>4.0858583741338386</v>
      </c>
      <c r="R16" s="4"/>
    </row>
    <row r="17" spans="2:18" ht="25.5" customHeight="1" x14ac:dyDescent="0.35">
      <c r="B17" s="52" t="s">
        <v>27</v>
      </c>
      <c r="C17" s="116">
        <f>IFERROR('APPENDIX 13'!C19/'APPENDIX 13'!C$44*100,"")</f>
        <v>5.783009716719004</v>
      </c>
      <c r="D17" s="116">
        <f>IFERROR('APPENDIX 13'!D19/'APPENDIX 13'!D$44*100,"")</f>
        <v>4.0475964642441786</v>
      </c>
      <c r="E17" s="116">
        <f>IFERROR('APPENDIX 13'!E19/'APPENDIX 13'!E$44*100,"")</f>
        <v>4.1135170477951393</v>
      </c>
      <c r="F17" s="116">
        <f>IFERROR('APPENDIX 13'!F19/'APPENDIX 13'!F$44*100,"")</f>
        <v>3.9866202214106932</v>
      </c>
      <c r="G17" s="116">
        <f>IFERROR('APPENDIX 13'!G19/'APPENDIX 13'!G$44*100,"")</f>
        <v>2.0960011269716237</v>
      </c>
      <c r="H17" s="116">
        <f>IFERROR('APPENDIX 13'!H19/'APPENDIX 13'!H$44*100,"")</f>
        <v>5.5518756435404759</v>
      </c>
      <c r="I17" s="116">
        <f>IFERROR('APPENDIX 13'!I19/'APPENDIX 13'!I$44*100,"")</f>
        <v>6.2576144077807889</v>
      </c>
      <c r="J17" s="116">
        <f>IFERROR('APPENDIX 13'!J19/'APPENDIX 13'!J$44*100,"")</f>
        <v>8.9852880224155474</v>
      </c>
      <c r="K17" s="116">
        <f>IFERROR('APPENDIX 13'!K19/'APPENDIX 13'!K$44*100,"")</f>
        <v>0</v>
      </c>
      <c r="L17" s="116">
        <f>IFERROR('APPENDIX 13'!L19/'APPENDIX 13'!L$44*100,"")</f>
        <v>1.5820661816346206</v>
      </c>
      <c r="M17" s="116">
        <f>IFERROR('APPENDIX 13'!M19/'APPENDIX 13'!M$44*100,"")</f>
        <v>3.5592298449036539</v>
      </c>
      <c r="N17" s="116">
        <f>IFERROR('APPENDIX 13'!N19/'APPENDIX 13'!N$44*100,"")</f>
        <v>9.7897632326495145</v>
      </c>
      <c r="O17" s="116">
        <f>IFERROR('APPENDIX 13'!O19/'APPENDIX 13'!O$44*100,"")</f>
        <v>0</v>
      </c>
      <c r="P17" s="116">
        <f>IFERROR('APPENDIX 13'!P19/'APPENDIX 13'!P$44*100,"")</f>
        <v>4.6270121037623513</v>
      </c>
      <c r="Q17" s="117">
        <f>IFERROR('APPENDIX 13'!Q19/'APPENDIX 13'!Q$44*100,"")</f>
        <v>3.9313482472241041</v>
      </c>
      <c r="R17" s="4"/>
    </row>
    <row r="18" spans="2:18" ht="25.5" customHeight="1" x14ac:dyDescent="0.35">
      <c r="B18" s="52" t="s">
        <v>35</v>
      </c>
      <c r="C18" s="116">
        <f>IFERROR('APPENDIX 13'!C27/'APPENDIX 13'!C$44*100,"")</f>
        <v>0</v>
      </c>
      <c r="D18" s="116">
        <f>IFERROR('APPENDIX 13'!D27/'APPENDIX 13'!D$44*100,"")</f>
        <v>1.9199615425656327</v>
      </c>
      <c r="E18" s="116">
        <f>IFERROR('APPENDIX 13'!E27/'APPENDIX 13'!E$44*100,"")</f>
        <v>0.84747995363229656</v>
      </c>
      <c r="F18" s="116">
        <f>IFERROR('APPENDIX 13'!F27/'APPENDIX 13'!F$44*100,"")</f>
        <v>0.8663298924401992</v>
      </c>
      <c r="G18" s="116">
        <f>IFERROR('APPENDIX 13'!G27/'APPENDIX 13'!G$44*100,"")</f>
        <v>7.9799679563581467</v>
      </c>
      <c r="H18" s="116">
        <f>IFERROR('APPENDIX 13'!H27/'APPENDIX 13'!H$44*100,"")</f>
        <v>2.2408380088518887</v>
      </c>
      <c r="I18" s="116">
        <f>IFERROR('APPENDIX 13'!I27/'APPENDIX 13'!I$44*100,"")</f>
        <v>2.3277209013276314</v>
      </c>
      <c r="J18" s="116">
        <f>IFERROR('APPENDIX 13'!J27/'APPENDIX 13'!J$44*100,"")</f>
        <v>4.896296421692754</v>
      </c>
      <c r="K18" s="116">
        <f>IFERROR('APPENDIX 13'!K27/'APPENDIX 13'!K$44*100,"")</f>
        <v>0</v>
      </c>
      <c r="L18" s="116">
        <f>IFERROR('APPENDIX 13'!L27/'APPENDIX 13'!L$44*100,"")</f>
        <v>0.71620022850034437</v>
      </c>
      <c r="M18" s="116">
        <f>IFERROR('APPENDIX 13'!M27/'APPENDIX 13'!M$44*100,"")</f>
        <v>0.58733621494950694</v>
      </c>
      <c r="N18" s="116">
        <f>IFERROR('APPENDIX 13'!N27/'APPENDIX 13'!N$44*100,"")</f>
        <v>1.0020522564397325</v>
      </c>
      <c r="O18" s="116">
        <f>IFERROR('APPENDIX 13'!O27/'APPENDIX 13'!O$44*100,"")</f>
        <v>4.7233128240888362</v>
      </c>
      <c r="P18" s="116">
        <f>IFERROR('APPENDIX 13'!P27/'APPENDIX 13'!P$44*100,"")</f>
        <v>3.5328397785410797</v>
      </c>
      <c r="Q18" s="117">
        <f>IFERROR('APPENDIX 13'!Q27/'APPENDIX 13'!Q$44*100,"")</f>
        <v>3.2118595397452467</v>
      </c>
      <c r="R18" s="4"/>
    </row>
    <row r="19" spans="2:18" ht="25.5" customHeight="1" x14ac:dyDescent="0.35">
      <c r="B19" s="52" t="s">
        <v>25</v>
      </c>
      <c r="C19" s="116">
        <f>IFERROR('APPENDIX 13'!C17/'APPENDIX 13'!C$44*100,"")</f>
        <v>0</v>
      </c>
      <c r="D19" s="116">
        <f>IFERROR('APPENDIX 13'!D17/'APPENDIX 13'!D$44*100,"")</f>
        <v>4.1130754199006443</v>
      </c>
      <c r="E19" s="116">
        <f>IFERROR('APPENDIX 13'!E17/'APPENDIX 13'!E$44*100,"")</f>
        <v>1.8414157477750208</v>
      </c>
      <c r="F19" s="116">
        <f>IFERROR('APPENDIX 13'!F17/'APPENDIX 13'!F$44*100,"")</f>
        <v>2.443148551201201</v>
      </c>
      <c r="G19" s="116">
        <f>IFERROR('APPENDIX 13'!G17/'APPENDIX 13'!G$44*100,"")</f>
        <v>1.1309394003612829</v>
      </c>
      <c r="H19" s="116">
        <f>IFERROR('APPENDIX 13'!H17/'APPENDIX 13'!H$44*100,"")</f>
        <v>2.117893417363236</v>
      </c>
      <c r="I19" s="116">
        <f>IFERROR('APPENDIX 13'!I17/'APPENDIX 13'!I$44*100,"")</f>
        <v>2.4774874145760215</v>
      </c>
      <c r="J19" s="116">
        <f>IFERROR('APPENDIX 13'!J17/'APPENDIX 13'!J$44*100,"")</f>
        <v>3.2490693408634308</v>
      </c>
      <c r="K19" s="116">
        <f>IFERROR('APPENDIX 13'!K17/'APPENDIX 13'!K$44*100,"")</f>
        <v>0</v>
      </c>
      <c r="L19" s="116">
        <f>IFERROR('APPENDIX 13'!L17/'APPENDIX 13'!L$44*100,"")</f>
        <v>2.9551834619945958</v>
      </c>
      <c r="M19" s="116">
        <f>IFERROR('APPENDIX 13'!M17/'APPENDIX 13'!M$44*100,"")</f>
        <v>3.2046493870279198</v>
      </c>
      <c r="N19" s="116">
        <f>IFERROR('APPENDIX 13'!N17/'APPENDIX 13'!N$44*100,"")</f>
        <v>1.544874319865789</v>
      </c>
      <c r="O19" s="116">
        <f>IFERROR('APPENDIX 13'!O17/'APPENDIX 13'!O$44*100,"")</f>
        <v>3.6012364002664841</v>
      </c>
      <c r="P19" s="116">
        <f>IFERROR('APPENDIX 13'!P17/'APPENDIX 13'!P$44*100,"")</f>
        <v>1.9136482440497395</v>
      </c>
      <c r="Q19" s="117">
        <f>IFERROR('APPENDIX 13'!Q17/'APPENDIX 13'!Q$44*100,"")</f>
        <v>2.8006399003926248</v>
      </c>
      <c r="R19" s="4"/>
    </row>
    <row r="20" spans="2:18" ht="25.5" customHeight="1" x14ac:dyDescent="0.35">
      <c r="B20" s="52" t="s">
        <v>19</v>
      </c>
      <c r="C20" s="116">
        <f>IFERROR('APPENDIX 13'!C9/'APPENDIX 13'!C$44*100,"")</f>
        <v>1.7736711441395523</v>
      </c>
      <c r="D20" s="116">
        <f>IFERROR('APPENDIX 13'!D9/'APPENDIX 13'!D$44*100,"")</f>
        <v>1.227070239787708</v>
      </c>
      <c r="E20" s="116">
        <f>IFERROR('APPENDIX 13'!E9/'APPENDIX 13'!E$44*100,"")</f>
        <v>5.9612197388463644</v>
      </c>
      <c r="F20" s="116">
        <f>IFERROR('APPENDIX 13'!F9/'APPENDIX 13'!F$44*100,"")</f>
        <v>6.1138831184548437</v>
      </c>
      <c r="G20" s="116">
        <f>IFERROR('APPENDIX 13'!G9/'APPENDIX 13'!G$44*100,"")</f>
        <v>28.035941290437872</v>
      </c>
      <c r="H20" s="116">
        <f>IFERROR('APPENDIX 13'!H9/'APPENDIX 13'!H$44*100,"")</f>
        <v>1.328118314297783</v>
      </c>
      <c r="I20" s="116">
        <f>IFERROR('APPENDIX 13'!I9/'APPENDIX 13'!I$44*100,"")</f>
        <v>3.7982973682441328</v>
      </c>
      <c r="J20" s="116">
        <f>IFERROR('APPENDIX 13'!J9/'APPENDIX 13'!J$44*100,"")</f>
        <v>1.0054722811838388</v>
      </c>
      <c r="K20" s="116">
        <f>IFERROR('APPENDIX 13'!K9/'APPENDIX 13'!K$44*100,"")</f>
        <v>0</v>
      </c>
      <c r="L20" s="116">
        <f>IFERROR('APPENDIX 13'!L9/'APPENDIX 13'!L$44*100,"")</f>
        <v>11.436164967301355</v>
      </c>
      <c r="M20" s="116">
        <f>IFERROR('APPENDIX 13'!M9/'APPENDIX 13'!M$44*100,"")</f>
        <v>7.8313285362087095</v>
      </c>
      <c r="N20" s="116">
        <f>IFERROR('APPENDIX 13'!N9/'APPENDIX 13'!N$44*100,"")</f>
        <v>6.4280941414058448E-2</v>
      </c>
      <c r="O20" s="116">
        <f>IFERROR('APPENDIX 13'!O9/'APPENDIX 13'!O$44*100,"")</f>
        <v>0</v>
      </c>
      <c r="P20" s="116">
        <f>IFERROR('APPENDIX 13'!P9/'APPENDIX 13'!P$44*100,"")</f>
        <v>0</v>
      </c>
      <c r="Q20" s="117">
        <f>IFERROR('APPENDIX 13'!Q9/'APPENDIX 13'!Q$44*100,"")</f>
        <v>2.7593834093951428</v>
      </c>
      <c r="R20" s="4"/>
    </row>
    <row r="21" spans="2:18" ht="25.5" customHeight="1" x14ac:dyDescent="0.35">
      <c r="B21" s="52" t="s">
        <v>36</v>
      </c>
      <c r="C21" s="116">
        <f>IFERROR('APPENDIX 13'!C28/'APPENDIX 13'!C$44*100,"")</f>
        <v>1.0809350786004355</v>
      </c>
      <c r="D21" s="116">
        <f>IFERROR('APPENDIX 13'!D28/'APPENDIX 13'!D$44*100,"")</f>
        <v>6.925410038381985</v>
      </c>
      <c r="E21" s="116">
        <f>IFERROR('APPENDIX 13'!E28/'APPENDIX 13'!E$44*100,"")</f>
        <v>4.4304987402163185</v>
      </c>
      <c r="F21" s="116">
        <f>IFERROR('APPENDIX 13'!F28/'APPENDIX 13'!F$44*100,"")</f>
        <v>5.8458549465546206</v>
      </c>
      <c r="G21" s="116">
        <f>IFERROR('APPENDIX 13'!G28/'APPENDIX 13'!G$44*100,"")</f>
        <v>1.5074475784412542</v>
      </c>
      <c r="H21" s="116">
        <f>IFERROR('APPENDIX 13'!H28/'APPENDIX 13'!H$44*100,"")</f>
        <v>6.3505738987749094</v>
      </c>
      <c r="I21" s="116">
        <f>IFERROR('APPENDIX 13'!I28/'APPENDIX 13'!I$44*100,"")</f>
        <v>1.980583717520936</v>
      </c>
      <c r="J21" s="116">
        <f>IFERROR('APPENDIX 13'!J28/'APPENDIX 13'!J$44*100,"")</f>
        <v>2.4798427722584124</v>
      </c>
      <c r="K21" s="116">
        <f>IFERROR('APPENDIX 13'!K28/'APPENDIX 13'!K$44*100,"")</f>
        <v>0</v>
      </c>
      <c r="L21" s="116">
        <f>IFERROR('APPENDIX 13'!L28/'APPENDIX 13'!L$44*100,"")</f>
        <v>1.4257403894224407</v>
      </c>
      <c r="M21" s="116">
        <f>IFERROR('APPENDIX 13'!M28/'APPENDIX 13'!M$44*100,"")</f>
        <v>2.9680322676911128</v>
      </c>
      <c r="N21" s="116">
        <f>IFERROR('APPENDIX 13'!N28/'APPENDIX 13'!N$44*100,"")</f>
        <v>7.0117168121230007</v>
      </c>
      <c r="O21" s="116">
        <f>IFERROR('APPENDIX 13'!O28/'APPENDIX 13'!O$44*100,"")</f>
        <v>0</v>
      </c>
      <c r="P21" s="116">
        <f>IFERROR('APPENDIX 13'!P28/'APPENDIX 13'!P$44*100,"")</f>
        <v>5.3304122598969395</v>
      </c>
      <c r="Q21" s="117">
        <f>IFERROR('APPENDIX 13'!Q28/'APPENDIX 13'!Q$44*100,"")</f>
        <v>2.3010701467648302</v>
      </c>
      <c r="R21" s="4"/>
    </row>
    <row r="22" spans="2:18" ht="25.5" customHeight="1" x14ac:dyDescent="0.35">
      <c r="B22" s="52" t="s">
        <v>157</v>
      </c>
      <c r="C22" s="116">
        <f>IFERROR('APPENDIX 13'!C36/'APPENDIX 13'!C$44*100,"")</f>
        <v>0</v>
      </c>
      <c r="D22" s="116">
        <f>IFERROR('APPENDIX 13'!D36/'APPENDIX 13'!D$44*100,"")</f>
        <v>1.960757896007562</v>
      </c>
      <c r="E22" s="116">
        <f>IFERROR('APPENDIX 13'!E36/'APPENDIX 13'!E$44*100,"")</f>
        <v>4.1214805092783307</v>
      </c>
      <c r="F22" s="116">
        <f>IFERROR('APPENDIX 13'!F36/'APPENDIX 13'!F$44*100,"")</f>
        <v>2.1210453650400609</v>
      </c>
      <c r="G22" s="116">
        <f>IFERROR('APPENDIX 13'!G36/'APPENDIX 13'!G$44*100,"")</f>
        <v>2.9938259548577739</v>
      </c>
      <c r="H22" s="116">
        <f>IFERROR('APPENDIX 13'!H36/'APPENDIX 13'!H$44*100,"")</f>
        <v>1.1194140077652741</v>
      </c>
      <c r="I22" s="116">
        <f>IFERROR('APPENDIX 13'!I36/'APPENDIX 13'!I$44*100,"")</f>
        <v>2.2106148455216421</v>
      </c>
      <c r="J22" s="116">
        <f>IFERROR('APPENDIX 13'!J36/'APPENDIX 13'!J$44*100,"")</f>
        <v>2.8331191784315344</v>
      </c>
      <c r="K22" s="116">
        <f>IFERROR('APPENDIX 13'!K36/'APPENDIX 13'!K$44*100,"")</f>
        <v>5.4373061411985262</v>
      </c>
      <c r="L22" s="116">
        <f>IFERROR('APPENDIX 13'!L36/'APPENDIX 13'!L$44*100,"")</f>
        <v>0.72983478744808794</v>
      </c>
      <c r="M22" s="116">
        <f>IFERROR('APPENDIX 13'!M36/'APPENDIX 13'!M$44*100,"")</f>
        <v>2.3677566533701127</v>
      </c>
      <c r="N22" s="116">
        <f>IFERROR('APPENDIX 13'!N36/'APPENDIX 13'!N$44*100,"")</f>
        <v>1.3149457342518356</v>
      </c>
      <c r="O22" s="116">
        <f>IFERROR('APPENDIX 13'!O36/'APPENDIX 13'!O$44*100,"")</f>
        <v>2.0620837251611639</v>
      </c>
      <c r="P22" s="116">
        <f>IFERROR('APPENDIX 13'!P36/'APPENDIX 13'!P$44*100,"")</f>
        <v>0.478988723556178</v>
      </c>
      <c r="Q22" s="117">
        <f>IFERROR('APPENDIX 13'!Q36/'APPENDIX 13'!Q$44*100,"")</f>
        <v>2.1803786285519671</v>
      </c>
      <c r="R22" s="4"/>
    </row>
    <row r="23" spans="2:18" ht="25.5" customHeight="1" x14ac:dyDescent="0.35">
      <c r="B23" s="52" t="s">
        <v>37</v>
      </c>
      <c r="C23" s="116">
        <f>IFERROR('APPENDIX 13'!C31/'APPENDIX 13'!C$44*100,"")</f>
        <v>0</v>
      </c>
      <c r="D23" s="116">
        <f>IFERROR('APPENDIX 13'!D31/'APPENDIX 13'!D$44*100,"")</f>
        <v>3.6782466514115972</v>
      </c>
      <c r="E23" s="116">
        <f>IFERROR('APPENDIX 13'!E31/'APPENDIX 13'!E$44*100,"")</f>
        <v>3.8262336778977417</v>
      </c>
      <c r="F23" s="116">
        <f>IFERROR('APPENDIX 13'!F31/'APPENDIX 13'!F$44*100,"")</f>
        <v>2.8928424997561151</v>
      </c>
      <c r="G23" s="116">
        <f>IFERROR('APPENDIX 13'!G31/'APPENDIX 13'!G$44*100,"")</f>
        <v>0.50704495675584738</v>
      </c>
      <c r="H23" s="116">
        <f>IFERROR('APPENDIX 13'!H31/'APPENDIX 13'!H$44*100,"")</f>
        <v>5.5956082255017598</v>
      </c>
      <c r="I23" s="116">
        <f>IFERROR('APPENDIX 13'!I31/'APPENDIX 13'!I$44*100,"")</f>
        <v>3.3872600336866601</v>
      </c>
      <c r="J23" s="116">
        <f>IFERROR('APPENDIX 13'!J31/'APPENDIX 13'!J$44*100,"")</f>
        <v>4.1386467776558797</v>
      </c>
      <c r="K23" s="116">
        <f>IFERROR('APPENDIX 13'!K31/'APPENDIX 13'!K$44*100,"")</f>
        <v>0</v>
      </c>
      <c r="L23" s="116">
        <f>IFERROR('APPENDIX 13'!L31/'APPENDIX 13'!L$44*100,"")</f>
        <v>1.3519937183843305</v>
      </c>
      <c r="M23" s="116">
        <f>IFERROR('APPENDIX 13'!M31/'APPENDIX 13'!M$44*100,"")</f>
        <v>3.1004948936680563</v>
      </c>
      <c r="N23" s="116">
        <f>IFERROR('APPENDIX 13'!N31/'APPENDIX 13'!N$44*100,"")</f>
        <v>4.9198196747958045</v>
      </c>
      <c r="O23" s="116">
        <f>IFERROR('APPENDIX 13'!O31/'APPENDIX 13'!O$44*100,"")</f>
        <v>0</v>
      </c>
      <c r="P23" s="116">
        <f>IFERROR('APPENDIX 13'!P31/'APPENDIX 13'!P$44*100,"")</f>
        <v>1.21624537837008</v>
      </c>
      <c r="Q23" s="117">
        <f>IFERROR('APPENDIX 13'!Q31/'APPENDIX 13'!Q$44*100,"")</f>
        <v>2.1431693887971126</v>
      </c>
      <c r="R23" s="4"/>
    </row>
    <row r="24" spans="2:18" ht="25.5" customHeight="1" x14ac:dyDescent="0.35">
      <c r="B24" s="52" t="s">
        <v>33</v>
      </c>
      <c r="C24" s="116">
        <f>IFERROR('APPENDIX 13'!C25/'APPENDIX 13'!C$44*100,"")</f>
        <v>0</v>
      </c>
      <c r="D24" s="116">
        <f>IFERROR('APPENDIX 13'!D25/'APPENDIX 13'!D$44*100,"")</f>
        <v>3.9477073742777105</v>
      </c>
      <c r="E24" s="116">
        <f>IFERROR('APPENDIX 13'!E25/'APPENDIX 13'!E$44*100,"")</f>
        <v>2.9263625302970788</v>
      </c>
      <c r="F24" s="116">
        <f>IFERROR('APPENDIX 13'!F25/'APPENDIX 13'!F$44*100,"")</f>
        <v>4.566882342051481</v>
      </c>
      <c r="G24" s="116">
        <f>IFERROR('APPENDIX 13'!G25/'APPENDIX 13'!G$44*100,"")</f>
        <v>1.516305870679391</v>
      </c>
      <c r="H24" s="116">
        <f>IFERROR('APPENDIX 13'!H25/'APPENDIX 13'!H$44*100,"")</f>
        <v>7.531932246170582</v>
      </c>
      <c r="I24" s="116">
        <f>IFERROR('APPENDIX 13'!I25/'APPENDIX 13'!I$44*100,"")</f>
        <v>1.3425878713730877</v>
      </c>
      <c r="J24" s="116">
        <f>IFERROR('APPENDIX 13'!J25/'APPENDIX 13'!J$44*100,"")</f>
        <v>2.3731821634541612</v>
      </c>
      <c r="K24" s="116">
        <f>IFERROR('APPENDIX 13'!K25/'APPENDIX 13'!K$44*100,"")</f>
        <v>0</v>
      </c>
      <c r="L24" s="116">
        <f>IFERROR('APPENDIX 13'!L25/'APPENDIX 13'!L$44*100,"")</f>
        <v>1.1454744554965994</v>
      </c>
      <c r="M24" s="116">
        <f>IFERROR('APPENDIX 13'!M25/'APPENDIX 13'!M$44*100,"")</f>
        <v>4.8235063368534812</v>
      </c>
      <c r="N24" s="116">
        <f>IFERROR('APPENDIX 13'!N25/'APPENDIX 13'!N$44*100,"")</f>
        <v>5.0885708611561453</v>
      </c>
      <c r="O24" s="116">
        <f>IFERROR('APPENDIX 13'!O25/'APPENDIX 13'!O$44*100,"")</f>
        <v>0.3203669827877349</v>
      </c>
      <c r="P24" s="116">
        <f>IFERROR('APPENDIX 13'!P25/'APPENDIX 13'!P$44*100,"")</f>
        <v>0.445824219929355</v>
      </c>
      <c r="Q24" s="117">
        <f>IFERROR('APPENDIX 13'!Q25/'APPENDIX 13'!Q$44*100,"")</f>
        <v>1.8825155794959494</v>
      </c>
      <c r="R24" s="4"/>
    </row>
    <row r="25" spans="2:18" ht="25.5" customHeight="1" x14ac:dyDescent="0.35">
      <c r="B25" s="52" t="s">
        <v>23</v>
      </c>
      <c r="C25" s="116">
        <f>IFERROR('APPENDIX 13'!C15/'APPENDIX 13'!C$44*100,"")</f>
        <v>0</v>
      </c>
      <c r="D25" s="116">
        <f>IFERROR('APPENDIX 13'!D15/'APPENDIX 13'!D$44*100,"")</f>
        <v>0</v>
      </c>
      <c r="E25" s="116">
        <f>IFERROR('APPENDIX 13'!E15/'APPENDIX 13'!E$44*100,"")</f>
        <v>0</v>
      </c>
      <c r="F25" s="116">
        <f>IFERROR('APPENDIX 13'!F15/'APPENDIX 13'!F$44*100,"")</f>
        <v>0</v>
      </c>
      <c r="G25" s="116">
        <f>IFERROR('APPENDIX 13'!G15/'APPENDIX 13'!G$44*100,"")</f>
        <v>0</v>
      </c>
      <c r="H25" s="116">
        <f>IFERROR('APPENDIX 13'!H15/'APPENDIX 13'!H$44*100,"")</f>
        <v>0</v>
      </c>
      <c r="I25" s="116">
        <f>IFERROR('APPENDIX 13'!I15/'APPENDIX 13'!I$44*100,"")</f>
        <v>0.54467047194660567</v>
      </c>
      <c r="J25" s="116">
        <f>IFERROR('APPENDIX 13'!J15/'APPENDIX 13'!J$44*100,"")</f>
        <v>0.22748110695057799</v>
      </c>
      <c r="K25" s="116">
        <f>IFERROR('APPENDIX 13'!K15/'APPENDIX 13'!K$44*100,"")</f>
        <v>58.434293376262467</v>
      </c>
      <c r="L25" s="116">
        <f>IFERROR('APPENDIX 13'!L15/'APPENDIX 13'!L$44*100,"")</f>
        <v>0</v>
      </c>
      <c r="M25" s="116">
        <f>IFERROR('APPENDIX 13'!M15/'APPENDIX 13'!M$44*100,"")</f>
        <v>0</v>
      </c>
      <c r="N25" s="116">
        <f>IFERROR('APPENDIX 13'!N15/'APPENDIX 13'!N$44*100,"")</f>
        <v>0</v>
      </c>
      <c r="O25" s="116">
        <f>IFERROR('APPENDIX 13'!O15/'APPENDIX 13'!O$44*100,"")</f>
        <v>0</v>
      </c>
      <c r="P25" s="116">
        <f>IFERROR('APPENDIX 13'!P15/'APPENDIX 13'!P$44*100,"")</f>
        <v>0</v>
      </c>
      <c r="Q25" s="117">
        <f>IFERROR('APPENDIX 13'!Q15/'APPENDIX 13'!Q$44*100,"")</f>
        <v>1.8517528094516518</v>
      </c>
      <c r="R25" s="4"/>
    </row>
    <row r="26" spans="2:18" ht="25.5" customHeight="1" x14ac:dyDescent="0.35">
      <c r="B26" s="52" t="s">
        <v>24</v>
      </c>
      <c r="C26" s="116">
        <f>IFERROR('APPENDIX 13'!C16/'APPENDIX 13'!C$44*100,"")</f>
        <v>10.446471142260565</v>
      </c>
      <c r="D26" s="116">
        <f>IFERROR('APPENDIX 13'!D16/'APPENDIX 13'!D$44*100,"")</f>
        <v>2.0944912527660144</v>
      </c>
      <c r="E26" s="116">
        <f>IFERROR('APPENDIX 13'!E16/'APPENDIX 13'!E$44*100,"")</f>
        <v>1.4634207677495377</v>
      </c>
      <c r="F26" s="116">
        <f>IFERROR('APPENDIX 13'!F16/'APPENDIX 13'!F$44*100,"")</f>
        <v>1.6542926103668851</v>
      </c>
      <c r="G26" s="116">
        <f>IFERROR('APPENDIX 13'!G16/'APPENDIX 13'!G$44*100,"")</f>
        <v>0.7618438904389192</v>
      </c>
      <c r="H26" s="116">
        <f>IFERROR('APPENDIX 13'!H16/'APPENDIX 13'!H$44*100,"")</f>
        <v>2.4705863363699461</v>
      </c>
      <c r="I26" s="116">
        <f>IFERROR('APPENDIX 13'!I16/'APPENDIX 13'!I$44*100,"")</f>
        <v>3.3464045060133625</v>
      </c>
      <c r="J26" s="116">
        <f>IFERROR('APPENDIX 13'!J16/'APPENDIX 13'!J$44*100,"")</f>
        <v>3.1718807423866702</v>
      </c>
      <c r="K26" s="116">
        <f>IFERROR('APPENDIX 13'!K16/'APPENDIX 13'!K$44*100,"")</f>
        <v>0.95059355193812234</v>
      </c>
      <c r="L26" s="116">
        <f>IFERROR('APPENDIX 13'!L16/'APPENDIX 13'!L$44*100,"")</f>
        <v>0.53975131364830786</v>
      </c>
      <c r="M26" s="116">
        <f>IFERROR('APPENDIX 13'!M16/'APPENDIX 13'!M$44*100,"")</f>
        <v>2.4288224353841938</v>
      </c>
      <c r="N26" s="116">
        <f>IFERROR('APPENDIX 13'!N16/'APPENDIX 13'!N$44*100,"")</f>
        <v>2.9262954192814923</v>
      </c>
      <c r="O26" s="116">
        <f>IFERROR('APPENDIX 13'!O16/'APPENDIX 13'!O$44*100,"")</f>
        <v>0</v>
      </c>
      <c r="P26" s="116">
        <f>IFERROR('APPENDIX 13'!P16/'APPENDIX 13'!P$44*100,"")</f>
        <v>0.74299765080494407</v>
      </c>
      <c r="Q26" s="117">
        <f>IFERROR('APPENDIX 13'!Q16/'APPENDIX 13'!Q$44*100,"")</f>
        <v>1.7910066721838522</v>
      </c>
      <c r="R26" s="4"/>
    </row>
    <row r="27" spans="2:18" ht="25.5" customHeight="1" x14ac:dyDescent="0.35">
      <c r="B27" s="52" t="s">
        <v>143</v>
      </c>
      <c r="C27" s="116">
        <f>IFERROR('APPENDIX 13'!C35/'APPENDIX 13'!C$44*100,"")</f>
        <v>0</v>
      </c>
      <c r="D27" s="116">
        <f>IFERROR('APPENDIX 13'!D35/'APPENDIX 13'!D$44*100,"")</f>
        <v>1.8358628509591184</v>
      </c>
      <c r="E27" s="116">
        <f>IFERROR('APPENDIX 13'!E35/'APPENDIX 13'!E$44*100,"")</f>
        <v>1.1100346799766245</v>
      </c>
      <c r="F27" s="116">
        <f>IFERROR('APPENDIX 13'!F35/'APPENDIX 13'!F$44*100,"")</f>
        <v>1.2277611577990357</v>
      </c>
      <c r="G27" s="116">
        <f>IFERROR('APPENDIX 13'!G35/'APPENDIX 13'!G$44*100,"")</f>
        <v>0.98351650210645891</v>
      </c>
      <c r="H27" s="116">
        <f>IFERROR('APPENDIX 13'!H35/'APPENDIX 13'!H$44*100,"")</f>
        <v>0.21634837204245472</v>
      </c>
      <c r="I27" s="116">
        <f>IFERROR('APPENDIX 13'!I35/'APPENDIX 13'!I$44*100,"")</f>
        <v>2.095738362347662</v>
      </c>
      <c r="J27" s="116">
        <f>IFERROR('APPENDIX 13'!J35/'APPENDIX 13'!J$44*100,"")</f>
        <v>1.0101467375189013</v>
      </c>
      <c r="K27" s="116">
        <f>IFERROR('APPENDIX 13'!K35/'APPENDIX 13'!K$44*100,"")</f>
        <v>0</v>
      </c>
      <c r="L27" s="116">
        <f>IFERROR('APPENDIX 13'!L35/'APPENDIX 13'!L$44*100,"")</f>
        <v>0.9759428640520138</v>
      </c>
      <c r="M27" s="116">
        <f>IFERROR('APPENDIX 13'!M35/'APPENDIX 13'!M$44*100,"")</f>
        <v>0.89898139309255998</v>
      </c>
      <c r="N27" s="116">
        <f>IFERROR('APPENDIX 13'!N35/'APPENDIX 13'!N$44*100,"")</f>
        <v>1.1459751055165148</v>
      </c>
      <c r="O27" s="116">
        <f>IFERROR('APPENDIX 13'!O35/'APPENDIX 13'!O$44*100,"")</f>
        <v>2.3335480490132539</v>
      </c>
      <c r="P27" s="116">
        <f>IFERROR('APPENDIX 13'!P35/'APPENDIX 13'!P$44*100,"")</f>
        <v>4.6372126234250066</v>
      </c>
      <c r="Q27" s="117">
        <f>IFERROR('APPENDIX 13'!Q35/'APPENDIX 13'!Q$44*100,"")</f>
        <v>1.7189652950150638</v>
      </c>
      <c r="R27" s="4"/>
    </row>
    <row r="28" spans="2:18" ht="25.5" customHeight="1" x14ac:dyDescent="0.35">
      <c r="B28" s="52" t="s">
        <v>40</v>
      </c>
      <c r="C28" s="116">
        <f>IFERROR('APPENDIX 13'!C39/'APPENDIX 13'!C$44*100,"")</f>
        <v>0</v>
      </c>
      <c r="D28" s="116">
        <f>IFERROR('APPENDIX 13'!D39/'APPENDIX 13'!D$44*100,"")</f>
        <v>0.39246954285449442</v>
      </c>
      <c r="E28" s="116">
        <f>IFERROR('APPENDIX 13'!E39/'APPENDIX 13'!E$44*100,"")</f>
        <v>1.8617135932096223</v>
      </c>
      <c r="F28" s="116">
        <f>IFERROR('APPENDIX 13'!F39/'APPENDIX 13'!F$44*100,"")</f>
        <v>0.85152165776567112</v>
      </c>
      <c r="G28" s="116">
        <f>IFERROR('APPENDIX 13'!G39/'APPENDIX 13'!G$44*100,"")</f>
        <v>0.47644078739145129</v>
      </c>
      <c r="H28" s="116">
        <f>IFERROR('APPENDIX 13'!H39/'APPENDIX 13'!H$44*100,"")</f>
        <v>0.83228950725622808</v>
      </c>
      <c r="I28" s="116">
        <f>IFERROR('APPENDIX 13'!I39/'APPENDIX 13'!I$44*100,"")</f>
        <v>2.4530862185151499</v>
      </c>
      <c r="J28" s="116">
        <f>IFERROR('APPENDIX 13'!J39/'APPENDIX 13'!J$44*100,"")</f>
        <v>2.1721423153521489</v>
      </c>
      <c r="K28" s="116">
        <f>IFERROR('APPENDIX 13'!K39/'APPENDIX 13'!K$44*100,"")</f>
        <v>0</v>
      </c>
      <c r="L28" s="116">
        <f>IFERROR('APPENDIX 13'!L39/'APPENDIX 13'!L$44*100,"")</f>
        <v>1.2255667703217099</v>
      </c>
      <c r="M28" s="116">
        <f>IFERROR('APPENDIX 13'!M39/'APPENDIX 13'!M$44*100,"")</f>
        <v>1.0095288703316194</v>
      </c>
      <c r="N28" s="116">
        <f>IFERROR('APPENDIX 13'!N39/'APPENDIX 13'!N$44*100,"")</f>
        <v>2.3678302494103662</v>
      </c>
      <c r="O28" s="116">
        <f>IFERROR('APPENDIX 13'!O39/'APPENDIX 13'!O$44*100,"")</f>
        <v>0.65843103808179948</v>
      </c>
      <c r="P28" s="116">
        <f>IFERROR('APPENDIX 13'!P39/'APPENDIX 13'!P$44*100,"")</f>
        <v>5.615411703737952E-2</v>
      </c>
      <c r="Q28" s="117">
        <f>IFERROR('APPENDIX 13'!Q39/'APPENDIX 13'!Q$44*100,"")</f>
        <v>1.2748513485495288</v>
      </c>
      <c r="R28" s="4"/>
    </row>
    <row r="29" spans="2:18" ht="25.5" customHeight="1" x14ac:dyDescent="0.35">
      <c r="B29" s="52" t="s">
        <v>141</v>
      </c>
      <c r="C29" s="116">
        <f>IFERROR('APPENDIX 13'!C32/'APPENDIX 13'!C$44*100,"")</f>
        <v>0</v>
      </c>
      <c r="D29" s="116">
        <f>IFERROR('APPENDIX 13'!D32/'APPENDIX 13'!D$44*100,"")</f>
        <v>0.67378653752671702</v>
      </c>
      <c r="E29" s="116">
        <f>IFERROR('APPENDIX 13'!E32/'APPENDIX 13'!E$44*100,"")</f>
        <v>0.87011294942663087</v>
      </c>
      <c r="F29" s="116">
        <f>IFERROR('APPENDIX 13'!F32/'APPENDIX 13'!F$44*100,"")</f>
        <v>1.1130608279545844</v>
      </c>
      <c r="G29" s="116">
        <f>IFERROR('APPENDIX 13'!G32/'APPENDIX 13'!G$44*100,"")</f>
        <v>0.6321683346195287</v>
      </c>
      <c r="H29" s="116">
        <f>IFERROR('APPENDIX 13'!H32/'APPENDIX 13'!H$44*100,"")</f>
        <v>0.12812184701331744</v>
      </c>
      <c r="I29" s="116">
        <f>IFERROR('APPENDIX 13'!I32/'APPENDIX 13'!I$44*100,"")</f>
        <v>1.7483144580681367</v>
      </c>
      <c r="J29" s="116">
        <f>IFERROR('APPENDIX 13'!J32/'APPENDIX 13'!J$44*100,"")</f>
        <v>1.6325265709531684</v>
      </c>
      <c r="K29" s="116">
        <f>IFERROR('APPENDIX 13'!K32/'APPENDIX 13'!K$44*100,"")</f>
        <v>0</v>
      </c>
      <c r="L29" s="116">
        <f>IFERROR('APPENDIX 13'!L32/'APPENDIX 13'!L$44*100,"")</f>
        <v>1.6236844580034147</v>
      </c>
      <c r="M29" s="116">
        <f>IFERROR('APPENDIX 13'!M32/'APPENDIX 13'!M$44*100,"")</f>
        <v>0.90435149955108463</v>
      </c>
      <c r="N29" s="116">
        <f>IFERROR('APPENDIX 13'!N32/'APPENDIX 13'!N$44*100,"")</f>
        <v>1.2058358505202431</v>
      </c>
      <c r="O29" s="116">
        <f>IFERROR('APPENDIX 13'!O32/'APPENDIX 13'!O$44*100,"")</f>
        <v>0.96657412395719733</v>
      </c>
      <c r="P29" s="116">
        <f>IFERROR('APPENDIX 13'!P32/'APPENDIX 13'!P$44*100,"")</f>
        <v>7.4299765080494407E-2</v>
      </c>
      <c r="Q29" s="117">
        <f>IFERROR('APPENDIX 13'!Q32/'APPENDIX 13'!Q$44*100,"")</f>
        <v>1.1294195104644096</v>
      </c>
      <c r="R29" s="4"/>
    </row>
    <row r="30" spans="2:18" ht="25.5" customHeight="1" x14ac:dyDescent="0.35">
      <c r="B30" s="52" t="s">
        <v>18</v>
      </c>
      <c r="C30" s="116">
        <f>IFERROR('APPENDIX 13'!C8/'APPENDIX 13'!C$44*100,"")</f>
        <v>0</v>
      </c>
      <c r="D30" s="116">
        <f>IFERROR('APPENDIX 13'!D8/'APPENDIX 13'!D$44*100,"")</f>
        <v>1.2278516758840199</v>
      </c>
      <c r="E30" s="116">
        <f>IFERROR('APPENDIX 13'!E8/'APPENDIX 13'!E$44*100,"")</f>
        <v>0.11633838843489841</v>
      </c>
      <c r="F30" s="116">
        <f>IFERROR('APPENDIX 13'!F8/'APPENDIX 13'!F$44*100,"")</f>
        <v>1.5072085715771917</v>
      </c>
      <c r="G30" s="116">
        <f>IFERROR('APPENDIX 13'!G8/'APPENDIX 13'!G$44*100,"")</f>
        <v>0.46905887719300404</v>
      </c>
      <c r="H30" s="116">
        <f>IFERROR('APPENDIX 13'!H8/'APPENDIX 13'!H$44*100,"")</f>
        <v>1.8516302111741621E-2</v>
      </c>
      <c r="I30" s="116">
        <f>IFERROR('APPENDIX 13'!I8/'APPENDIX 13'!I$44*100,"")</f>
        <v>2.5779936388281488</v>
      </c>
      <c r="J30" s="116">
        <f>IFERROR('APPENDIX 13'!J8/'APPENDIX 13'!J$44*100,"")</f>
        <v>2.216178315218905</v>
      </c>
      <c r="K30" s="116">
        <f>IFERROR('APPENDIX 13'!K8/'APPENDIX 13'!K$44*100,"")</f>
        <v>0</v>
      </c>
      <c r="L30" s="116">
        <f>IFERROR('APPENDIX 13'!L8/'APPENDIX 13'!L$44*100,"")</f>
        <v>2.5857640912595046</v>
      </c>
      <c r="M30" s="116">
        <f>IFERROR('APPENDIX 13'!M8/'APPENDIX 13'!M$44*100,"")</f>
        <v>0.33514578688297797</v>
      </c>
      <c r="N30" s="116">
        <f>IFERROR('APPENDIX 13'!N8/'APPENDIX 13'!N$44*100,"")</f>
        <v>0.9216893238306425</v>
      </c>
      <c r="O30" s="116">
        <f>IFERROR('APPENDIX 13'!O8/'APPENDIX 13'!O$44*100,"")</f>
        <v>0</v>
      </c>
      <c r="P30" s="116">
        <f>IFERROR('APPENDIX 13'!P8/'APPENDIX 13'!P$44*100,"")</f>
        <v>1.7448270806881609</v>
      </c>
      <c r="Q30" s="117">
        <f>IFERROR('APPENDIX 13'!Q8/'APPENDIX 13'!Q$44*100,"")</f>
        <v>1.1242473872446062</v>
      </c>
      <c r="R30" s="4"/>
    </row>
    <row r="31" spans="2:18" ht="25.5" customHeight="1" x14ac:dyDescent="0.35">
      <c r="B31" s="52" t="s">
        <v>44</v>
      </c>
      <c r="C31" s="116">
        <f>IFERROR('APPENDIX 13'!C43/'APPENDIX 13'!C$44*100,"")</f>
        <v>0</v>
      </c>
      <c r="D31" s="116">
        <f>IFERROR('APPENDIX 13'!D43/'APPENDIX 13'!D$44*100,"")</f>
        <v>1.8188598793462667E-2</v>
      </c>
      <c r="E31" s="116">
        <f>IFERROR('APPENDIX 13'!E43/'APPENDIX 13'!E$44*100,"")</f>
        <v>7.1850780299474054E-4</v>
      </c>
      <c r="F31" s="116">
        <f>IFERROR('APPENDIX 13'!F43/'APPENDIX 13'!F$44*100,"")</f>
        <v>2.189271832425778E-4</v>
      </c>
      <c r="G31" s="116">
        <f>IFERROR('APPENDIX 13'!G43/'APPENDIX 13'!G$44*100,"")</f>
        <v>0.10054776849468396</v>
      </c>
      <c r="H31" s="116">
        <f>IFERROR('APPENDIX 13'!H43/'APPENDIX 13'!H$44*100,"")</f>
        <v>7.1567944017422377E-3</v>
      </c>
      <c r="I31" s="116">
        <f>IFERROR('APPENDIX 13'!I43/'APPENDIX 13'!I$44*100,"")</f>
        <v>1.4433679778679183</v>
      </c>
      <c r="J31" s="116">
        <f>IFERROR('APPENDIX 13'!J43/'APPENDIX 13'!J$44*100,"")</f>
        <v>0.50593890769532368</v>
      </c>
      <c r="K31" s="116">
        <f>IFERROR('APPENDIX 13'!K43/'APPENDIX 13'!K$44*100,"")</f>
        <v>25.919089880130858</v>
      </c>
      <c r="L31" s="116">
        <f>IFERROR('APPENDIX 13'!L43/'APPENDIX 13'!L$44*100,"")</f>
        <v>1.2434031744797645E-2</v>
      </c>
      <c r="M31" s="116">
        <f>IFERROR('APPENDIX 13'!M43/'APPENDIX 13'!M$44*100,"")</f>
        <v>1.4064564534231488E-3</v>
      </c>
      <c r="N31" s="116">
        <f>IFERROR('APPENDIX 13'!N43/'APPENDIX 13'!N$44*100,"")</f>
        <v>1.9091486623341428E-2</v>
      </c>
      <c r="O31" s="116">
        <f>IFERROR('APPENDIX 13'!O43/'APPENDIX 13'!O$44*100,"")</f>
        <v>0</v>
      </c>
      <c r="P31" s="116">
        <f>IFERROR('APPENDIX 13'!P43/'APPENDIX 13'!P$44*100,"")</f>
        <v>7.3992211723831441E-2</v>
      </c>
      <c r="Q31" s="117">
        <f>IFERROR('APPENDIX 13'!Q43/'APPENDIX 13'!Q$44*100,"")</f>
        <v>1.0988130785593124</v>
      </c>
      <c r="R31" s="4"/>
    </row>
    <row r="32" spans="2:18" ht="25.5" customHeight="1" x14ac:dyDescent="0.35">
      <c r="B32" s="52" t="s">
        <v>41</v>
      </c>
      <c r="C32" s="116">
        <f>IFERROR('APPENDIX 13'!C40/'APPENDIX 13'!C$44*100,"")</f>
        <v>0</v>
      </c>
      <c r="D32" s="116">
        <f>IFERROR('APPENDIX 13'!D40/'APPENDIX 13'!D$44*100,"")</f>
        <v>0.72678946171448155</v>
      </c>
      <c r="E32" s="116">
        <f>IFERROR('APPENDIX 13'!E40/'APPENDIX 13'!E$44*100,"")</f>
        <v>0.27423047814299267</v>
      </c>
      <c r="F32" s="116">
        <f>IFERROR('APPENDIX 13'!F40/'APPENDIX 13'!F$44*100,"")</f>
        <v>0.33776085830664904</v>
      </c>
      <c r="G32" s="116">
        <f>IFERROR('APPENDIX 13'!G40/'APPENDIX 13'!G$44*100,"")</f>
        <v>1.0343594085982644</v>
      </c>
      <c r="H32" s="116">
        <f>IFERROR('APPENDIX 13'!H40/'APPENDIX 13'!H$44*100,"")</f>
        <v>0.38658871547113177</v>
      </c>
      <c r="I32" s="116">
        <f>IFERROR('APPENDIX 13'!I40/'APPENDIX 13'!I$44*100,"")</f>
        <v>2.3655337684608932</v>
      </c>
      <c r="J32" s="116">
        <f>IFERROR('APPENDIX 13'!J40/'APPENDIX 13'!J$44*100,"")</f>
        <v>2.8701434937956969</v>
      </c>
      <c r="K32" s="116">
        <f>IFERROR('APPENDIX 13'!K40/'APPENDIX 13'!K$44*100,"")</f>
        <v>0</v>
      </c>
      <c r="L32" s="116">
        <f>IFERROR('APPENDIX 13'!L40/'APPENDIX 13'!L$44*100,"")</f>
        <v>0.6211013236384092</v>
      </c>
      <c r="M32" s="116">
        <f>IFERROR('APPENDIX 13'!M40/'APPENDIX 13'!M$44*100,"")</f>
        <v>0.21411381608203683</v>
      </c>
      <c r="N32" s="116">
        <f>IFERROR('APPENDIX 13'!N40/'APPENDIX 13'!N$44*100,"")</f>
        <v>0.57522116264645629</v>
      </c>
      <c r="O32" s="116">
        <f>IFERROR('APPENDIX 13'!O40/'APPENDIX 13'!O$44*100,"")</f>
        <v>0</v>
      </c>
      <c r="P32" s="116">
        <f>IFERROR('APPENDIX 13'!P40/'APPENDIX 13'!P$44*100,"")</f>
        <v>1.214656352693988</v>
      </c>
      <c r="Q32" s="117">
        <f>IFERROR('APPENDIX 13'!Q40/'APPENDIX 13'!Q$44*100,"")</f>
        <v>0.99827469042703365</v>
      </c>
      <c r="R32" s="4"/>
    </row>
    <row r="33" spans="2:18" ht="25.5" customHeight="1" x14ac:dyDescent="0.35">
      <c r="B33" s="52" t="s">
        <v>34</v>
      </c>
      <c r="C33" s="116">
        <f>IFERROR('APPENDIX 13'!C26/'APPENDIX 13'!C$44*100,"")</f>
        <v>0</v>
      </c>
      <c r="D33" s="116">
        <f>IFERROR('APPENDIX 13'!D26/'APPENDIX 13'!D$44*100,"")</f>
        <v>1.5938871218253485</v>
      </c>
      <c r="E33" s="116">
        <f>IFERROR('APPENDIX 13'!E26/'APPENDIX 13'!E$44*100,"")</f>
        <v>1.487969784351858</v>
      </c>
      <c r="F33" s="116">
        <f>IFERROR('APPENDIX 13'!F26/'APPENDIX 13'!F$44*100,"")</f>
        <v>0.94490723704962509</v>
      </c>
      <c r="G33" s="116">
        <f>IFERROR('APPENDIX 13'!G26/'APPENDIX 13'!G$44*100,"")</f>
        <v>0.7640584634984533</v>
      </c>
      <c r="H33" s="116">
        <f>IFERROR('APPENDIX 13'!H26/'APPENDIX 13'!H$44*100,"")</f>
        <v>0.49802152702847152</v>
      </c>
      <c r="I33" s="116">
        <f>IFERROR('APPENDIX 13'!I26/'APPENDIX 13'!I$44*100,"")</f>
        <v>2.3178012288497114</v>
      </c>
      <c r="J33" s="116">
        <f>IFERROR('APPENDIX 13'!J26/'APPENDIX 13'!J$44*100,"")</f>
        <v>1.5048090653872346</v>
      </c>
      <c r="K33" s="116">
        <f>IFERROR('APPENDIX 13'!K26/'APPENDIX 13'!K$44*100,"")</f>
        <v>1.1313646211179096</v>
      </c>
      <c r="L33" s="116">
        <f>IFERROR('APPENDIX 13'!L26/'APPENDIX 13'!L$44*100,"")</f>
        <v>0.32011200347123864</v>
      </c>
      <c r="M33" s="116">
        <f>IFERROR('APPENDIX 13'!M26/'APPENDIX 13'!M$44*100,"")</f>
        <v>1.8947525621161494</v>
      </c>
      <c r="N33" s="116">
        <f>IFERROR('APPENDIX 13'!N26/'APPENDIX 13'!N$44*100,"")</f>
        <v>0.67234008803087619</v>
      </c>
      <c r="O33" s="116">
        <f>IFERROR('APPENDIX 13'!O26/'APPENDIX 13'!O$44*100,"")</f>
        <v>0</v>
      </c>
      <c r="P33" s="116">
        <f>IFERROR('APPENDIX 13'!P26/'APPENDIX 13'!P$44*100,"")</f>
        <v>2.0716025221425602</v>
      </c>
      <c r="Q33" s="117">
        <f>IFERROR('APPENDIX 13'!Q26/'APPENDIX 13'!Q$44*100,"")</f>
        <v>0.99372944501417204</v>
      </c>
      <c r="R33" s="4"/>
    </row>
    <row r="34" spans="2:18" ht="25.5" customHeight="1" x14ac:dyDescent="0.35">
      <c r="B34" s="52" t="s">
        <v>38</v>
      </c>
      <c r="C34" s="116">
        <f>IFERROR('APPENDIX 13'!C37/'APPENDIX 13'!C$44*100,"")</f>
        <v>0</v>
      </c>
      <c r="D34" s="116">
        <f>IFERROR('APPENDIX 13'!D37/'APPENDIX 13'!D$44*100,"")</f>
        <v>0.35975701109854824</v>
      </c>
      <c r="E34" s="116">
        <f>IFERROR('APPENDIX 13'!E37/'APPENDIX 13'!E$44*100,"")</f>
        <v>0.44451682745274618</v>
      </c>
      <c r="F34" s="116">
        <f>IFERROR('APPENDIX 13'!F37/'APPENDIX 13'!F$44*100,"")</f>
        <v>0.38464630386987952</v>
      </c>
      <c r="G34" s="116">
        <f>IFERROR('APPENDIX 13'!G37/'APPENDIX 13'!G$44*100,"")</f>
        <v>0.62014197258789161</v>
      </c>
      <c r="H34" s="116">
        <f>IFERROR('APPENDIX 13'!H37/'APPENDIX 13'!H$44*100,"")</f>
        <v>0.51739055357956976</v>
      </c>
      <c r="I34" s="116">
        <f>IFERROR('APPENDIX 13'!I37/'APPENDIX 13'!I$44*100,"")</f>
        <v>1.1567459314685862</v>
      </c>
      <c r="J34" s="116">
        <f>IFERROR('APPENDIX 13'!J37/'APPENDIX 13'!J$44*100,"")</f>
        <v>1.6555275173121438</v>
      </c>
      <c r="K34" s="116">
        <f>IFERROR('APPENDIX 13'!K37/'APPENDIX 13'!K$44*100,"")</f>
        <v>0</v>
      </c>
      <c r="L34" s="116">
        <f>IFERROR('APPENDIX 13'!L37/'APPENDIX 13'!L$44*100,"")</f>
        <v>9.3212362114448541E-2</v>
      </c>
      <c r="M34" s="116">
        <f>IFERROR('APPENDIX 13'!M37/'APPENDIX 13'!M$44*100,"")</f>
        <v>1.3566167511009357</v>
      </c>
      <c r="N34" s="116">
        <f>IFERROR('APPENDIX 13'!N37/'APPENDIX 13'!N$44*100,"")</f>
        <v>0.77811131277168732</v>
      </c>
      <c r="O34" s="116">
        <f>IFERROR('APPENDIX 13'!O37/'APPENDIX 13'!O$44*100,"")</f>
        <v>0.56860920243998969</v>
      </c>
      <c r="P34" s="116">
        <f>IFERROR('APPENDIX 13'!P37/'APPENDIX 13'!P$44*100,"")</f>
        <v>6.4029789618126376</v>
      </c>
      <c r="Q34" s="117">
        <f>IFERROR('APPENDIX 13'!Q37/'APPENDIX 13'!Q$44*100,"")</f>
        <v>0.97031533013738014</v>
      </c>
      <c r="R34" s="4"/>
    </row>
    <row r="35" spans="2:18" ht="25.5" customHeight="1" x14ac:dyDescent="0.35">
      <c r="B35" s="52" t="s">
        <v>30</v>
      </c>
      <c r="C35" s="116">
        <f>IFERROR('APPENDIX 13'!C22/'APPENDIX 13'!C$44*100,"")</f>
        <v>0</v>
      </c>
      <c r="D35" s="116">
        <f>IFERROR('APPENDIX 13'!D22/'APPENDIX 13'!D$44*100,"")</f>
        <v>0.98738492679830014</v>
      </c>
      <c r="E35" s="116">
        <f>IFERROR('APPENDIX 13'!E22/'APPENDIX 13'!E$44*100,"")</f>
        <v>2.1609720931569316</v>
      </c>
      <c r="F35" s="116">
        <f>IFERROR('APPENDIX 13'!F22/'APPENDIX 13'!F$44*100,"")</f>
        <v>1.2719756917267067</v>
      </c>
      <c r="G35" s="116">
        <f>IFERROR('APPENDIX 13'!G22/'APPENDIX 13'!G$44*100,"")</f>
        <v>0.42525954334888355</v>
      </c>
      <c r="H35" s="116">
        <f>IFERROR('APPENDIX 13'!H22/'APPENDIX 13'!H$44*100,"")</f>
        <v>3.2000007309066625</v>
      </c>
      <c r="I35" s="116">
        <f>IFERROR('APPENDIX 13'!I22/'APPENDIX 13'!I$44*100,"")</f>
        <v>1.4833932999930202</v>
      </c>
      <c r="J35" s="116">
        <f>IFERROR('APPENDIX 13'!J22/'APPENDIX 13'!J$44*100,"")</f>
        <v>1.2239485067132512</v>
      </c>
      <c r="K35" s="116">
        <f>IFERROR('APPENDIX 13'!K22/'APPENDIX 13'!K$44*100,"")</f>
        <v>7.4569035977296666E-2</v>
      </c>
      <c r="L35" s="116">
        <f>IFERROR('APPENDIX 13'!L22/'APPENDIX 13'!L$44*100,"")</f>
        <v>0.72460391892096609</v>
      </c>
      <c r="M35" s="116">
        <f>IFERROR('APPENDIX 13'!M22/'APPENDIX 13'!M$44*100,"")</f>
        <v>1.6113132288481096</v>
      </c>
      <c r="N35" s="116">
        <f>IFERROR('APPENDIX 13'!N22/'APPENDIX 13'!N$44*100,"")</f>
        <v>2.5165651562813736</v>
      </c>
      <c r="O35" s="116">
        <f>IFERROR('APPENDIX 13'!O22/'APPENDIX 13'!O$44*100,"")</f>
        <v>0</v>
      </c>
      <c r="P35" s="116">
        <f>IFERROR('APPENDIX 13'!P22/'APPENDIX 13'!P$44*100,"")</f>
        <v>1.4689517197614821</v>
      </c>
      <c r="Q35" s="117">
        <f>IFERROR('APPENDIX 13'!Q22/'APPENDIX 13'!Q$44*100,"")</f>
        <v>0.92793549241286055</v>
      </c>
      <c r="R35" s="4"/>
    </row>
    <row r="36" spans="2:18" ht="25.5" customHeight="1" x14ac:dyDescent="0.35">
      <c r="B36" s="52" t="s">
        <v>39</v>
      </c>
      <c r="C36" s="116">
        <f>IFERROR('APPENDIX 13'!C38/'APPENDIX 13'!C$44*100,"")</f>
        <v>0</v>
      </c>
      <c r="D36" s="116">
        <f>IFERROR('APPENDIX 13'!D38/'APPENDIX 13'!D$44*100,"")</f>
        <v>1.6526834515547346</v>
      </c>
      <c r="E36" s="116">
        <f>IFERROR('APPENDIX 13'!E38/'APPENDIX 13'!E$44*100,"")</f>
        <v>2.8302022359962828</v>
      </c>
      <c r="F36" s="116">
        <f>IFERROR('APPENDIX 13'!F38/'APPENDIX 13'!F$44*100,"")</f>
        <v>2.4900339967644314</v>
      </c>
      <c r="G36" s="116">
        <f>IFERROR('APPENDIX 13'!G38/'APPENDIX 13'!G$44*100,"")</f>
        <v>0.71453814925053627</v>
      </c>
      <c r="H36" s="116">
        <f>IFERROR('APPENDIX 13'!H38/'APPENDIX 13'!H$44*100,"")</f>
        <v>4.3026038854389075</v>
      </c>
      <c r="I36" s="116">
        <f>IFERROR('APPENDIX 13'!I38/'APPENDIX 13'!I$44*100,"")</f>
        <v>0.74151905447975697</v>
      </c>
      <c r="J36" s="116">
        <f>IFERROR('APPENDIX 13'!J38/'APPENDIX 13'!J$44*100,"")</f>
        <v>0.74017504091514497</v>
      </c>
      <c r="K36" s="116">
        <f>IFERROR('APPENDIX 13'!K38/'APPENDIX 13'!K$44*100,"")</f>
        <v>0</v>
      </c>
      <c r="L36" s="116">
        <f>IFERROR('APPENDIX 13'!L38/'APPENDIX 13'!L$44*100,"")</f>
        <v>0.36384549443569936</v>
      </c>
      <c r="M36" s="116">
        <f>IFERROR('APPENDIX 13'!M38/'APPENDIX 13'!M$44*100,"")</f>
        <v>2.8139102123314519</v>
      </c>
      <c r="N36" s="116">
        <f>IFERROR('APPENDIX 13'!N38/'APPENDIX 13'!N$44*100,"")</f>
        <v>2.8365434879142897</v>
      </c>
      <c r="O36" s="116">
        <f>IFERROR('APPENDIX 13'!O38/'APPENDIX 13'!O$44*100,"")</f>
        <v>3.0166107343634532E-2</v>
      </c>
      <c r="P36" s="116">
        <f>IFERROR('APPENDIX 13'!P38/'APPENDIX 13'!P$44*100,"")</f>
        <v>0.53873096308795876</v>
      </c>
      <c r="Q36" s="117">
        <f>IFERROR('APPENDIX 13'!Q38/'APPENDIX 13'!Q$44*100,"")</f>
        <v>0.91806941189168745</v>
      </c>
      <c r="R36" s="4"/>
    </row>
    <row r="37" spans="2:18" ht="25.5" customHeight="1" x14ac:dyDescent="0.35">
      <c r="B37" s="52" t="s">
        <v>145</v>
      </c>
      <c r="C37" s="116">
        <f>IFERROR('APPENDIX 13'!C10/'APPENDIX 13'!C$44*100,"")</f>
        <v>1.1080394869422048</v>
      </c>
      <c r="D37" s="116">
        <f>IFERROR('APPENDIX 13'!D10/'APPENDIX 13'!D$44*100,"")</f>
        <v>0.7950708088887547</v>
      </c>
      <c r="E37" s="116">
        <f>IFERROR('APPENDIX 13'!E10/'APPENDIX 13'!E$44*100,"")</f>
        <v>1.7473511012329592</v>
      </c>
      <c r="F37" s="116">
        <f>IFERROR('APPENDIX 13'!F10/'APPENDIX 13'!F$44*100,"")</f>
        <v>1.0540993589636933</v>
      </c>
      <c r="G37" s="116">
        <f>IFERROR('APPENDIX 13'!G10/'APPENDIX 13'!G$44*100,"")</f>
        <v>2.8254876443740153</v>
      </c>
      <c r="H37" s="116">
        <f>IFERROR('APPENDIX 13'!H10/'APPENDIX 13'!H$44*100,"")</f>
        <v>1.6338809346956216</v>
      </c>
      <c r="I37" s="116">
        <f>IFERROR('APPENDIX 13'!I10/'APPENDIX 13'!I$44*100,"")</f>
        <v>0.75827294479513974</v>
      </c>
      <c r="J37" s="116">
        <f>IFERROR('APPENDIX 13'!J10/'APPENDIX 13'!J$44*100,"")</f>
        <v>0.82897332884090424</v>
      </c>
      <c r="K37" s="116">
        <f>IFERROR('APPENDIX 13'!K10/'APPENDIX 13'!K$44*100,"")</f>
        <v>0</v>
      </c>
      <c r="L37" s="116">
        <f>IFERROR('APPENDIX 13'!L10/'APPENDIX 13'!L$44*100,"")</f>
        <v>0.11273522115283197</v>
      </c>
      <c r="M37" s="116">
        <f>IFERROR('APPENDIX 13'!M10/'APPENDIX 13'!M$44*100,"")</f>
        <v>0.65993493988165819</v>
      </c>
      <c r="N37" s="116">
        <f>IFERROR('APPENDIX 13'!N10/'APPENDIX 13'!N$44*100,"")</f>
        <v>1.3127356360466702</v>
      </c>
      <c r="O37" s="116">
        <f>IFERROR('APPENDIX 13'!O10/'APPENDIX 13'!O$44*100,"")</f>
        <v>0.21605372442763593</v>
      </c>
      <c r="P37" s="116">
        <f>IFERROR('APPENDIX 13'!P10/'APPENDIX 13'!P$44*100,"")</f>
        <v>0.72856827248817324</v>
      </c>
      <c r="Q37" s="117">
        <f>IFERROR('APPENDIX 13'!Q10/'APPENDIX 13'!Q$44*100,"")</f>
        <v>0.69455620608914481</v>
      </c>
      <c r="R37" s="4"/>
    </row>
    <row r="38" spans="2:18" ht="25.5" customHeight="1" x14ac:dyDescent="0.35">
      <c r="B38" s="52" t="s">
        <v>199</v>
      </c>
      <c r="C38" s="116">
        <f>IFERROR('APPENDIX 13'!C29/'APPENDIX 13'!C$44*100,"")</f>
        <v>0</v>
      </c>
      <c r="D38" s="116">
        <f>IFERROR('APPENDIX 13'!D29/'APPENDIX 13'!D$44*100,"")</f>
        <v>1.3427497281141307</v>
      </c>
      <c r="E38" s="116">
        <f>IFERROR('APPENDIX 13'!E29/'APPENDIX 13'!E$44*100,"")</f>
        <v>0.79592701876742378</v>
      </c>
      <c r="F38" s="116">
        <f>IFERROR('APPENDIX 13'!F29/'APPENDIX 13'!F$44*100,"")</f>
        <v>0.32686704166849834</v>
      </c>
      <c r="G38" s="116">
        <f>IFERROR('APPENDIX 13'!G29/'APPENDIX 13'!G$44*100,"")</f>
        <v>0.22262610840150576</v>
      </c>
      <c r="H38" s="116">
        <f>IFERROR('APPENDIX 13'!H29/'APPENDIX 13'!H$44*100,"")</f>
        <v>0.73063257230722567</v>
      </c>
      <c r="I38" s="116">
        <f>IFERROR('APPENDIX 13'!I29/'APPENDIX 13'!I$44*100,"")</f>
        <v>1.474928626929463</v>
      </c>
      <c r="J38" s="116">
        <f>IFERROR('APPENDIX 13'!J29/'APPENDIX 13'!J$44*100,"")</f>
        <v>1.1836531640772399</v>
      </c>
      <c r="K38" s="116">
        <f>IFERROR('APPENDIX 13'!K29/'APPENDIX 13'!K$44*100,"")</f>
        <v>0</v>
      </c>
      <c r="L38" s="116">
        <f>IFERROR('APPENDIX 13'!L29/'APPENDIX 13'!L$44*100,"")</f>
        <v>1.1724577335818616</v>
      </c>
      <c r="M38" s="116">
        <f>IFERROR('APPENDIX 13'!M29/'APPENDIX 13'!M$44*100,"")</f>
        <v>0.72322548028569988</v>
      </c>
      <c r="N38" s="116">
        <f>IFERROR('APPENDIX 13'!N29/'APPENDIX 13'!N$44*100,"")</f>
        <v>1.3843208736565229</v>
      </c>
      <c r="O38" s="116">
        <f>IFERROR('APPENDIX 13'!O29/'APPENDIX 13'!O$44*100,"")</f>
        <v>0</v>
      </c>
      <c r="P38" s="116">
        <f>IFERROR('APPENDIX 13'!P29/'APPENDIX 13'!P$44*100,"")</f>
        <v>0.89077703868149816</v>
      </c>
      <c r="Q38" s="117">
        <f>IFERROR('APPENDIX 13'!Q29/'APPENDIX 13'!Q$44*100,"")</f>
        <v>0.67527628171287701</v>
      </c>
      <c r="R38" s="4"/>
    </row>
    <row r="39" spans="2:18" ht="25.5" customHeight="1" x14ac:dyDescent="0.35">
      <c r="B39" s="52" t="s">
        <v>156</v>
      </c>
      <c r="C39" s="116">
        <f>IFERROR('APPENDIX 13'!C33/'APPENDIX 13'!C$44*100,"")</f>
        <v>0</v>
      </c>
      <c r="D39" s="116">
        <f>IFERROR('APPENDIX 13'!D33/'APPENDIX 13'!D$44*100,"")</f>
        <v>0.50901130549408857</v>
      </c>
      <c r="E39" s="116">
        <f>IFERROR('APPENDIX 13'!E33/'APPENDIX 13'!E$44*100,"")</f>
        <v>0.70228150177710924</v>
      </c>
      <c r="F39" s="116">
        <f>IFERROR('APPENDIX 13'!F33/'APPENDIX 13'!F$44*100,"")</f>
        <v>0.57317763699105784</v>
      </c>
      <c r="G39" s="116">
        <f>IFERROR('APPENDIX 13'!G33/'APPENDIX 13'!G$44*100,"")</f>
        <v>1.3656533867127463</v>
      </c>
      <c r="H39" s="116">
        <f>IFERROR('APPENDIX 13'!H33/'APPENDIX 13'!H$44*100,"")</f>
        <v>0.63567561509602444</v>
      </c>
      <c r="I39" s="116">
        <f>IFERROR('APPENDIX 13'!I33/'APPENDIX 13'!I$44*100,"")</f>
        <v>1.6711780920567003</v>
      </c>
      <c r="J39" s="116">
        <f>IFERROR('APPENDIX 13'!J33/'APPENDIX 13'!J$44*100,"")</f>
        <v>0.90095777207547501</v>
      </c>
      <c r="K39" s="116">
        <f>IFERROR('APPENDIX 13'!K33/'APPENDIX 13'!K$44*100,"")</f>
        <v>0</v>
      </c>
      <c r="L39" s="116">
        <f>IFERROR('APPENDIX 13'!L33/'APPENDIX 13'!L$44*100,"")</f>
        <v>0.99377926821006823</v>
      </c>
      <c r="M39" s="116">
        <f>IFERROR('APPENDIX 13'!M33/'APPENDIX 13'!M$44*100,"")</f>
        <v>0.3808684075869887</v>
      </c>
      <c r="N39" s="116">
        <f>IFERROR('APPENDIX 13'!N33/'APPENDIX 13'!N$44*100,"")</f>
        <v>0.58526848852951197</v>
      </c>
      <c r="O39" s="116">
        <f>IFERROR('APPENDIX 13'!O33/'APPENDIX 13'!O$44*100,"")</f>
        <v>0</v>
      </c>
      <c r="P39" s="116">
        <f>IFERROR('APPENDIX 13'!P33/'APPENDIX 13'!P$44*100,"")</f>
        <v>1.4517799906811333</v>
      </c>
      <c r="Q39" s="117">
        <f>IFERROR('APPENDIX 13'!Q33/'APPENDIX 13'!Q$44*100,"")</f>
        <v>0.65623277110808342</v>
      </c>
      <c r="R39" s="4"/>
    </row>
    <row r="40" spans="2:18" ht="25.5" customHeight="1" x14ac:dyDescent="0.35">
      <c r="B40" s="52" t="s">
        <v>200</v>
      </c>
      <c r="C40" s="116">
        <f>IFERROR('APPENDIX 13'!C30/'APPENDIX 13'!C$44*100,"")</f>
        <v>8.2706494958439123</v>
      </c>
      <c r="D40" s="116">
        <f>IFERROR('APPENDIX 13'!D30/'APPENDIX 13'!D$44*100,"")</f>
        <v>0.71539127313724493</v>
      </c>
      <c r="E40" s="116">
        <f>IFERROR('APPENDIX 13'!E30/'APPENDIX 13'!E$44*100,"")</f>
        <v>0.46038387476887999</v>
      </c>
      <c r="F40" s="116">
        <f>IFERROR('APPENDIX 13'!F30/'APPENDIX 13'!F$44*100,"")</f>
        <v>0.70515570013701345</v>
      </c>
      <c r="G40" s="116">
        <f>IFERROR('APPENDIX 13'!G30/'APPENDIX 13'!G$44*100,"")</f>
        <v>1.6533633366972289</v>
      </c>
      <c r="H40" s="116">
        <f>IFERROR('APPENDIX 13'!H30/'APPENDIX 13'!H$44*100,"")</f>
        <v>0.72043033347921015</v>
      </c>
      <c r="I40" s="116">
        <f>IFERROR('APPENDIX 13'!I30/'APPENDIX 13'!I$44*100,"")</f>
        <v>0.88273102705370277</v>
      </c>
      <c r="J40" s="116">
        <f>IFERROR('APPENDIX 13'!J30/'APPENDIX 13'!J$44*100,"")</f>
        <v>0.82283537449439703</v>
      </c>
      <c r="K40" s="116">
        <f>IFERROR('APPENDIX 13'!K30/'APPENDIX 13'!K$44*100,"")</f>
        <v>0</v>
      </c>
      <c r="L40" s="116">
        <f>IFERROR('APPENDIX 13'!L30/'APPENDIX 13'!L$44*100,"")</f>
        <v>0.29172811031587303</v>
      </c>
      <c r="M40" s="116">
        <f>IFERROR('APPENDIX 13'!M30/'APPENDIX 13'!M$44*100,"")</f>
        <v>0.26888890195898923</v>
      </c>
      <c r="N40" s="116">
        <f>IFERROR('APPENDIX 13'!N30/'APPENDIX 13'!N$44*100,"")</f>
        <v>0.37212724460160002</v>
      </c>
      <c r="O40" s="116">
        <f>IFERROR('APPENDIX 13'!O30/'APPENDIX 13'!O$44*100,"")</f>
        <v>0</v>
      </c>
      <c r="P40" s="116">
        <f>IFERROR('APPENDIX 13'!P30/'APPENDIX 13'!P$44*100,"")</f>
        <v>0.67900092317265892</v>
      </c>
      <c r="Q40" s="117">
        <f>IFERROR('APPENDIX 13'!Q30/'APPENDIX 13'!Q$44*100,"")</f>
        <v>0.60716166102577052</v>
      </c>
      <c r="R40" s="4"/>
    </row>
    <row r="41" spans="2:18" ht="25.5" customHeight="1" x14ac:dyDescent="0.35">
      <c r="B41" s="52" t="s">
        <v>42</v>
      </c>
      <c r="C41" s="116">
        <f>IFERROR('APPENDIX 13'!C41/'APPENDIX 13'!C$44*100,"")</f>
        <v>0</v>
      </c>
      <c r="D41" s="116">
        <f>IFERROR('APPENDIX 13'!D41/'APPENDIX 13'!D$44*100,"")</f>
        <v>5.6317291079017737E-3</v>
      </c>
      <c r="E41" s="116">
        <f>IFERROR('APPENDIX 13'!E41/'APPENDIX 13'!E$44*100,"")</f>
        <v>4.6164126342412078E-2</v>
      </c>
      <c r="F41" s="116">
        <f>IFERROR('APPENDIX 13'!F41/'APPENDIX 13'!F$44*100,"")</f>
        <v>7.0538338440758575E-2</v>
      </c>
      <c r="G41" s="116">
        <f>IFERROR('APPENDIX 13'!G41/'APPENDIX 13'!G$44*100,"")</f>
        <v>4.1984614253668888E-2</v>
      </c>
      <c r="H41" s="116">
        <f>IFERROR('APPENDIX 13'!H41/'APPENDIX 13'!H$44*100,"")</f>
        <v>7.7963377312596296E-2</v>
      </c>
      <c r="I41" s="116">
        <f>IFERROR('APPENDIX 13'!I41/'APPENDIX 13'!I$44*100,"")</f>
        <v>1.8725928051049254</v>
      </c>
      <c r="J41" s="116">
        <f>IFERROR('APPENDIX 13'!J41/'APPENDIX 13'!J$44*100,"")</f>
        <v>1.0619425533344</v>
      </c>
      <c r="K41" s="116">
        <f>IFERROR('APPENDIX 13'!K41/'APPENDIX 13'!K$44*100,"")</f>
        <v>1.0872129234372834</v>
      </c>
      <c r="L41" s="116">
        <f>IFERROR('APPENDIX 13'!L41/'APPENDIX 13'!L$44*100,"")</f>
        <v>0.19362788744657297</v>
      </c>
      <c r="M41" s="116">
        <f>IFERROR('APPENDIX 13'!M41/'APPENDIX 13'!M$44*100,"")</f>
        <v>8.9425058502195481E-2</v>
      </c>
      <c r="N41" s="116">
        <f>IFERROR('APPENDIX 13'!N41/'APPENDIX 13'!N$44*100,"")</f>
        <v>1.8213717123417683E-2</v>
      </c>
      <c r="O41" s="116">
        <f>IFERROR('APPENDIX 13'!O41/'APPENDIX 13'!O$44*100,"")</f>
        <v>-0.11164146805937693</v>
      </c>
      <c r="P41" s="116">
        <f>IFERROR('APPENDIX 13'!P41/'APPENDIX 13'!P$44*100,"")</f>
        <v>0.1227906776476884</v>
      </c>
      <c r="Q41" s="117">
        <f>IFERROR('APPENDIX 13'!Q41/'APPENDIX 13'!Q$44*100,"")</f>
        <v>0.50020730818570558</v>
      </c>
      <c r="R41" s="4"/>
    </row>
    <row r="42" spans="2:18" ht="25.5" customHeight="1" x14ac:dyDescent="0.35">
      <c r="B42" s="52" t="s">
        <v>22</v>
      </c>
      <c r="C42" s="116">
        <f>IFERROR('APPENDIX 13'!C14/'APPENDIX 13'!C$44*100,"")</f>
        <v>0</v>
      </c>
      <c r="D42" s="116">
        <f>IFERROR('APPENDIX 13'!D14/'APPENDIX 13'!D$44*100,"")</f>
        <v>1.2035463186814965</v>
      </c>
      <c r="E42" s="116">
        <f>IFERROR('APPENDIX 13'!E14/'APPENDIX 13'!E$44*100,"")</f>
        <v>0.3857189389076765</v>
      </c>
      <c r="F42" s="116">
        <f>IFERROR('APPENDIX 13'!F14/'APPENDIX 13'!F$44*100,"")</f>
        <v>0.74934396280269522</v>
      </c>
      <c r="G42" s="116">
        <f>IFERROR('APPENDIX 13'!G14/'APPENDIX 13'!G$44*100,"")</f>
        <v>0.44611343965949707</v>
      </c>
      <c r="H42" s="116">
        <f>IFERROR('APPENDIX 13'!H14/'APPENDIX 13'!H$44*100,"")</f>
        <v>2.1371710805815458</v>
      </c>
      <c r="I42" s="116">
        <f>IFERROR('APPENDIX 13'!I14/'APPENDIX 13'!I$44*100,"")</f>
        <v>0.80403267637684772</v>
      </c>
      <c r="J42" s="116">
        <f>IFERROR('APPENDIX 13'!J14/'APPENDIX 13'!J$44*100,"")</f>
        <v>0.7261352894695311</v>
      </c>
      <c r="K42" s="116">
        <f>IFERROR('APPENDIX 13'!K14/'APPENDIX 13'!K$44*100,"")</f>
        <v>0</v>
      </c>
      <c r="L42" s="116">
        <f>IFERROR('APPENDIX 13'!L14/'APPENDIX 13'!L$44*100,"")</f>
        <v>0.13005711365248113</v>
      </c>
      <c r="M42" s="116">
        <f>IFERROR('APPENDIX 13'!M14/'APPENDIX 13'!M$44*100,"")</f>
        <v>1.5603995052341917</v>
      </c>
      <c r="N42" s="116">
        <f>IFERROR('APPENDIX 13'!N14/'APPENDIX 13'!N$44*100,"")</f>
        <v>3.9781767692972529E-2</v>
      </c>
      <c r="O42" s="116">
        <f>IFERROR('APPENDIX 13'!O14/'APPENDIX 13'!O$44*100,"")</f>
        <v>0</v>
      </c>
      <c r="P42" s="116">
        <f>IFERROR('APPENDIX 13'!P14/'APPENDIX 13'!P$44*100,"")</f>
        <v>0.23043435247972582</v>
      </c>
      <c r="Q42" s="117">
        <f>IFERROR('APPENDIX 13'!Q14/'APPENDIX 13'!Q$44*100,"")</f>
        <v>0.47230285690103957</v>
      </c>
      <c r="R42" s="4"/>
    </row>
    <row r="43" spans="2:18" ht="25.5" customHeight="1" x14ac:dyDescent="0.35">
      <c r="B43" s="52" t="s">
        <v>31</v>
      </c>
      <c r="C43" s="116">
        <f>IFERROR('APPENDIX 13'!C23/'APPENDIX 13'!C$44*100,"")</f>
        <v>0</v>
      </c>
      <c r="D43" s="116">
        <f>IFERROR('APPENDIX 13'!D23/'APPENDIX 13'!D$44*100,"")</f>
        <v>0</v>
      </c>
      <c r="E43" s="116">
        <f>IFERROR('APPENDIX 13'!E23/'APPENDIX 13'!E$44*100,"")</f>
        <v>0</v>
      </c>
      <c r="F43" s="116">
        <f>IFERROR('APPENDIX 13'!F23/'APPENDIX 13'!F$44*100,"")</f>
        <v>0</v>
      </c>
      <c r="G43" s="116">
        <f>IFERROR('APPENDIX 13'!G23/'APPENDIX 13'!G$44*100,"")</f>
        <v>0</v>
      </c>
      <c r="H43" s="116">
        <f>IFERROR('APPENDIX 13'!H23/'APPENDIX 13'!H$44*100,"")</f>
        <v>0</v>
      </c>
      <c r="I43" s="116">
        <f>IFERROR('APPENDIX 13'!I23/'APPENDIX 13'!I$44*100,"")</f>
        <v>0</v>
      </c>
      <c r="J43" s="116">
        <f>IFERROR('APPENDIX 13'!J23/'APPENDIX 13'!J$44*100,"")</f>
        <v>0</v>
      </c>
      <c r="K43" s="116">
        <f>IFERROR('APPENDIX 13'!K23/'APPENDIX 13'!K$44*100,"")</f>
        <v>0</v>
      </c>
      <c r="L43" s="116">
        <f>IFERROR('APPENDIX 13'!L23/'APPENDIX 13'!L$44*100,"")</f>
        <v>0</v>
      </c>
      <c r="M43" s="116">
        <f>IFERROR('APPENDIX 13'!M23/'APPENDIX 13'!M$44*100,"")</f>
        <v>0</v>
      </c>
      <c r="N43" s="116">
        <f>IFERROR('APPENDIX 13'!N23/'APPENDIX 13'!N$44*100,"")</f>
        <v>0</v>
      </c>
      <c r="O43" s="116">
        <f>IFERROR('APPENDIX 13'!O23/'APPENDIX 13'!O$44*100,"")</f>
        <v>0</v>
      </c>
      <c r="P43" s="116">
        <f>IFERROR('APPENDIX 13'!P23/'APPENDIX 13'!P$44*100,"")</f>
        <v>0</v>
      </c>
      <c r="Q43" s="117">
        <f>IFERROR('APPENDIX 13'!Q23/'APPENDIX 13'!Q$44*100,"")</f>
        <v>0</v>
      </c>
      <c r="R43" s="4"/>
    </row>
    <row r="44" spans="2:18" ht="25.5" customHeight="1" x14ac:dyDescent="0.35">
      <c r="B44" s="118" t="s">
        <v>45</v>
      </c>
      <c r="C44" s="119">
        <f t="shared" ref="C44:Q44" si="0">SUM(C7:C43)</f>
        <v>100</v>
      </c>
      <c r="D44" s="119">
        <f t="shared" si="0"/>
        <v>100</v>
      </c>
      <c r="E44" s="119">
        <f t="shared" si="0"/>
        <v>100.00000000000004</v>
      </c>
      <c r="F44" s="119">
        <f t="shared" si="0"/>
        <v>100</v>
      </c>
      <c r="G44" s="119">
        <f t="shared" si="0"/>
        <v>100</v>
      </c>
      <c r="H44" s="119">
        <f t="shared" si="0"/>
        <v>100.00000000000004</v>
      </c>
      <c r="I44" s="119">
        <f t="shared" si="0"/>
        <v>100.00000000000003</v>
      </c>
      <c r="J44" s="119">
        <f t="shared" si="0"/>
        <v>100</v>
      </c>
      <c r="K44" s="119">
        <f t="shared" si="0"/>
        <v>99.999999999999986</v>
      </c>
      <c r="L44" s="119">
        <f t="shared" si="0"/>
        <v>99.999999999999972</v>
      </c>
      <c r="M44" s="119">
        <f t="shared" si="0"/>
        <v>99.999999999999972</v>
      </c>
      <c r="N44" s="119">
        <f t="shared" si="0"/>
        <v>99.999999999999972</v>
      </c>
      <c r="O44" s="119">
        <f t="shared" si="0"/>
        <v>99.999999999999986</v>
      </c>
      <c r="P44" s="119">
        <f t="shared" si="0"/>
        <v>99.999999999999986</v>
      </c>
      <c r="Q44" s="119">
        <f t="shared" si="0"/>
        <v>100.00000000000003</v>
      </c>
      <c r="R44" s="4"/>
    </row>
    <row r="45" spans="2:18" ht="25.5" customHeight="1" x14ac:dyDescent="0.35">
      <c r="B45" s="281" t="s">
        <v>46</v>
      </c>
      <c r="C45" s="282"/>
      <c r="D45" s="282"/>
      <c r="E45" s="282"/>
      <c r="F45" s="282"/>
      <c r="G45" s="282"/>
      <c r="H45" s="282"/>
      <c r="I45" s="282"/>
      <c r="J45" s="282"/>
      <c r="K45" s="282"/>
      <c r="L45" s="282"/>
      <c r="M45" s="282"/>
      <c r="N45" s="282"/>
      <c r="O45" s="282"/>
      <c r="P45" s="282"/>
      <c r="Q45" s="283"/>
      <c r="R45" s="4"/>
    </row>
    <row r="46" spans="2:18" ht="25.5" customHeight="1" x14ac:dyDescent="0.35">
      <c r="B46" s="52" t="s">
        <v>48</v>
      </c>
      <c r="C46" s="120">
        <f>IFERROR('APPENDIX 13'!C49/'APPENDIX 13'!C$51*100,"")</f>
        <v>55.77294483163994</v>
      </c>
      <c r="D46" s="120">
        <f>IFERROR('APPENDIX 13'!D49/'APPENDIX 13'!D$51*100,"")</f>
        <v>51.061240546165166</v>
      </c>
      <c r="E46" s="120">
        <f>IFERROR('APPENDIX 13'!E49/'APPENDIX 13'!E$51*100,"")</f>
        <v>98.658561718409757</v>
      </c>
      <c r="F46" s="120">
        <f>IFERROR('APPENDIX 13'!F49/'APPENDIX 13'!F$51*100,"")</f>
        <v>11.864135249068623</v>
      </c>
      <c r="G46" s="120">
        <f>IFERROR('APPENDIX 13'!G49/'APPENDIX 13'!G$51*100,"")</f>
        <v>50.517971282450077</v>
      </c>
      <c r="H46" s="120">
        <f>IFERROR('APPENDIX 13'!H49/'APPENDIX 13'!H$51*100,"")</f>
        <v>60.271269402634054</v>
      </c>
      <c r="I46" s="120">
        <f>IFERROR('APPENDIX 13'!I49/'APPENDIX 13'!I$51*100,"")</f>
        <v>73.372598667914346</v>
      </c>
      <c r="J46" s="120">
        <f>IFERROR('APPENDIX 13'!J49/'APPENDIX 13'!J$51*100,"")</f>
        <v>62.336808580269235</v>
      </c>
      <c r="K46" s="120" t="str">
        <f>IFERROR('APPENDIX 13'!K49/'APPENDIX 13'!K$51*100,"")</f>
        <v/>
      </c>
      <c r="L46" s="120">
        <f>IFERROR('APPENDIX 13'!L49/'APPENDIX 13'!L$51*100,"")</f>
        <v>87.889281804827036</v>
      </c>
      <c r="M46" s="120">
        <f>IFERROR('APPENDIX 13'!M49/'APPENDIX 13'!M$51*100,"")</f>
        <v>39.946348733233975</v>
      </c>
      <c r="N46" s="120">
        <f>IFERROR('APPENDIX 13'!N49/'APPENDIX 13'!N$51*100,"")</f>
        <v>1.0715398848765323</v>
      </c>
      <c r="O46" s="120">
        <f>IFERROR('APPENDIX 13'!O49/'APPENDIX 13'!O$51*100,"")</f>
        <v>74.143380856263065</v>
      </c>
      <c r="P46" s="120">
        <f>IFERROR('APPENDIX 13'!P49/'APPENDIX 13'!P$51*100,"")</f>
        <v>79.544907671745463</v>
      </c>
      <c r="Q46" s="121">
        <f>IFERROR('APPENDIX 13'!Q49/'APPENDIX 13'!Q$51*100,"")</f>
        <v>65.727180874500945</v>
      </c>
      <c r="R46" s="4"/>
    </row>
    <row r="47" spans="2:18" ht="25.5" customHeight="1" x14ac:dyDescent="0.35">
      <c r="B47" s="52" t="s">
        <v>79</v>
      </c>
      <c r="C47" s="120">
        <f>IFERROR('APPENDIX 13'!C47/'APPENDIX 13'!C$51*100,"")</f>
        <v>3.1698715257368377</v>
      </c>
      <c r="D47" s="120">
        <f>IFERROR('APPENDIX 13'!D47/'APPENDIX 13'!D$51*100,"")</f>
        <v>18.651591289782242</v>
      </c>
      <c r="E47" s="120">
        <f>IFERROR('APPENDIX 13'!E47/'APPENDIX 13'!E$51*100,"")</f>
        <v>0</v>
      </c>
      <c r="F47" s="120">
        <f>IFERROR('APPENDIX 13'!F47/'APPENDIX 13'!F$51*100,"")</f>
        <v>46.656593769043745</v>
      </c>
      <c r="G47" s="120">
        <f>IFERROR('APPENDIX 13'!G47/'APPENDIX 13'!G$51*100,"")</f>
        <v>6.8417440019679336</v>
      </c>
      <c r="H47" s="120">
        <f>IFERROR('APPENDIX 13'!H47/'APPENDIX 13'!H$51*100,"")</f>
        <v>21.060432345562869</v>
      </c>
      <c r="I47" s="120">
        <f>IFERROR('APPENDIX 13'!I47/'APPENDIX 13'!I$51*100,"")</f>
        <v>0</v>
      </c>
      <c r="J47" s="120">
        <f>IFERROR('APPENDIX 13'!J47/'APPENDIX 13'!J$51*100,"")</f>
        <v>29.994590102463647</v>
      </c>
      <c r="K47" s="120" t="str">
        <f>IFERROR('APPENDIX 13'!K47/'APPENDIX 13'!K$51*100,"")</f>
        <v/>
      </c>
      <c r="L47" s="120">
        <f>IFERROR('APPENDIX 13'!L47/'APPENDIX 13'!L$51*100,"")</f>
        <v>8.995649891552489</v>
      </c>
      <c r="M47" s="120">
        <f>IFERROR('APPENDIX 13'!M47/'APPENDIX 13'!M$51*100,"")</f>
        <v>0</v>
      </c>
      <c r="N47" s="120">
        <f>IFERROR('APPENDIX 13'!N47/'APPENDIX 13'!N$51*100,"")</f>
        <v>0</v>
      </c>
      <c r="O47" s="120">
        <f>IFERROR('APPENDIX 13'!O47/'APPENDIX 13'!O$51*100,"")</f>
        <v>12.402963832191231</v>
      </c>
      <c r="P47" s="120">
        <f>IFERROR('APPENDIX 13'!P47/'APPENDIX 13'!P$51*100,"")</f>
        <v>8.7701273240369186</v>
      </c>
      <c r="Q47" s="121">
        <f>IFERROR('APPENDIX 13'!Q47/'APPENDIX 13'!Q$51*100,"")</f>
        <v>16.118289907432143</v>
      </c>
      <c r="R47" s="4"/>
    </row>
    <row r="48" spans="2:18" ht="25.5" customHeight="1" x14ac:dyDescent="0.35">
      <c r="B48" s="52" t="s">
        <v>47</v>
      </c>
      <c r="C48" s="120">
        <f>IFERROR('APPENDIX 13'!C46/'APPENDIX 13'!C$51*100,"")</f>
        <v>37.731967419598625</v>
      </c>
      <c r="D48" s="120">
        <f>IFERROR('APPENDIX 13'!D46/'APPENDIX 13'!D$51*100,"")</f>
        <v>21.114093193238922</v>
      </c>
      <c r="E48" s="120">
        <f>IFERROR('APPENDIX 13'!E46/'APPENDIX 13'!E$51*100,"")</f>
        <v>0.39659548103444703</v>
      </c>
      <c r="F48" s="120">
        <f>IFERROR('APPENDIX 13'!F46/'APPENDIX 13'!F$51*100,"")</f>
        <v>31.169890622153257</v>
      </c>
      <c r="G48" s="120">
        <f>IFERROR('APPENDIX 13'!G46/'APPENDIX 13'!G$51*100,"")</f>
        <v>22.91889018056586</v>
      </c>
      <c r="H48" s="120">
        <f>IFERROR('APPENDIX 13'!H46/'APPENDIX 13'!H$51*100,"")</f>
        <v>10.124034767952336</v>
      </c>
      <c r="I48" s="120">
        <f>IFERROR('APPENDIX 13'!I46/'APPENDIX 13'!I$51*100,"")</f>
        <v>0</v>
      </c>
      <c r="J48" s="120">
        <f>IFERROR('APPENDIX 13'!J46/'APPENDIX 13'!J$51*100,"")</f>
        <v>5.6280108655931471</v>
      </c>
      <c r="K48" s="120" t="str">
        <f>IFERROR('APPENDIX 13'!K46/'APPENDIX 13'!K$51*100,"")</f>
        <v/>
      </c>
      <c r="L48" s="120">
        <f>IFERROR('APPENDIX 13'!L46/'APPENDIX 13'!L$51*100,"")</f>
        <v>0</v>
      </c>
      <c r="M48" s="120">
        <f>IFERROR('APPENDIX 13'!M46/'APPENDIX 13'!M$51*100,"")</f>
        <v>0</v>
      </c>
      <c r="N48" s="120">
        <f>IFERROR('APPENDIX 13'!N46/'APPENDIX 13'!N$51*100,"")</f>
        <v>97.908208958168117</v>
      </c>
      <c r="O48" s="120">
        <f>IFERROR('APPENDIX 13'!O46/'APPENDIX 13'!O$51*100,"")</f>
        <v>12.355153915406847</v>
      </c>
      <c r="P48" s="120">
        <f>IFERROR('APPENDIX 13'!P46/'APPENDIX 13'!P$51*100,"")</f>
        <v>9.8429840854318407</v>
      </c>
      <c r="Q48" s="121">
        <f>IFERROR('APPENDIX 13'!Q46/'APPENDIX 13'!Q$51*100,"")</f>
        <v>14.033609328630234</v>
      </c>
      <c r="R48" s="4"/>
    </row>
    <row r="49" spans="2:18" ht="25.5" customHeight="1" x14ac:dyDescent="0.35">
      <c r="B49" s="7" t="s">
        <v>258</v>
      </c>
      <c r="C49" s="120">
        <f>IFERROR('APPENDIX 13'!C48/'APPENDIX 13'!C$51*100,"")</f>
        <v>2.0166820611862177</v>
      </c>
      <c r="D49" s="120">
        <f>IFERROR('APPENDIX 13'!D48/'APPENDIX 13'!D$51*100,"")</f>
        <v>4.5182351149687836</v>
      </c>
      <c r="E49" s="120">
        <f>IFERROR('APPENDIX 13'!E48/'APPENDIX 13'!E$51*100,"")</f>
        <v>0.94484280055579739</v>
      </c>
      <c r="F49" s="120">
        <f>IFERROR('APPENDIX 13'!F48/'APPENDIX 13'!F$51*100,"")</f>
        <v>6.716717031154781</v>
      </c>
      <c r="G49" s="120">
        <f>IFERROR('APPENDIX 13'!G48/'APPENDIX 13'!G$51*100,"")</f>
        <v>5.946254776008665</v>
      </c>
      <c r="H49" s="120">
        <f>IFERROR('APPENDIX 13'!H48/'APPENDIX 13'!H$51*100,"")</f>
        <v>3.9334430856067732</v>
      </c>
      <c r="I49" s="120">
        <f>IFERROR('APPENDIX 13'!I48/'APPENDIX 13'!I$51*100,"")</f>
        <v>17.234546155116419</v>
      </c>
      <c r="J49" s="120">
        <f>IFERROR('APPENDIX 13'!J48/'APPENDIX 13'!J$51*100,"")</f>
        <v>1.6181986281568468</v>
      </c>
      <c r="K49" s="120" t="str">
        <f>IFERROR('APPENDIX 13'!K48/'APPENDIX 13'!K$51*100,"")</f>
        <v/>
      </c>
      <c r="L49" s="120">
        <f>IFERROR('APPENDIX 13'!L48/'APPENDIX 13'!L$51*100,"")</f>
        <v>1.8141050943879939</v>
      </c>
      <c r="M49" s="120">
        <f>IFERROR('APPENDIX 13'!M48/'APPENDIX 13'!M$51*100,"")</f>
        <v>55.147540983606561</v>
      </c>
      <c r="N49" s="120">
        <f>IFERROR('APPENDIX 13'!N48/'APPENDIX 13'!N$51*100,"")</f>
        <v>0.84665853937593449</v>
      </c>
      <c r="O49" s="120">
        <f>IFERROR('APPENDIX 13'!O48/'APPENDIX 13'!O$51*100,"")</f>
        <v>1.098501396138855</v>
      </c>
      <c r="P49" s="120">
        <f>IFERROR('APPENDIX 13'!P48/'APPENDIX 13'!P$51*100,"")</f>
        <v>0.74190452186641087</v>
      </c>
      <c r="Q49" s="121">
        <f>IFERROR('APPENDIX 13'!Q48/'APPENDIX 13'!Q$51*100,"")</f>
        <v>2.4922210423912801</v>
      </c>
      <c r="R49" s="4"/>
    </row>
    <row r="50" spans="2:18" ht="25.5" customHeight="1" x14ac:dyDescent="0.35">
      <c r="B50" s="52" t="s">
        <v>259</v>
      </c>
      <c r="C50" s="120">
        <f>IFERROR('APPENDIX 13'!C50/'APPENDIX 13'!C$51*100,"")</f>
        <v>1.3085341618383854</v>
      </c>
      <c r="D50" s="120">
        <f>IFERROR('APPENDIX 13'!D50/'APPENDIX 13'!D$51*100,"")</f>
        <v>4.6548398558448811</v>
      </c>
      <c r="E50" s="120">
        <f>IFERROR('APPENDIX 13'!E50/'APPENDIX 13'!E$51*100,"")</f>
        <v>0</v>
      </c>
      <c r="F50" s="120">
        <f>IFERROR('APPENDIX 13'!F50/'APPENDIX 13'!F$51*100,"")</f>
        <v>3.5926633285795955</v>
      </c>
      <c r="G50" s="120">
        <f>IFERROR('APPENDIX 13'!G50/'APPENDIX 13'!G$51*100,"")</f>
        <v>13.775139759007462</v>
      </c>
      <c r="H50" s="120">
        <f>IFERROR('APPENDIX 13'!H50/'APPENDIX 13'!H$51*100,"")</f>
        <v>4.6108203982439635</v>
      </c>
      <c r="I50" s="120">
        <f>IFERROR('APPENDIX 13'!I50/'APPENDIX 13'!I$51*100,"")</f>
        <v>9.3928551769692294</v>
      </c>
      <c r="J50" s="120">
        <f>IFERROR('APPENDIX 13'!J50/'APPENDIX 13'!J$51*100,"")</f>
        <v>0.4223918235171204</v>
      </c>
      <c r="K50" s="120" t="str">
        <f>IFERROR('APPENDIX 13'!K50/'APPENDIX 13'!K$51*100,"")</f>
        <v/>
      </c>
      <c r="L50" s="120">
        <f>IFERROR('APPENDIX 13'!L50/'APPENDIX 13'!L$51*100,"")</f>
        <v>1.3009632092324845</v>
      </c>
      <c r="M50" s="120">
        <f>IFERROR('APPENDIX 13'!M50/'APPENDIX 13'!M$51*100,"")</f>
        <v>4.9061102831594638</v>
      </c>
      <c r="N50" s="120">
        <f>IFERROR('APPENDIX 13'!N50/'APPENDIX 13'!N$51*100,"")</f>
        <v>0.17359261757940878</v>
      </c>
      <c r="O50" s="120">
        <f>IFERROR('APPENDIX 13'!O50/'APPENDIX 13'!O$51*100,"")</f>
        <v>0</v>
      </c>
      <c r="P50" s="120">
        <f>IFERROR('APPENDIX 13'!P50/'APPENDIX 13'!P$51*100,"")</f>
        <v>1.100076396919365</v>
      </c>
      <c r="Q50" s="121">
        <f>IFERROR('APPENDIX 13'!Q50/'APPENDIX 13'!Q$51*100,"")</f>
        <v>1.6286988470453974</v>
      </c>
      <c r="R50" s="4"/>
    </row>
    <row r="51" spans="2:18" ht="25.5" customHeight="1" x14ac:dyDescent="0.35">
      <c r="B51" s="118" t="s">
        <v>216</v>
      </c>
      <c r="C51" s="119">
        <f>SUM(C46:C50)</f>
        <v>100</v>
      </c>
      <c r="D51" s="119">
        <f t="shared" ref="D51:Q51" si="1">SUM(D46:D50)</f>
        <v>100</v>
      </c>
      <c r="E51" s="119">
        <f t="shared" si="1"/>
        <v>100.00000000000001</v>
      </c>
      <c r="F51" s="119">
        <f t="shared" si="1"/>
        <v>100</v>
      </c>
      <c r="G51" s="119">
        <f t="shared" si="1"/>
        <v>100</v>
      </c>
      <c r="H51" s="119">
        <f t="shared" si="1"/>
        <v>99.999999999999986</v>
      </c>
      <c r="I51" s="119">
        <f t="shared" si="1"/>
        <v>100</v>
      </c>
      <c r="J51" s="119">
        <f t="shared" si="1"/>
        <v>99.999999999999986</v>
      </c>
      <c r="K51" s="119">
        <f t="shared" si="1"/>
        <v>0</v>
      </c>
      <c r="L51" s="119">
        <f t="shared" si="1"/>
        <v>100</v>
      </c>
      <c r="M51" s="119">
        <f t="shared" si="1"/>
        <v>100</v>
      </c>
      <c r="N51" s="119">
        <f t="shared" si="1"/>
        <v>99.999999999999986</v>
      </c>
      <c r="O51" s="119">
        <f t="shared" si="1"/>
        <v>100</v>
      </c>
      <c r="P51" s="119">
        <f t="shared" si="1"/>
        <v>100</v>
      </c>
      <c r="Q51" s="119">
        <f t="shared" si="1"/>
        <v>100</v>
      </c>
    </row>
    <row r="52" spans="2:18" ht="18" customHeight="1" x14ac:dyDescent="0.35">
      <c r="B52" s="289" t="s">
        <v>217</v>
      </c>
      <c r="C52" s="289"/>
      <c r="D52" s="289"/>
      <c r="E52" s="289"/>
      <c r="F52" s="289"/>
      <c r="G52" s="289"/>
      <c r="H52" s="289"/>
      <c r="I52" s="289"/>
      <c r="J52" s="289"/>
      <c r="K52" s="289"/>
      <c r="L52" s="289"/>
      <c r="M52" s="289"/>
      <c r="N52" s="289"/>
      <c r="O52" s="289"/>
      <c r="P52" s="289"/>
      <c r="Q52" s="289"/>
    </row>
  </sheetData>
  <sheetProtection algorithmName="SHA-512" hashValue="ok0hDtTO25TrrNiFtAS7OnEtylXV0+bCbCU+jMlXiw+DWyWAm91112rNQyz6UeEjTNPs0+8ETuyxiwVXbtnc1g==" saltValue="lkC8bmm1z17F+C2MImqaow==" spinCount="100000" sheet="1" objects="1" scenarios="1"/>
  <sortState xmlns:xlrd2="http://schemas.microsoft.com/office/spreadsheetml/2017/richdata2" ref="B7:Q43">
    <sortCondition descending="1" ref="Q7:Q43"/>
  </sortState>
  <mergeCells count="20">
    <mergeCell ref="B6:Q6"/>
    <mergeCell ref="B45:Q45"/>
    <mergeCell ref="B52:Q52"/>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Q54"/>
  <sheetViews>
    <sheetView showGridLines="0" zoomScale="80" zoomScaleNormal="80" workbookViewId="0">
      <selection activeCell="Q52" sqref="Q52"/>
    </sheetView>
  </sheetViews>
  <sheetFormatPr defaultColWidth="9.453125" defaultRowHeight="19.5" customHeight="1" x14ac:dyDescent="0.3"/>
  <cols>
    <col min="1" max="1" width="17" style="4" customWidth="1"/>
    <col min="2" max="2" width="45.453125" style="4" bestFit="1" customWidth="1"/>
    <col min="3" max="17" width="19.54296875" style="4" customWidth="1"/>
    <col min="18" max="18" width="11.54296875" style="4" customWidth="1"/>
    <col min="19" max="19" width="16.453125" style="4" customWidth="1"/>
    <col min="20" max="16384" width="9.453125" style="4"/>
  </cols>
  <sheetData>
    <row r="1" spans="2:17" ht="24.75" customHeight="1" x14ac:dyDescent="0.3"/>
    <row r="3" spans="2:17" ht="24.75" customHeight="1" x14ac:dyDescent="0.3">
      <c r="B3" s="290" t="s">
        <v>311</v>
      </c>
      <c r="C3" s="290"/>
      <c r="D3" s="290"/>
      <c r="E3" s="290"/>
      <c r="F3" s="290"/>
      <c r="G3" s="290"/>
      <c r="H3" s="290"/>
      <c r="I3" s="290"/>
      <c r="J3" s="290"/>
      <c r="K3" s="290"/>
      <c r="L3" s="290"/>
      <c r="M3" s="290"/>
      <c r="N3" s="290"/>
      <c r="O3" s="290"/>
      <c r="P3" s="290"/>
      <c r="Q3" s="290"/>
    </row>
    <row r="4" spans="2:17" ht="28" x14ac:dyDescent="0.3">
      <c r="B4" s="64" t="s">
        <v>0</v>
      </c>
      <c r="C4" s="66" t="s">
        <v>201</v>
      </c>
      <c r="D4" s="66" t="s">
        <v>202</v>
      </c>
      <c r="E4" s="66" t="s">
        <v>203</v>
      </c>
      <c r="F4" s="66" t="s">
        <v>204</v>
      </c>
      <c r="G4" s="66" t="s">
        <v>205</v>
      </c>
      <c r="H4" s="66" t="s">
        <v>206</v>
      </c>
      <c r="I4" s="66" t="s">
        <v>207</v>
      </c>
      <c r="J4" s="66" t="s">
        <v>208</v>
      </c>
      <c r="K4" s="66" t="s">
        <v>209</v>
      </c>
      <c r="L4" s="66" t="s">
        <v>210</v>
      </c>
      <c r="M4" s="66" t="s">
        <v>211</v>
      </c>
      <c r="N4" s="66" t="s">
        <v>212</v>
      </c>
      <c r="O4" s="66" t="s">
        <v>213</v>
      </c>
      <c r="P4" s="66" t="s">
        <v>214</v>
      </c>
      <c r="Q4" s="66" t="s">
        <v>215</v>
      </c>
    </row>
    <row r="5" spans="2:17" ht="28.5" customHeight="1" x14ac:dyDescent="0.3">
      <c r="B5" s="291" t="s">
        <v>16</v>
      </c>
      <c r="C5" s="291"/>
      <c r="D5" s="291"/>
      <c r="E5" s="291"/>
      <c r="F5" s="291"/>
      <c r="G5" s="291"/>
      <c r="H5" s="291"/>
      <c r="I5" s="291"/>
      <c r="J5" s="291"/>
      <c r="K5" s="291"/>
      <c r="L5" s="291"/>
      <c r="M5" s="291"/>
      <c r="N5" s="291"/>
      <c r="O5" s="291"/>
      <c r="P5" s="291"/>
      <c r="Q5" s="291"/>
    </row>
    <row r="6" spans="2:17" ht="28.5" customHeight="1" x14ac:dyDescent="0.3">
      <c r="B6" s="122" t="s">
        <v>17</v>
      </c>
      <c r="C6" s="68">
        <v>0</v>
      </c>
      <c r="D6" s="68">
        <v>0</v>
      </c>
      <c r="E6" s="68">
        <v>0</v>
      </c>
      <c r="F6" s="68">
        <v>0</v>
      </c>
      <c r="G6" s="68">
        <v>0</v>
      </c>
      <c r="H6" s="68">
        <v>0</v>
      </c>
      <c r="I6" s="68">
        <v>0</v>
      </c>
      <c r="J6" s="68">
        <v>0</v>
      </c>
      <c r="K6" s="68">
        <v>0</v>
      </c>
      <c r="L6" s="68">
        <v>2638</v>
      </c>
      <c r="M6" s="68">
        <v>0</v>
      </c>
      <c r="N6" s="68">
        <v>2418</v>
      </c>
      <c r="O6" s="68">
        <v>1910597</v>
      </c>
      <c r="P6" s="68">
        <v>292</v>
      </c>
      <c r="Q6" s="123">
        <v>1915944</v>
      </c>
    </row>
    <row r="7" spans="2:17" ht="28.5" customHeight="1" x14ac:dyDescent="0.3">
      <c r="B7" s="122" t="s">
        <v>18</v>
      </c>
      <c r="C7" s="68">
        <v>0</v>
      </c>
      <c r="D7" s="68">
        <v>-19132</v>
      </c>
      <c r="E7" s="68">
        <v>-4934</v>
      </c>
      <c r="F7" s="68">
        <v>16594</v>
      </c>
      <c r="G7" s="68">
        <v>869</v>
      </c>
      <c r="H7" s="68">
        <v>-2962</v>
      </c>
      <c r="I7" s="68">
        <v>277347</v>
      </c>
      <c r="J7" s="68">
        <v>385599</v>
      </c>
      <c r="K7" s="68">
        <v>-5678</v>
      </c>
      <c r="L7" s="68">
        <v>6059</v>
      </c>
      <c r="M7" s="68">
        <v>-579</v>
      </c>
      <c r="N7" s="68">
        <v>3122</v>
      </c>
      <c r="O7" s="68">
        <v>0</v>
      </c>
      <c r="P7" s="68">
        <v>31566</v>
      </c>
      <c r="Q7" s="123">
        <v>687871</v>
      </c>
    </row>
    <row r="8" spans="2:17" ht="28.5" customHeight="1" x14ac:dyDescent="0.3">
      <c r="B8" s="122" t="s">
        <v>19</v>
      </c>
      <c r="C8" s="69">
        <v>0</v>
      </c>
      <c r="D8" s="69">
        <v>16572</v>
      </c>
      <c r="E8" s="69">
        <v>6370</v>
      </c>
      <c r="F8" s="69">
        <v>27849</v>
      </c>
      <c r="G8" s="69">
        <v>14510</v>
      </c>
      <c r="H8" s="69">
        <v>1494</v>
      </c>
      <c r="I8" s="69">
        <v>109574</v>
      </c>
      <c r="J8" s="69">
        <v>120788</v>
      </c>
      <c r="K8" s="69">
        <v>0</v>
      </c>
      <c r="L8" s="69">
        <v>33320</v>
      </c>
      <c r="M8" s="69">
        <v>90235</v>
      </c>
      <c r="N8" s="69">
        <v>27375</v>
      </c>
      <c r="O8" s="69">
        <v>0</v>
      </c>
      <c r="P8" s="69">
        <v>0</v>
      </c>
      <c r="Q8" s="123">
        <v>448086</v>
      </c>
    </row>
    <row r="9" spans="2:17" ht="28.5" customHeight="1" x14ac:dyDescent="0.3">
      <c r="B9" s="122" t="s">
        <v>145</v>
      </c>
      <c r="C9" s="69">
        <v>0</v>
      </c>
      <c r="D9" s="69">
        <v>1568</v>
      </c>
      <c r="E9" s="69">
        <v>5363</v>
      </c>
      <c r="F9" s="69">
        <v>9201</v>
      </c>
      <c r="G9" s="69">
        <v>0</v>
      </c>
      <c r="H9" s="69">
        <v>12296</v>
      </c>
      <c r="I9" s="69">
        <v>76464</v>
      </c>
      <c r="J9" s="69">
        <v>24707</v>
      </c>
      <c r="K9" s="69">
        <v>0</v>
      </c>
      <c r="L9" s="69">
        <v>910</v>
      </c>
      <c r="M9" s="69">
        <v>1413</v>
      </c>
      <c r="N9" s="69">
        <v>10222</v>
      </c>
      <c r="O9" s="69">
        <v>0</v>
      </c>
      <c r="P9" s="69">
        <v>0</v>
      </c>
      <c r="Q9" s="123">
        <v>142144</v>
      </c>
    </row>
    <row r="10" spans="2:17" ht="28.5" customHeight="1" x14ac:dyDescent="0.3">
      <c r="B10" s="122" t="s">
        <v>20</v>
      </c>
      <c r="C10" s="69">
        <v>0</v>
      </c>
      <c r="D10" s="69">
        <v>29713</v>
      </c>
      <c r="E10" s="69">
        <v>28262</v>
      </c>
      <c r="F10" s="69">
        <v>100201</v>
      </c>
      <c r="G10" s="69">
        <v>71701</v>
      </c>
      <c r="H10" s="69">
        <v>70638</v>
      </c>
      <c r="I10" s="69">
        <v>1182073</v>
      </c>
      <c r="J10" s="69">
        <v>1164159</v>
      </c>
      <c r="K10" s="69">
        <v>0</v>
      </c>
      <c r="L10" s="69">
        <v>65910</v>
      </c>
      <c r="M10" s="69">
        <v>112294</v>
      </c>
      <c r="N10" s="69">
        <v>160950</v>
      </c>
      <c r="O10" s="69">
        <v>1904730</v>
      </c>
      <c r="P10" s="69">
        <v>118744</v>
      </c>
      <c r="Q10" s="123">
        <v>5009374</v>
      </c>
    </row>
    <row r="11" spans="2:17" ht="28.5" customHeight="1" x14ac:dyDescent="0.3">
      <c r="B11" s="122" t="s">
        <v>139</v>
      </c>
      <c r="C11" s="69">
        <v>0</v>
      </c>
      <c r="D11" s="69">
        <v>5128</v>
      </c>
      <c r="E11" s="69">
        <v>18310</v>
      </c>
      <c r="F11" s="69">
        <v>86484</v>
      </c>
      <c r="G11" s="69">
        <v>8360</v>
      </c>
      <c r="H11" s="69">
        <v>14689</v>
      </c>
      <c r="I11" s="69">
        <v>998486</v>
      </c>
      <c r="J11" s="69">
        <v>678042</v>
      </c>
      <c r="K11" s="69">
        <v>0</v>
      </c>
      <c r="L11" s="69">
        <v>105447</v>
      </c>
      <c r="M11" s="69">
        <v>80432</v>
      </c>
      <c r="N11" s="69">
        <v>44579</v>
      </c>
      <c r="O11" s="69">
        <v>1445499</v>
      </c>
      <c r="P11" s="69">
        <v>443248</v>
      </c>
      <c r="Q11" s="123">
        <v>3928706</v>
      </c>
    </row>
    <row r="12" spans="2:17" ht="28.5" customHeight="1" x14ac:dyDescent="0.3">
      <c r="B12" s="122" t="s">
        <v>21</v>
      </c>
      <c r="C12" s="69">
        <v>0</v>
      </c>
      <c r="D12" s="69">
        <v>28823</v>
      </c>
      <c r="E12" s="69">
        <v>12475</v>
      </c>
      <c r="F12" s="69">
        <v>-1156</v>
      </c>
      <c r="G12" s="69">
        <v>258600</v>
      </c>
      <c r="H12" s="69">
        <v>15120</v>
      </c>
      <c r="I12" s="69">
        <v>1741574</v>
      </c>
      <c r="J12" s="69">
        <v>1287053</v>
      </c>
      <c r="K12" s="69">
        <v>0</v>
      </c>
      <c r="L12" s="69">
        <v>34301</v>
      </c>
      <c r="M12" s="69">
        <v>67616</v>
      </c>
      <c r="N12" s="69">
        <v>179631</v>
      </c>
      <c r="O12" s="69">
        <v>2517788</v>
      </c>
      <c r="P12" s="69">
        <v>75442</v>
      </c>
      <c r="Q12" s="123">
        <v>6217266</v>
      </c>
    </row>
    <row r="13" spans="2:17" ht="28.5" customHeight="1" x14ac:dyDescent="0.3">
      <c r="B13" s="122" t="s">
        <v>22</v>
      </c>
      <c r="C13" s="69">
        <v>224</v>
      </c>
      <c r="D13" s="69">
        <v>-7829</v>
      </c>
      <c r="E13" s="69">
        <v>1020</v>
      </c>
      <c r="F13" s="69">
        <v>28417</v>
      </c>
      <c r="G13" s="69">
        <v>369</v>
      </c>
      <c r="H13" s="69">
        <v>7504</v>
      </c>
      <c r="I13" s="69">
        <v>54024</v>
      </c>
      <c r="J13" s="69">
        <v>49553</v>
      </c>
      <c r="K13" s="69">
        <v>0</v>
      </c>
      <c r="L13" s="69">
        <v>0</v>
      </c>
      <c r="M13" s="69">
        <v>304</v>
      </c>
      <c r="N13" s="69">
        <v>0</v>
      </c>
      <c r="O13" s="69">
        <v>0</v>
      </c>
      <c r="P13" s="69">
        <v>8244</v>
      </c>
      <c r="Q13" s="123">
        <v>141830</v>
      </c>
    </row>
    <row r="14" spans="2:17" ht="28.5" customHeight="1" x14ac:dyDescent="0.3">
      <c r="B14" s="122" t="s">
        <v>23</v>
      </c>
      <c r="C14" s="69">
        <v>0</v>
      </c>
      <c r="D14" s="69">
        <v>0</v>
      </c>
      <c r="E14" s="69">
        <v>0</v>
      </c>
      <c r="F14" s="69">
        <v>0</v>
      </c>
      <c r="G14" s="69">
        <v>0</v>
      </c>
      <c r="H14" s="69">
        <v>0</v>
      </c>
      <c r="I14" s="69">
        <v>81921</v>
      </c>
      <c r="J14" s="69">
        <v>26893</v>
      </c>
      <c r="K14" s="69">
        <v>1304775</v>
      </c>
      <c r="L14" s="69">
        <v>0</v>
      </c>
      <c r="M14" s="69">
        <v>0</v>
      </c>
      <c r="N14" s="69">
        <v>0</v>
      </c>
      <c r="O14" s="69">
        <v>0</v>
      </c>
      <c r="P14" s="69">
        <v>0</v>
      </c>
      <c r="Q14" s="123">
        <v>1413589</v>
      </c>
    </row>
    <row r="15" spans="2:17" ht="28.5" customHeight="1" x14ac:dyDescent="0.3">
      <c r="B15" s="122" t="s">
        <v>24</v>
      </c>
      <c r="C15" s="69">
        <v>0</v>
      </c>
      <c r="D15" s="69">
        <v>9207</v>
      </c>
      <c r="E15" s="69">
        <v>3517</v>
      </c>
      <c r="F15" s="69">
        <v>14509</v>
      </c>
      <c r="G15" s="69">
        <v>4595</v>
      </c>
      <c r="H15" s="69">
        <v>16070</v>
      </c>
      <c r="I15" s="69">
        <v>545678</v>
      </c>
      <c r="J15" s="69">
        <v>395183</v>
      </c>
      <c r="K15" s="69">
        <v>79595</v>
      </c>
      <c r="L15" s="69">
        <v>11265</v>
      </c>
      <c r="M15" s="69">
        <v>12680</v>
      </c>
      <c r="N15" s="69">
        <v>78070</v>
      </c>
      <c r="O15" s="69">
        <v>0</v>
      </c>
      <c r="P15" s="69">
        <v>610</v>
      </c>
      <c r="Q15" s="123">
        <v>1170978</v>
      </c>
    </row>
    <row r="16" spans="2:17" ht="28.5" customHeight="1" x14ac:dyDescent="0.3">
      <c r="B16" s="122" t="s">
        <v>25</v>
      </c>
      <c r="C16" s="69">
        <v>0</v>
      </c>
      <c r="D16" s="69">
        <v>38547</v>
      </c>
      <c r="E16" s="69">
        <v>4196</v>
      </c>
      <c r="F16" s="69">
        <v>37526</v>
      </c>
      <c r="G16" s="69">
        <v>40249</v>
      </c>
      <c r="H16" s="69">
        <v>26883</v>
      </c>
      <c r="I16" s="69">
        <v>344301</v>
      </c>
      <c r="J16" s="69">
        <v>343617</v>
      </c>
      <c r="K16" s="69">
        <v>0</v>
      </c>
      <c r="L16" s="69">
        <v>61939</v>
      </c>
      <c r="M16" s="69">
        <v>32376</v>
      </c>
      <c r="N16" s="69">
        <v>20261</v>
      </c>
      <c r="O16" s="69">
        <v>450385</v>
      </c>
      <c r="P16" s="69">
        <v>378</v>
      </c>
      <c r="Q16" s="123">
        <v>1400659</v>
      </c>
    </row>
    <row r="17" spans="2:17" ht="28.5" customHeight="1" x14ac:dyDescent="0.3">
      <c r="B17" s="122" t="s">
        <v>26</v>
      </c>
      <c r="C17" s="69">
        <v>1819</v>
      </c>
      <c r="D17" s="69">
        <v>40904</v>
      </c>
      <c r="E17" s="69">
        <v>47369</v>
      </c>
      <c r="F17" s="69">
        <v>80750</v>
      </c>
      <c r="G17" s="69">
        <v>11338</v>
      </c>
      <c r="H17" s="69">
        <v>38557</v>
      </c>
      <c r="I17" s="69">
        <v>459484</v>
      </c>
      <c r="J17" s="69">
        <v>474536</v>
      </c>
      <c r="K17" s="69">
        <v>772</v>
      </c>
      <c r="L17" s="69">
        <v>7102</v>
      </c>
      <c r="M17" s="69">
        <v>160796</v>
      </c>
      <c r="N17" s="69">
        <v>233100</v>
      </c>
      <c r="O17" s="69">
        <v>281319</v>
      </c>
      <c r="P17" s="69">
        <v>3319</v>
      </c>
      <c r="Q17" s="123">
        <v>1841166</v>
      </c>
    </row>
    <row r="18" spans="2:17" ht="28.5" customHeight="1" x14ac:dyDescent="0.3">
      <c r="B18" s="122" t="s">
        <v>27</v>
      </c>
      <c r="C18" s="69">
        <v>0</v>
      </c>
      <c r="D18" s="69">
        <v>17372</v>
      </c>
      <c r="E18" s="69">
        <v>20687</v>
      </c>
      <c r="F18" s="69">
        <v>5504</v>
      </c>
      <c r="G18" s="69">
        <v>19187</v>
      </c>
      <c r="H18" s="69">
        <v>47923</v>
      </c>
      <c r="I18" s="69">
        <v>1332645</v>
      </c>
      <c r="J18" s="69">
        <v>1062213</v>
      </c>
      <c r="K18" s="69">
        <v>0</v>
      </c>
      <c r="L18" s="69">
        <v>2991</v>
      </c>
      <c r="M18" s="69">
        <v>79489</v>
      </c>
      <c r="N18" s="69">
        <v>43035</v>
      </c>
      <c r="O18" s="69">
        <v>0</v>
      </c>
      <c r="P18" s="69">
        <v>555</v>
      </c>
      <c r="Q18" s="123">
        <v>2631602</v>
      </c>
    </row>
    <row r="19" spans="2:17" ht="28.5" customHeight="1" x14ac:dyDescent="0.3">
      <c r="B19" s="122" t="s">
        <v>28</v>
      </c>
      <c r="C19" s="69">
        <v>598</v>
      </c>
      <c r="D19" s="69">
        <v>10315</v>
      </c>
      <c r="E19" s="69">
        <v>33846</v>
      </c>
      <c r="F19" s="69">
        <v>25281</v>
      </c>
      <c r="G19" s="69">
        <v>35989</v>
      </c>
      <c r="H19" s="69">
        <v>12470</v>
      </c>
      <c r="I19" s="69">
        <v>517749</v>
      </c>
      <c r="J19" s="69">
        <v>300349</v>
      </c>
      <c r="K19" s="69">
        <v>0</v>
      </c>
      <c r="L19" s="69">
        <v>36551</v>
      </c>
      <c r="M19" s="69">
        <v>12927</v>
      </c>
      <c r="N19" s="69">
        <v>32981</v>
      </c>
      <c r="O19" s="69">
        <v>446561</v>
      </c>
      <c r="P19" s="69">
        <v>14402</v>
      </c>
      <c r="Q19" s="123">
        <v>1480020</v>
      </c>
    </row>
    <row r="20" spans="2:17" ht="28.5" customHeight="1" x14ac:dyDescent="0.3">
      <c r="B20" s="122" t="s">
        <v>29</v>
      </c>
      <c r="C20" s="69">
        <v>8570</v>
      </c>
      <c r="D20" s="69">
        <v>29183</v>
      </c>
      <c r="E20" s="69">
        <v>17925</v>
      </c>
      <c r="F20" s="69">
        <v>69112</v>
      </c>
      <c r="G20" s="69">
        <v>28526</v>
      </c>
      <c r="H20" s="69">
        <v>34119</v>
      </c>
      <c r="I20" s="69">
        <v>683806</v>
      </c>
      <c r="J20" s="69">
        <v>304745</v>
      </c>
      <c r="K20" s="69">
        <v>0</v>
      </c>
      <c r="L20" s="69">
        <v>76099</v>
      </c>
      <c r="M20" s="69">
        <v>62740</v>
      </c>
      <c r="N20" s="69">
        <v>87293</v>
      </c>
      <c r="O20" s="69">
        <v>112424</v>
      </c>
      <c r="P20" s="69">
        <v>5438</v>
      </c>
      <c r="Q20" s="123">
        <v>1519979</v>
      </c>
    </row>
    <row r="21" spans="2:17" ht="28.5" customHeight="1" x14ac:dyDescent="0.3">
      <c r="B21" s="122" t="s">
        <v>30</v>
      </c>
      <c r="C21" s="69">
        <v>0</v>
      </c>
      <c r="D21" s="69">
        <v>17623</v>
      </c>
      <c r="E21" s="69">
        <v>22818</v>
      </c>
      <c r="F21" s="69">
        <v>28999</v>
      </c>
      <c r="G21" s="69">
        <v>4278</v>
      </c>
      <c r="H21" s="69">
        <v>12227</v>
      </c>
      <c r="I21" s="69">
        <v>209305</v>
      </c>
      <c r="J21" s="69">
        <v>142459</v>
      </c>
      <c r="K21" s="69">
        <v>0</v>
      </c>
      <c r="L21" s="69">
        <v>-4169</v>
      </c>
      <c r="M21" s="69">
        <v>17388</v>
      </c>
      <c r="N21" s="69">
        <v>54831</v>
      </c>
      <c r="O21" s="69">
        <v>0</v>
      </c>
      <c r="P21" s="69">
        <v>77</v>
      </c>
      <c r="Q21" s="123">
        <v>505838</v>
      </c>
    </row>
    <row r="22" spans="2:17" ht="28.5" customHeight="1" x14ac:dyDescent="0.3">
      <c r="B22" s="122" t="s">
        <v>31</v>
      </c>
      <c r="C22" s="69">
        <v>0</v>
      </c>
      <c r="D22" s="69">
        <v>0</v>
      </c>
      <c r="E22" s="69">
        <v>0</v>
      </c>
      <c r="F22" s="69">
        <v>0</v>
      </c>
      <c r="G22" s="69">
        <v>0</v>
      </c>
      <c r="H22" s="69">
        <v>0</v>
      </c>
      <c r="I22" s="69">
        <v>0</v>
      </c>
      <c r="J22" s="69">
        <v>0</v>
      </c>
      <c r="K22" s="69">
        <v>0</v>
      </c>
      <c r="L22" s="69">
        <v>0</v>
      </c>
      <c r="M22" s="69">
        <v>0</v>
      </c>
      <c r="N22" s="69">
        <v>0</v>
      </c>
      <c r="O22" s="69">
        <v>0</v>
      </c>
      <c r="P22" s="69">
        <v>0</v>
      </c>
      <c r="Q22" s="123">
        <v>0</v>
      </c>
    </row>
    <row r="23" spans="2:17" ht="28.5" customHeight="1" x14ac:dyDescent="0.3">
      <c r="B23" s="122" t="s">
        <v>32</v>
      </c>
      <c r="C23" s="69">
        <v>0</v>
      </c>
      <c r="D23" s="69">
        <v>28882</v>
      </c>
      <c r="E23" s="69">
        <v>21556</v>
      </c>
      <c r="F23" s="69">
        <v>63727</v>
      </c>
      <c r="G23" s="69">
        <v>51134</v>
      </c>
      <c r="H23" s="69">
        <v>34817</v>
      </c>
      <c r="I23" s="69">
        <v>958675</v>
      </c>
      <c r="J23" s="69">
        <v>473012</v>
      </c>
      <c r="K23" s="69">
        <v>0</v>
      </c>
      <c r="L23" s="69">
        <v>171235</v>
      </c>
      <c r="M23" s="69">
        <v>44232</v>
      </c>
      <c r="N23" s="69">
        <v>35797</v>
      </c>
      <c r="O23" s="69">
        <v>3635722</v>
      </c>
      <c r="P23" s="69">
        <v>24579</v>
      </c>
      <c r="Q23" s="123">
        <v>5543368</v>
      </c>
    </row>
    <row r="24" spans="2:17" ht="28.5" customHeight="1" x14ac:dyDescent="0.3">
      <c r="B24" s="122" t="s">
        <v>33</v>
      </c>
      <c r="C24" s="69">
        <v>0</v>
      </c>
      <c r="D24" s="69">
        <v>18086</v>
      </c>
      <c r="E24" s="69">
        <v>6909</v>
      </c>
      <c r="F24" s="69">
        <v>79490</v>
      </c>
      <c r="G24" s="69">
        <v>8296</v>
      </c>
      <c r="H24" s="69">
        <v>74836</v>
      </c>
      <c r="I24" s="69">
        <v>197084</v>
      </c>
      <c r="J24" s="69">
        <v>406927</v>
      </c>
      <c r="K24" s="69">
        <v>0</v>
      </c>
      <c r="L24" s="69">
        <v>517</v>
      </c>
      <c r="M24" s="69">
        <v>33142</v>
      </c>
      <c r="N24" s="69">
        <v>159106</v>
      </c>
      <c r="O24" s="69">
        <v>116180</v>
      </c>
      <c r="P24" s="69">
        <v>1422</v>
      </c>
      <c r="Q24" s="123">
        <v>1101997</v>
      </c>
    </row>
    <row r="25" spans="2:17" ht="28.5" customHeight="1" x14ac:dyDescent="0.3">
      <c r="B25" s="122" t="s">
        <v>34</v>
      </c>
      <c r="C25" s="69">
        <v>0</v>
      </c>
      <c r="D25" s="69">
        <v>2181</v>
      </c>
      <c r="E25" s="69">
        <v>2658</v>
      </c>
      <c r="F25" s="69">
        <v>2477</v>
      </c>
      <c r="G25" s="69">
        <v>3616</v>
      </c>
      <c r="H25" s="69">
        <v>1947</v>
      </c>
      <c r="I25" s="69">
        <v>360989</v>
      </c>
      <c r="J25" s="69">
        <v>307262</v>
      </c>
      <c r="K25" s="69">
        <v>0</v>
      </c>
      <c r="L25" s="69">
        <v>550</v>
      </c>
      <c r="M25" s="69">
        <v>3497</v>
      </c>
      <c r="N25" s="69">
        <v>5915</v>
      </c>
      <c r="O25" s="69">
        <v>0</v>
      </c>
      <c r="P25" s="69">
        <v>3570</v>
      </c>
      <c r="Q25" s="123">
        <v>694661</v>
      </c>
    </row>
    <row r="26" spans="2:17" ht="28.5" customHeight="1" x14ac:dyDescent="0.3">
      <c r="B26" s="122" t="s">
        <v>35</v>
      </c>
      <c r="C26" s="69">
        <v>0</v>
      </c>
      <c r="D26" s="69">
        <v>1848</v>
      </c>
      <c r="E26" s="69">
        <v>1036</v>
      </c>
      <c r="F26" s="69">
        <v>13286</v>
      </c>
      <c r="G26" s="69">
        <v>27102</v>
      </c>
      <c r="H26" s="69">
        <v>2074</v>
      </c>
      <c r="I26" s="69">
        <v>546559</v>
      </c>
      <c r="J26" s="69">
        <v>480533</v>
      </c>
      <c r="K26" s="69">
        <v>0</v>
      </c>
      <c r="L26" s="69">
        <v>1750</v>
      </c>
      <c r="M26" s="69">
        <v>5183</v>
      </c>
      <c r="N26" s="69">
        <v>15814</v>
      </c>
      <c r="O26" s="69">
        <v>1762447</v>
      </c>
      <c r="P26" s="69">
        <v>16303</v>
      </c>
      <c r="Q26" s="123">
        <v>2873934</v>
      </c>
    </row>
    <row r="27" spans="2:17" ht="28.5" customHeight="1" x14ac:dyDescent="0.3">
      <c r="B27" s="122" t="s">
        <v>36</v>
      </c>
      <c r="C27" s="69">
        <v>0</v>
      </c>
      <c r="D27" s="69">
        <v>45237</v>
      </c>
      <c r="E27" s="69">
        <v>16925</v>
      </c>
      <c r="F27" s="69">
        <v>55508</v>
      </c>
      <c r="G27" s="69">
        <v>892</v>
      </c>
      <c r="H27" s="69">
        <v>55823</v>
      </c>
      <c r="I27" s="69">
        <v>211226</v>
      </c>
      <c r="J27" s="69">
        <v>163166</v>
      </c>
      <c r="K27" s="69">
        <v>0</v>
      </c>
      <c r="L27" s="69">
        <v>3485</v>
      </c>
      <c r="M27" s="69">
        <v>22007</v>
      </c>
      <c r="N27" s="69">
        <v>203563</v>
      </c>
      <c r="O27" s="69">
        <v>0</v>
      </c>
      <c r="P27" s="69">
        <v>12828</v>
      </c>
      <c r="Q27" s="123">
        <v>790661</v>
      </c>
    </row>
    <row r="28" spans="2:17" ht="28.5" customHeight="1" x14ac:dyDescent="0.3">
      <c r="B28" s="122" t="s">
        <v>199</v>
      </c>
      <c r="C28" s="69">
        <v>0</v>
      </c>
      <c r="D28" s="69">
        <v>-10208</v>
      </c>
      <c r="E28" s="69">
        <v>5381</v>
      </c>
      <c r="F28" s="69">
        <v>-124277</v>
      </c>
      <c r="G28" s="69">
        <v>1135</v>
      </c>
      <c r="H28" s="69">
        <v>9182</v>
      </c>
      <c r="I28" s="69">
        <v>208222</v>
      </c>
      <c r="J28" s="69">
        <v>218156</v>
      </c>
      <c r="K28" s="69">
        <v>0</v>
      </c>
      <c r="L28" s="69">
        <v>-11335</v>
      </c>
      <c r="M28" s="69">
        <v>7796</v>
      </c>
      <c r="N28" s="69">
        <v>38686</v>
      </c>
      <c r="O28" s="69">
        <v>0</v>
      </c>
      <c r="P28" s="69">
        <v>385</v>
      </c>
      <c r="Q28" s="123">
        <v>343123</v>
      </c>
    </row>
    <row r="29" spans="2:17" ht="28.5" customHeight="1" x14ac:dyDescent="0.3">
      <c r="B29" s="122" t="s">
        <v>200</v>
      </c>
      <c r="C29" s="69">
        <v>2670</v>
      </c>
      <c r="D29" s="69">
        <v>17940</v>
      </c>
      <c r="E29" s="69">
        <v>2114</v>
      </c>
      <c r="F29" s="69">
        <v>3328</v>
      </c>
      <c r="G29" s="69">
        <v>48307</v>
      </c>
      <c r="H29" s="69">
        <v>1438</v>
      </c>
      <c r="I29" s="69">
        <v>96992</v>
      </c>
      <c r="J29" s="69">
        <v>41272</v>
      </c>
      <c r="K29" s="69">
        <v>0</v>
      </c>
      <c r="L29" s="69">
        <v>4562</v>
      </c>
      <c r="M29" s="69">
        <v>3500</v>
      </c>
      <c r="N29" s="69">
        <v>1423</v>
      </c>
      <c r="O29" s="69">
        <v>0</v>
      </c>
      <c r="P29" s="69">
        <v>643</v>
      </c>
      <c r="Q29" s="123">
        <v>224187</v>
      </c>
    </row>
    <row r="30" spans="2:17" ht="28.5" customHeight="1" x14ac:dyDescent="0.3">
      <c r="B30" s="122" t="s">
        <v>37</v>
      </c>
      <c r="C30" s="69">
        <v>0</v>
      </c>
      <c r="D30" s="69">
        <v>105849</v>
      </c>
      <c r="E30" s="69">
        <v>83354</v>
      </c>
      <c r="F30" s="69">
        <v>44440</v>
      </c>
      <c r="G30" s="69">
        <v>1347</v>
      </c>
      <c r="H30" s="69">
        <v>45740</v>
      </c>
      <c r="I30" s="69">
        <v>510028</v>
      </c>
      <c r="J30" s="69">
        <v>495063</v>
      </c>
      <c r="K30" s="69">
        <v>0</v>
      </c>
      <c r="L30" s="69">
        <v>4127</v>
      </c>
      <c r="M30" s="69">
        <v>43341</v>
      </c>
      <c r="N30" s="69">
        <v>111226</v>
      </c>
      <c r="O30" s="69">
        <v>0</v>
      </c>
      <c r="P30" s="69">
        <v>6392</v>
      </c>
      <c r="Q30" s="123">
        <v>1450908</v>
      </c>
    </row>
    <row r="31" spans="2:17" ht="28.5" customHeight="1" x14ac:dyDescent="0.3">
      <c r="B31" s="122" t="s">
        <v>141</v>
      </c>
      <c r="C31" s="69">
        <v>0</v>
      </c>
      <c r="D31" s="69">
        <v>964</v>
      </c>
      <c r="E31" s="69">
        <v>1466</v>
      </c>
      <c r="F31" s="69">
        <v>20528</v>
      </c>
      <c r="G31" s="69">
        <v>-3728</v>
      </c>
      <c r="H31" s="69">
        <v>0</v>
      </c>
      <c r="I31" s="69">
        <v>262133</v>
      </c>
      <c r="J31" s="69">
        <v>148983</v>
      </c>
      <c r="K31" s="69">
        <v>0</v>
      </c>
      <c r="L31" s="69">
        <v>4138</v>
      </c>
      <c r="M31" s="69">
        <v>-90711</v>
      </c>
      <c r="N31" s="69">
        <v>13293</v>
      </c>
      <c r="O31" s="69">
        <v>231346</v>
      </c>
      <c r="P31" s="69">
        <v>134</v>
      </c>
      <c r="Q31" s="123">
        <v>588546</v>
      </c>
    </row>
    <row r="32" spans="2:17" ht="28.5" customHeight="1" x14ac:dyDescent="0.3">
      <c r="B32" s="122" t="s">
        <v>218</v>
      </c>
      <c r="C32" s="69">
        <v>0</v>
      </c>
      <c r="D32" s="69">
        <v>90</v>
      </c>
      <c r="E32" s="69">
        <v>1418</v>
      </c>
      <c r="F32" s="69">
        <v>448</v>
      </c>
      <c r="G32" s="69">
        <v>7076</v>
      </c>
      <c r="H32" s="69">
        <v>10326</v>
      </c>
      <c r="I32" s="69">
        <v>205270</v>
      </c>
      <c r="J32" s="69">
        <v>76026</v>
      </c>
      <c r="K32" s="69">
        <v>0</v>
      </c>
      <c r="L32" s="69">
        <v>319</v>
      </c>
      <c r="M32" s="69">
        <v>452</v>
      </c>
      <c r="N32" s="69">
        <v>29309</v>
      </c>
      <c r="O32" s="69">
        <v>0</v>
      </c>
      <c r="P32" s="69">
        <v>2753</v>
      </c>
      <c r="Q32" s="123">
        <v>333489</v>
      </c>
    </row>
    <row r="33" spans="2:17" ht="28.5" customHeight="1" x14ac:dyDescent="0.3">
      <c r="B33" s="122" t="s">
        <v>142</v>
      </c>
      <c r="C33" s="69">
        <v>0</v>
      </c>
      <c r="D33" s="69">
        <v>233</v>
      </c>
      <c r="E33" s="69">
        <v>356</v>
      </c>
      <c r="F33" s="69">
        <v>3789</v>
      </c>
      <c r="G33" s="69">
        <v>1156</v>
      </c>
      <c r="H33" s="69">
        <v>429</v>
      </c>
      <c r="I33" s="69">
        <v>182652</v>
      </c>
      <c r="J33" s="69">
        <v>95968</v>
      </c>
      <c r="K33" s="69">
        <v>76444</v>
      </c>
      <c r="L33" s="69">
        <v>291</v>
      </c>
      <c r="M33" s="69">
        <v>2925</v>
      </c>
      <c r="N33" s="69">
        <v>13660</v>
      </c>
      <c r="O33" s="69">
        <v>1141735</v>
      </c>
      <c r="P33" s="69">
        <v>0</v>
      </c>
      <c r="Q33" s="123">
        <v>1519638</v>
      </c>
    </row>
    <row r="34" spans="2:17" ht="28.5" customHeight="1" x14ac:dyDescent="0.3">
      <c r="B34" s="122" t="s">
        <v>143</v>
      </c>
      <c r="C34" s="69">
        <v>0</v>
      </c>
      <c r="D34" s="69">
        <v>5619</v>
      </c>
      <c r="E34" s="69">
        <v>3925</v>
      </c>
      <c r="F34" s="69">
        <v>8931</v>
      </c>
      <c r="G34" s="69">
        <v>1373</v>
      </c>
      <c r="H34" s="69">
        <v>3553</v>
      </c>
      <c r="I34" s="69">
        <v>304600</v>
      </c>
      <c r="J34" s="69">
        <v>74528</v>
      </c>
      <c r="K34" s="69">
        <v>0</v>
      </c>
      <c r="L34" s="69">
        <v>384</v>
      </c>
      <c r="M34" s="69">
        <v>7659</v>
      </c>
      <c r="N34" s="69">
        <v>10620</v>
      </c>
      <c r="O34" s="69">
        <v>202933</v>
      </c>
      <c r="P34" s="69">
        <v>15202</v>
      </c>
      <c r="Q34" s="123">
        <v>639327</v>
      </c>
    </row>
    <row r="35" spans="2:17" ht="28.5" customHeight="1" x14ac:dyDescent="0.3">
      <c r="B35" s="122" t="s">
        <v>219</v>
      </c>
      <c r="C35" s="69">
        <v>0</v>
      </c>
      <c r="D35" s="69">
        <v>5118</v>
      </c>
      <c r="E35" s="69">
        <v>4193</v>
      </c>
      <c r="F35" s="69">
        <v>6015</v>
      </c>
      <c r="G35" s="69">
        <v>438</v>
      </c>
      <c r="H35" s="69">
        <v>9554</v>
      </c>
      <c r="I35" s="69">
        <v>438084</v>
      </c>
      <c r="J35" s="69">
        <v>164434</v>
      </c>
      <c r="K35" s="69">
        <v>88140</v>
      </c>
      <c r="L35" s="69">
        <v>583</v>
      </c>
      <c r="M35" s="69">
        <v>14469</v>
      </c>
      <c r="N35" s="69">
        <v>9300</v>
      </c>
      <c r="O35" s="69">
        <v>392717</v>
      </c>
      <c r="P35" s="69">
        <v>3006</v>
      </c>
      <c r="Q35" s="123">
        <v>1136050</v>
      </c>
    </row>
    <row r="36" spans="2:17" ht="28.5" customHeight="1" x14ac:dyDescent="0.3">
      <c r="B36" s="122" t="s">
        <v>38</v>
      </c>
      <c r="C36" s="69">
        <v>0</v>
      </c>
      <c r="D36" s="69">
        <v>1925</v>
      </c>
      <c r="E36" s="69">
        <v>695</v>
      </c>
      <c r="F36" s="69">
        <v>2412</v>
      </c>
      <c r="G36" s="69">
        <v>2439</v>
      </c>
      <c r="H36" s="69">
        <v>0</v>
      </c>
      <c r="I36" s="69">
        <v>80360</v>
      </c>
      <c r="J36" s="69">
        <v>72150</v>
      </c>
      <c r="K36" s="69">
        <v>0</v>
      </c>
      <c r="L36" s="69">
        <v>8</v>
      </c>
      <c r="M36" s="69">
        <v>11478</v>
      </c>
      <c r="N36" s="69">
        <v>-460</v>
      </c>
      <c r="O36" s="69">
        <v>42501</v>
      </c>
      <c r="P36" s="69">
        <v>18741</v>
      </c>
      <c r="Q36" s="123">
        <v>232249</v>
      </c>
    </row>
    <row r="37" spans="2:17" ht="28.5" customHeight="1" x14ac:dyDescent="0.3">
      <c r="B37" s="122" t="s">
        <v>39</v>
      </c>
      <c r="C37" s="69">
        <v>0</v>
      </c>
      <c r="D37" s="69">
        <v>7721</v>
      </c>
      <c r="E37" s="69">
        <v>17495</v>
      </c>
      <c r="F37" s="69">
        <v>9741</v>
      </c>
      <c r="G37" s="69">
        <v>3706</v>
      </c>
      <c r="H37" s="69">
        <v>15775</v>
      </c>
      <c r="I37" s="69">
        <v>72635</v>
      </c>
      <c r="J37" s="69">
        <v>42585</v>
      </c>
      <c r="K37" s="69">
        <v>0</v>
      </c>
      <c r="L37" s="69">
        <v>94</v>
      </c>
      <c r="M37" s="69">
        <v>26148</v>
      </c>
      <c r="N37" s="69">
        <v>30156</v>
      </c>
      <c r="O37" s="69">
        <v>3654</v>
      </c>
      <c r="P37" s="69">
        <v>77</v>
      </c>
      <c r="Q37" s="123">
        <v>229786</v>
      </c>
    </row>
    <row r="38" spans="2:17" ht="28.5" customHeight="1" x14ac:dyDescent="0.3">
      <c r="B38" s="122" t="s">
        <v>40</v>
      </c>
      <c r="C38" s="69">
        <v>0</v>
      </c>
      <c r="D38" s="69">
        <v>279</v>
      </c>
      <c r="E38" s="69">
        <v>2081</v>
      </c>
      <c r="F38" s="69">
        <v>751</v>
      </c>
      <c r="G38" s="69">
        <v>0</v>
      </c>
      <c r="H38" s="69">
        <v>3761</v>
      </c>
      <c r="I38" s="69">
        <v>271880</v>
      </c>
      <c r="J38" s="69">
        <v>155564</v>
      </c>
      <c r="K38" s="69">
        <v>0</v>
      </c>
      <c r="L38" s="69">
        <v>6821</v>
      </c>
      <c r="M38" s="69">
        <v>4935</v>
      </c>
      <c r="N38" s="69">
        <v>9092</v>
      </c>
      <c r="O38" s="69">
        <v>15164</v>
      </c>
      <c r="P38" s="69">
        <v>391</v>
      </c>
      <c r="Q38" s="123">
        <v>470720</v>
      </c>
    </row>
    <row r="39" spans="2:17" ht="28.5" customHeight="1" x14ac:dyDescent="0.3">
      <c r="B39" s="122" t="s">
        <v>41</v>
      </c>
      <c r="C39" s="69">
        <v>0</v>
      </c>
      <c r="D39" s="69">
        <v>264</v>
      </c>
      <c r="E39" s="69">
        <v>694</v>
      </c>
      <c r="F39" s="69">
        <v>797</v>
      </c>
      <c r="G39" s="69">
        <v>1072</v>
      </c>
      <c r="H39" s="69">
        <v>0</v>
      </c>
      <c r="I39" s="69">
        <v>312491</v>
      </c>
      <c r="J39" s="69">
        <v>189724</v>
      </c>
      <c r="K39" s="69">
        <v>0</v>
      </c>
      <c r="L39" s="69">
        <v>2233</v>
      </c>
      <c r="M39" s="69">
        <v>37</v>
      </c>
      <c r="N39" s="69">
        <v>1845</v>
      </c>
      <c r="O39" s="69">
        <v>0</v>
      </c>
      <c r="P39" s="69">
        <v>616</v>
      </c>
      <c r="Q39" s="123">
        <v>509772</v>
      </c>
    </row>
    <row r="40" spans="2:17" ht="28.5" customHeight="1" x14ac:dyDescent="0.3">
      <c r="B40" s="122" t="s">
        <v>42</v>
      </c>
      <c r="C40" s="69">
        <v>0</v>
      </c>
      <c r="D40" s="69">
        <v>3199</v>
      </c>
      <c r="E40" s="69">
        <v>1100</v>
      </c>
      <c r="F40" s="69">
        <v>2102</v>
      </c>
      <c r="G40" s="69">
        <v>-15087</v>
      </c>
      <c r="H40" s="69">
        <v>-5771</v>
      </c>
      <c r="I40" s="69">
        <v>121110</v>
      </c>
      <c r="J40" s="69">
        <v>53304</v>
      </c>
      <c r="K40" s="69">
        <v>12625</v>
      </c>
      <c r="L40" s="69">
        <v>983</v>
      </c>
      <c r="M40" s="69">
        <v>-2200</v>
      </c>
      <c r="N40" s="69">
        <v>1024</v>
      </c>
      <c r="O40" s="69">
        <v>27881</v>
      </c>
      <c r="P40" s="69">
        <v>-2670</v>
      </c>
      <c r="Q40" s="123">
        <v>197600</v>
      </c>
    </row>
    <row r="41" spans="2:17" ht="28.5" customHeight="1" x14ac:dyDescent="0.3">
      <c r="B41" s="122" t="s">
        <v>43</v>
      </c>
      <c r="C41" s="69">
        <v>15</v>
      </c>
      <c r="D41" s="69">
        <v>7827</v>
      </c>
      <c r="E41" s="69">
        <v>22875</v>
      </c>
      <c r="F41" s="69">
        <v>19103</v>
      </c>
      <c r="G41" s="69">
        <v>10344</v>
      </c>
      <c r="H41" s="69">
        <v>17158</v>
      </c>
      <c r="I41" s="69">
        <v>910388</v>
      </c>
      <c r="J41" s="69">
        <v>513404</v>
      </c>
      <c r="K41" s="69">
        <v>0</v>
      </c>
      <c r="L41" s="69">
        <v>7494</v>
      </c>
      <c r="M41" s="69">
        <v>32266</v>
      </c>
      <c r="N41" s="69">
        <v>47700</v>
      </c>
      <c r="O41" s="69">
        <v>4287940</v>
      </c>
      <c r="P41" s="69">
        <v>29064</v>
      </c>
      <c r="Q41" s="123">
        <v>5905578</v>
      </c>
    </row>
    <row r="42" spans="2:17" ht="28.5" customHeight="1" x14ac:dyDescent="0.3">
      <c r="B42" s="122" t="s">
        <v>44</v>
      </c>
      <c r="C42" s="69">
        <v>0</v>
      </c>
      <c r="D42" s="69">
        <v>283</v>
      </c>
      <c r="E42" s="69">
        <v>0</v>
      </c>
      <c r="F42" s="69">
        <v>0</v>
      </c>
      <c r="G42" s="69">
        <v>0</v>
      </c>
      <c r="H42" s="69">
        <v>2300</v>
      </c>
      <c r="I42" s="69">
        <v>132326</v>
      </c>
      <c r="J42" s="69">
        <v>123860</v>
      </c>
      <c r="K42" s="69">
        <v>111704</v>
      </c>
      <c r="L42" s="69">
        <v>0</v>
      </c>
      <c r="M42" s="69">
        <v>0</v>
      </c>
      <c r="N42" s="69">
        <v>2022</v>
      </c>
      <c r="O42" s="69">
        <v>3868</v>
      </c>
      <c r="P42" s="69">
        <v>0</v>
      </c>
      <c r="Q42" s="123">
        <v>376362</v>
      </c>
    </row>
    <row r="43" spans="2:17" ht="28.5" customHeight="1" x14ac:dyDescent="0.3">
      <c r="B43" s="124" t="s">
        <v>45</v>
      </c>
      <c r="C43" s="125">
        <f>SUM(C6:C42)</f>
        <v>13896</v>
      </c>
      <c r="D43" s="125">
        <f t="shared" ref="D43:Q43" si="0">SUM(D6:D42)</f>
        <v>461331</v>
      </c>
      <c r="E43" s="125">
        <f t="shared" si="0"/>
        <v>413455</v>
      </c>
      <c r="F43" s="125">
        <f t="shared" si="0"/>
        <v>741867</v>
      </c>
      <c r="G43" s="125">
        <f t="shared" si="0"/>
        <v>649189</v>
      </c>
      <c r="H43" s="125">
        <f t="shared" si="0"/>
        <v>589970</v>
      </c>
      <c r="I43" s="125">
        <f t="shared" si="0"/>
        <v>14998135</v>
      </c>
      <c r="J43" s="125">
        <f t="shared" si="0"/>
        <v>11055817</v>
      </c>
      <c r="K43" s="125">
        <f t="shared" si="0"/>
        <v>1668377</v>
      </c>
      <c r="L43" s="125">
        <f t="shared" si="0"/>
        <v>638602</v>
      </c>
      <c r="M43" s="125">
        <f t="shared" si="0"/>
        <v>900267</v>
      </c>
      <c r="N43" s="125">
        <f t="shared" si="0"/>
        <v>1716959</v>
      </c>
      <c r="O43" s="125">
        <f t="shared" si="0"/>
        <v>20933391</v>
      </c>
      <c r="P43" s="125">
        <f t="shared" si="0"/>
        <v>835751</v>
      </c>
      <c r="Q43" s="125">
        <f t="shared" si="0"/>
        <v>55617008</v>
      </c>
    </row>
    <row r="44" spans="2:17" ht="28.5" customHeight="1" x14ac:dyDescent="0.3">
      <c r="B44" s="292" t="s">
        <v>46</v>
      </c>
      <c r="C44" s="292"/>
      <c r="D44" s="292"/>
      <c r="E44" s="292"/>
      <c r="F44" s="292"/>
      <c r="G44" s="292"/>
      <c r="H44" s="292"/>
      <c r="I44" s="292"/>
      <c r="J44" s="292"/>
      <c r="K44" s="292"/>
      <c r="L44" s="292"/>
      <c r="M44" s="292"/>
      <c r="N44" s="292"/>
      <c r="O44" s="292"/>
      <c r="P44" s="292"/>
      <c r="Q44" s="292"/>
    </row>
    <row r="45" spans="2:17" ht="28.5" customHeight="1" x14ac:dyDescent="0.3">
      <c r="B45" s="122" t="s">
        <v>47</v>
      </c>
      <c r="C45" s="69">
        <v>15180</v>
      </c>
      <c r="D45" s="69">
        <v>29207</v>
      </c>
      <c r="E45" s="69">
        <v>0</v>
      </c>
      <c r="F45" s="69">
        <v>195790</v>
      </c>
      <c r="G45" s="69">
        <v>717</v>
      </c>
      <c r="H45" s="69">
        <v>6997</v>
      </c>
      <c r="I45" s="69">
        <v>0</v>
      </c>
      <c r="J45" s="69">
        <v>33900</v>
      </c>
      <c r="K45" s="69">
        <v>0</v>
      </c>
      <c r="L45" s="69">
        <v>0</v>
      </c>
      <c r="M45" s="69">
        <v>0</v>
      </c>
      <c r="N45" s="69">
        <v>73006</v>
      </c>
      <c r="O45" s="69">
        <v>405305</v>
      </c>
      <c r="P45" s="69">
        <v>34823</v>
      </c>
      <c r="Q45" s="126">
        <v>794926</v>
      </c>
    </row>
    <row r="46" spans="2:17" ht="28.5" customHeight="1" x14ac:dyDescent="0.3">
      <c r="B46" s="122" t="s">
        <v>65</v>
      </c>
      <c r="C46" s="69">
        <v>-4632</v>
      </c>
      <c r="D46" s="69">
        <v>98729</v>
      </c>
      <c r="E46" s="69">
        <v>0</v>
      </c>
      <c r="F46" s="69">
        <v>756508</v>
      </c>
      <c r="G46" s="69">
        <v>850</v>
      </c>
      <c r="H46" s="69">
        <v>52406</v>
      </c>
      <c r="I46" s="69">
        <v>0</v>
      </c>
      <c r="J46" s="69">
        <v>234190</v>
      </c>
      <c r="K46" s="69">
        <v>0</v>
      </c>
      <c r="L46" s="69">
        <v>11547</v>
      </c>
      <c r="M46" s="69">
        <v>0</v>
      </c>
      <c r="N46" s="69">
        <v>0</v>
      </c>
      <c r="O46" s="69">
        <v>330281</v>
      </c>
      <c r="P46" s="69">
        <v>217084</v>
      </c>
      <c r="Q46" s="126">
        <v>1696964</v>
      </c>
    </row>
    <row r="47" spans="2:17" ht="28.5" customHeight="1" x14ac:dyDescent="0.3">
      <c r="B47" s="7" t="s">
        <v>258</v>
      </c>
      <c r="C47" s="69">
        <v>0</v>
      </c>
      <c r="D47" s="69">
        <v>3549</v>
      </c>
      <c r="E47" s="69">
        <v>5098</v>
      </c>
      <c r="F47" s="69">
        <v>37384</v>
      </c>
      <c r="G47" s="69">
        <v>35</v>
      </c>
      <c r="H47" s="69">
        <v>538</v>
      </c>
      <c r="I47" s="69">
        <v>5899</v>
      </c>
      <c r="J47" s="69">
        <v>6391</v>
      </c>
      <c r="K47" s="69">
        <v>0</v>
      </c>
      <c r="L47" s="69">
        <v>3</v>
      </c>
      <c r="M47" s="69">
        <v>2892</v>
      </c>
      <c r="N47" s="69">
        <v>0</v>
      </c>
      <c r="O47" s="69">
        <v>42440</v>
      </c>
      <c r="P47" s="69">
        <v>1476</v>
      </c>
      <c r="Q47" s="126">
        <v>105704</v>
      </c>
    </row>
    <row r="48" spans="2:17" ht="28.5" customHeight="1" x14ac:dyDescent="0.3">
      <c r="B48" s="122" t="s">
        <v>48</v>
      </c>
      <c r="C48" s="69">
        <v>21647</v>
      </c>
      <c r="D48" s="69">
        <v>412322</v>
      </c>
      <c r="E48" s="69">
        <v>1670074</v>
      </c>
      <c r="F48" s="69">
        <v>-17051</v>
      </c>
      <c r="G48" s="69">
        <v>26335</v>
      </c>
      <c r="H48" s="69">
        <v>319376</v>
      </c>
      <c r="I48" s="69">
        <v>25945</v>
      </c>
      <c r="J48" s="69">
        <v>684547</v>
      </c>
      <c r="K48" s="69">
        <v>0</v>
      </c>
      <c r="L48" s="69">
        <v>104970</v>
      </c>
      <c r="M48" s="69">
        <v>3674</v>
      </c>
      <c r="N48" s="69">
        <v>131</v>
      </c>
      <c r="O48" s="69">
        <v>2589889</v>
      </c>
      <c r="P48" s="69">
        <v>2282201</v>
      </c>
      <c r="Q48" s="126">
        <v>8124058</v>
      </c>
    </row>
    <row r="49" spans="2:17" ht="28.5" customHeight="1" x14ac:dyDescent="0.3">
      <c r="B49" s="122" t="s">
        <v>259</v>
      </c>
      <c r="C49" s="69">
        <v>0</v>
      </c>
      <c r="D49" s="69">
        <v>66</v>
      </c>
      <c r="E49" s="69">
        <v>0</v>
      </c>
      <c r="F49" s="69">
        <v>-1448</v>
      </c>
      <c r="G49" s="69">
        <v>2</v>
      </c>
      <c r="H49" s="69">
        <v>39</v>
      </c>
      <c r="I49" s="69">
        <v>0</v>
      </c>
      <c r="J49" s="69">
        <v>0</v>
      </c>
      <c r="K49" s="69">
        <v>0</v>
      </c>
      <c r="L49" s="69">
        <v>177</v>
      </c>
      <c r="M49" s="69">
        <v>0</v>
      </c>
      <c r="N49" s="69">
        <v>0</v>
      </c>
      <c r="O49" s="69">
        <v>0</v>
      </c>
      <c r="P49" s="69">
        <v>8306</v>
      </c>
      <c r="Q49" s="126">
        <v>7142</v>
      </c>
    </row>
    <row r="50" spans="2:17" ht="28.5" customHeight="1" x14ac:dyDescent="0.3">
      <c r="B50" s="124" t="s">
        <v>45</v>
      </c>
      <c r="C50" s="125">
        <f>SUM(C45:C49)</f>
        <v>32195</v>
      </c>
      <c r="D50" s="125">
        <f t="shared" ref="D50:Q50" si="1">SUM(D45:D49)</f>
        <v>543873</v>
      </c>
      <c r="E50" s="125">
        <f t="shared" si="1"/>
        <v>1675172</v>
      </c>
      <c r="F50" s="125">
        <f t="shared" si="1"/>
        <v>971183</v>
      </c>
      <c r="G50" s="125">
        <f t="shared" si="1"/>
        <v>27939</v>
      </c>
      <c r="H50" s="125">
        <f t="shared" si="1"/>
        <v>379356</v>
      </c>
      <c r="I50" s="125">
        <f t="shared" si="1"/>
        <v>31844</v>
      </c>
      <c r="J50" s="125">
        <f t="shared" si="1"/>
        <v>959028</v>
      </c>
      <c r="K50" s="125">
        <f t="shared" si="1"/>
        <v>0</v>
      </c>
      <c r="L50" s="125">
        <f t="shared" si="1"/>
        <v>116697</v>
      </c>
      <c r="M50" s="125">
        <f t="shared" si="1"/>
        <v>6566</v>
      </c>
      <c r="N50" s="125">
        <f t="shared" si="1"/>
        <v>73137</v>
      </c>
      <c r="O50" s="125">
        <f t="shared" si="1"/>
        <v>3367915</v>
      </c>
      <c r="P50" s="125">
        <f t="shared" si="1"/>
        <v>2543890</v>
      </c>
      <c r="Q50" s="125">
        <f t="shared" si="1"/>
        <v>10728794</v>
      </c>
    </row>
    <row r="51" spans="2:17" ht="19.5" customHeight="1" x14ac:dyDescent="0.3">
      <c r="B51" s="293" t="s">
        <v>50</v>
      </c>
      <c r="C51" s="293"/>
      <c r="D51" s="293"/>
      <c r="E51" s="293"/>
      <c r="F51" s="293"/>
      <c r="G51" s="293"/>
      <c r="H51" s="293"/>
      <c r="I51" s="293"/>
      <c r="J51" s="293"/>
      <c r="K51" s="293"/>
      <c r="L51" s="293"/>
      <c r="M51" s="293"/>
      <c r="N51" s="293"/>
      <c r="O51" s="293"/>
      <c r="P51" s="293"/>
      <c r="Q51" s="293"/>
    </row>
    <row r="52" spans="2:17" ht="19.5" customHeight="1" x14ac:dyDescent="0.3">
      <c r="C52" s="5"/>
      <c r="D52" s="5"/>
      <c r="E52" s="5"/>
      <c r="F52" s="5"/>
      <c r="G52" s="5"/>
      <c r="H52" s="5"/>
      <c r="I52" s="5"/>
      <c r="J52" s="5"/>
      <c r="K52" s="5"/>
      <c r="L52" s="5"/>
      <c r="M52" s="5"/>
      <c r="N52" s="5"/>
      <c r="O52" s="5"/>
      <c r="P52" s="5"/>
      <c r="Q52" s="5"/>
    </row>
    <row r="53" spans="2:17" ht="19.5" customHeight="1" x14ac:dyDescent="0.3">
      <c r="Q53" s="5"/>
    </row>
    <row r="54" spans="2:17" ht="19.5" customHeight="1" x14ac:dyDescent="0.3">
      <c r="Q54" s="5"/>
    </row>
  </sheetData>
  <sheetProtection algorithmName="SHA-512" hashValue="t82+loCnU+NdpF9D7VfiLr4aTC34VkRcdHAlhd4mPvDNGjCOQWRWw16clI2J9LSENF+cHj50TfR5RzRGeeerQw==" saltValue="8yvKv0TuNztYiJhWIxkFxw==" spinCount="100000" sheet="1" objects="1" scenarios="1"/>
  <mergeCells count="4">
    <mergeCell ref="B3:Q3"/>
    <mergeCell ref="B5:Q5"/>
    <mergeCell ref="B44:Q44"/>
    <mergeCell ref="B51:Q51"/>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6"/>
  <sheetViews>
    <sheetView showGridLines="0" zoomScale="80" zoomScaleNormal="80" workbookViewId="0">
      <selection activeCell="G17" sqref="G17"/>
    </sheetView>
  </sheetViews>
  <sheetFormatPr defaultColWidth="9.453125" defaultRowHeight="14" x14ac:dyDescent="0.3"/>
  <cols>
    <col min="1" max="1" width="16.453125" style="4" customWidth="1"/>
    <col min="2" max="2" width="49.453125" style="4" customWidth="1"/>
    <col min="3" max="17" width="19.54296875" style="4" customWidth="1"/>
    <col min="18" max="18" width="21.54296875" style="4" customWidth="1"/>
    <col min="19" max="19" width="14.54296875" style="4" bestFit="1" customWidth="1"/>
    <col min="20" max="16384" width="9.453125" style="4"/>
  </cols>
  <sheetData>
    <row r="2" spans="2:18" ht="15.75" customHeight="1" x14ac:dyDescent="0.3"/>
    <row r="3" spans="2:18" ht="15.75" customHeight="1" x14ac:dyDescent="0.3"/>
    <row r="4" spans="2:18" ht="19.5" customHeight="1" x14ac:dyDescent="0.3">
      <c r="B4" s="290" t="s">
        <v>312</v>
      </c>
      <c r="C4" s="290"/>
      <c r="D4" s="290"/>
      <c r="E4" s="290"/>
      <c r="F4" s="290"/>
      <c r="G4" s="290"/>
      <c r="H4" s="290"/>
      <c r="I4" s="290"/>
      <c r="J4" s="290"/>
      <c r="K4" s="290"/>
      <c r="L4" s="290"/>
      <c r="M4" s="290"/>
      <c r="N4" s="290"/>
      <c r="O4" s="290"/>
      <c r="P4" s="290"/>
      <c r="Q4" s="290"/>
      <c r="R4" s="127"/>
    </row>
    <row r="5" spans="2:18" s="130" customFormat="1" ht="28" x14ac:dyDescent="0.35">
      <c r="B5" s="128" t="s">
        <v>0</v>
      </c>
      <c r="C5" s="128" t="s">
        <v>201</v>
      </c>
      <c r="D5" s="128" t="s">
        <v>202</v>
      </c>
      <c r="E5" s="128" t="s">
        <v>203</v>
      </c>
      <c r="F5" s="128" t="s">
        <v>204</v>
      </c>
      <c r="G5" s="128" t="s">
        <v>205</v>
      </c>
      <c r="H5" s="128" t="s">
        <v>206</v>
      </c>
      <c r="I5" s="128" t="s">
        <v>207</v>
      </c>
      <c r="J5" s="128" t="s">
        <v>208</v>
      </c>
      <c r="K5" s="128" t="s">
        <v>209</v>
      </c>
      <c r="L5" s="128" t="s">
        <v>210</v>
      </c>
      <c r="M5" s="128" t="s">
        <v>211</v>
      </c>
      <c r="N5" s="128" t="s">
        <v>212</v>
      </c>
      <c r="O5" s="128" t="s">
        <v>213</v>
      </c>
      <c r="P5" s="128" t="s">
        <v>214</v>
      </c>
      <c r="Q5" s="128" t="s">
        <v>215</v>
      </c>
      <c r="R5" s="129"/>
    </row>
    <row r="6" spans="2:18" ht="28.5" customHeight="1" x14ac:dyDescent="0.3">
      <c r="B6" s="291" t="s">
        <v>16</v>
      </c>
      <c r="C6" s="291"/>
      <c r="D6" s="291"/>
      <c r="E6" s="291"/>
      <c r="F6" s="291"/>
      <c r="G6" s="291"/>
      <c r="H6" s="291"/>
      <c r="I6" s="291"/>
      <c r="J6" s="291"/>
      <c r="K6" s="291"/>
      <c r="L6" s="291"/>
      <c r="M6" s="291"/>
      <c r="N6" s="291"/>
      <c r="O6" s="291"/>
      <c r="P6" s="291"/>
      <c r="Q6" s="291"/>
      <c r="R6" s="127"/>
    </row>
    <row r="7" spans="2:18" ht="28.5" customHeight="1" x14ac:dyDescent="0.3">
      <c r="B7" s="122" t="s">
        <v>17</v>
      </c>
      <c r="C7" s="161">
        <v>0</v>
      </c>
      <c r="D7" s="68">
        <v>31</v>
      </c>
      <c r="E7" s="68">
        <v>117</v>
      </c>
      <c r="F7" s="68">
        <v>1132</v>
      </c>
      <c r="G7" s="68">
        <v>0</v>
      </c>
      <c r="H7" s="68">
        <v>38</v>
      </c>
      <c r="I7" s="68">
        <v>0</v>
      </c>
      <c r="J7" s="68">
        <v>0</v>
      </c>
      <c r="K7" s="68">
        <v>0</v>
      </c>
      <c r="L7" s="68">
        <v>6392</v>
      </c>
      <c r="M7" s="68">
        <v>14</v>
      </c>
      <c r="N7" s="68">
        <v>12617</v>
      </c>
      <c r="O7" s="68">
        <v>1582252</v>
      </c>
      <c r="P7" s="68">
        <v>5577</v>
      </c>
      <c r="Q7" s="123">
        <v>1608170</v>
      </c>
      <c r="R7" s="127"/>
    </row>
    <row r="8" spans="2:18" ht="28.5" customHeight="1" x14ac:dyDescent="0.3">
      <c r="B8" s="122" t="s">
        <v>18</v>
      </c>
      <c r="C8" s="68">
        <v>0</v>
      </c>
      <c r="D8" s="68">
        <v>-28168</v>
      </c>
      <c r="E8" s="68">
        <v>-6081</v>
      </c>
      <c r="F8" s="68">
        <v>91255</v>
      </c>
      <c r="G8" s="68">
        <v>-6341</v>
      </c>
      <c r="H8" s="68">
        <v>-5022</v>
      </c>
      <c r="I8" s="68">
        <v>336545</v>
      </c>
      <c r="J8" s="68">
        <v>322355</v>
      </c>
      <c r="K8" s="68">
        <v>-5678</v>
      </c>
      <c r="L8" s="68">
        <v>-22330</v>
      </c>
      <c r="M8" s="68">
        <v>-5773</v>
      </c>
      <c r="N8" s="68">
        <v>8872</v>
      </c>
      <c r="O8" s="68">
        <v>0</v>
      </c>
      <c r="P8" s="68">
        <v>4737</v>
      </c>
      <c r="Q8" s="123">
        <v>684370</v>
      </c>
      <c r="R8" s="127"/>
    </row>
    <row r="9" spans="2:18" ht="28.5" customHeight="1" x14ac:dyDescent="0.3">
      <c r="B9" s="122" t="s">
        <v>19</v>
      </c>
      <c r="C9" s="69">
        <v>12</v>
      </c>
      <c r="D9" s="69">
        <v>16949</v>
      </c>
      <c r="E9" s="69">
        <v>7617</v>
      </c>
      <c r="F9" s="69">
        <v>46495</v>
      </c>
      <c r="G9" s="69">
        <v>-30259</v>
      </c>
      <c r="H9" s="69">
        <v>752</v>
      </c>
      <c r="I9" s="69">
        <v>117647</v>
      </c>
      <c r="J9" s="69">
        <v>126240</v>
      </c>
      <c r="K9" s="69">
        <v>0</v>
      </c>
      <c r="L9" s="69">
        <v>-3392</v>
      </c>
      <c r="M9" s="69">
        <v>76340</v>
      </c>
      <c r="N9" s="69">
        <v>124150</v>
      </c>
      <c r="O9" s="69">
        <v>0</v>
      </c>
      <c r="P9" s="69">
        <v>0</v>
      </c>
      <c r="Q9" s="123">
        <v>482551</v>
      </c>
      <c r="R9" s="127"/>
    </row>
    <row r="10" spans="2:18" ht="28.5" customHeight="1" x14ac:dyDescent="0.3">
      <c r="B10" s="122" t="s">
        <v>145</v>
      </c>
      <c r="C10" s="69">
        <v>-627</v>
      </c>
      <c r="D10" s="69">
        <v>7191</v>
      </c>
      <c r="E10" s="69">
        <v>15815</v>
      </c>
      <c r="F10" s="69">
        <v>17238</v>
      </c>
      <c r="G10" s="69">
        <v>-5090</v>
      </c>
      <c r="H10" s="69">
        <v>2129</v>
      </c>
      <c r="I10" s="69">
        <v>120565</v>
      </c>
      <c r="J10" s="69">
        <v>43129</v>
      </c>
      <c r="K10" s="69">
        <v>0</v>
      </c>
      <c r="L10" s="69">
        <v>1140</v>
      </c>
      <c r="M10" s="69">
        <v>4106</v>
      </c>
      <c r="N10" s="69">
        <v>10408</v>
      </c>
      <c r="O10" s="69">
        <v>-98</v>
      </c>
      <c r="P10" s="69">
        <v>-1652</v>
      </c>
      <c r="Q10" s="123">
        <v>214255</v>
      </c>
      <c r="R10" s="127"/>
    </row>
    <row r="11" spans="2:18" ht="28.5" customHeight="1" x14ac:dyDescent="0.3">
      <c r="B11" s="122" t="s">
        <v>20</v>
      </c>
      <c r="C11" s="69">
        <v>0</v>
      </c>
      <c r="D11" s="69">
        <v>21649</v>
      </c>
      <c r="E11" s="69">
        <v>30173</v>
      </c>
      <c r="F11" s="69">
        <v>25173</v>
      </c>
      <c r="G11" s="69">
        <v>-60124</v>
      </c>
      <c r="H11" s="69">
        <v>37547</v>
      </c>
      <c r="I11" s="69">
        <v>1270412</v>
      </c>
      <c r="J11" s="69">
        <v>1055283</v>
      </c>
      <c r="K11" s="69">
        <v>0</v>
      </c>
      <c r="L11" s="69">
        <v>22479</v>
      </c>
      <c r="M11" s="69">
        <v>67683</v>
      </c>
      <c r="N11" s="69">
        <v>-28779</v>
      </c>
      <c r="O11" s="69">
        <v>1967496</v>
      </c>
      <c r="P11" s="69">
        <v>114157</v>
      </c>
      <c r="Q11" s="123">
        <v>4523148</v>
      </c>
      <c r="R11" s="127"/>
    </row>
    <row r="12" spans="2:18" ht="28.5" customHeight="1" x14ac:dyDescent="0.3">
      <c r="B12" s="122" t="s">
        <v>139</v>
      </c>
      <c r="C12" s="69">
        <v>0</v>
      </c>
      <c r="D12" s="69">
        <v>-7569</v>
      </c>
      <c r="E12" s="69">
        <v>17744</v>
      </c>
      <c r="F12" s="69">
        <v>74566</v>
      </c>
      <c r="G12" s="69">
        <v>33185</v>
      </c>
      <c r="H12" s="69">
        <v>37739</v>
      </c>
      <c r="I12" s="69">
        <v>1197233</v>
      </c>
      <c r="J12" s="69">
        <v>898138</v>
      </c>
      <c r="K12" s="69">
        <v>0</v>
      </c>
      <c r="L12" s="69">
        <v>143371</v>
      </c>
      <c r="M12" s="69">
        <v>98693</v>
      </c>
      <c r="N12" s="69">
        <v>91582</v>
      </c>
      <c r="O12" s="69">
        <v>1337078</v>
      </c>
      <c r="P12" s="69">
        <v>427973</v>
      </c>
      <c r="Q12" s="123">
        <v>4349733</v>
      </c>
      <c r="R12" s="127"/>
    </row>
    <row r="13" spans="2:18" ht="28.5" customHeight="1" x14ac:dyDescent="0.3">
      <c r="B13" s="122" t="s">
        <v>21</v>
      </c>
      <c r="C13" s="69">
        <v>0</v>
      </c>
      <c r="D13" s="69">
        <v>33581</v>
      </c>
      <c r="E13" s="69">
        <v>14084</v>
      </c>
      <c r="F13" s="69">
        <v>88858</v>
      </c>
      <c r="G13" s="69">
        <v>91298</v>
      </c>
      <c r="H13" s="69">
        <v>22666</v>
      </c>
      <c r="I13" s="69">
        <v>1775092</v>
      </c>
      <c r="J13" s="69">
        <v>1299808</v>
      </c>
      <c r="K13" s="69">
        <v>0</v>
      </c>
      <c r="L13" s="69">
        <v>53976</v>
      </c>
      <c r="M13" s="69">
        <v>142773</v>
      </c>
      <c r="N13" s="69">
        <v>253402</v>
      </c>
      <c r="O13" s="69">
        <v>2526840</v>
      </c>
      <c r="P13" s="69">
        <v>29311</v>
      </c>
      <c r="Q13" s="123">
        <v>6331689</v>
      </c>
      <c r="R13" s="127"/>
    </row>
    <row r="14" spans="2:18" ht="28.5" customHeight="1" x14ac:dyDescent="0.3">
      <c r="B14" s="122" t="s">
        <v>22</v>
      </c>
      <c r="C14" s="69">
        <v>224</v>
      </c>
      <c r="D14" s="69">
        <v>-6404</v>
      </c>
      <c r="E14" s="69">
        <v>1857</v>
      </c>
      <c r="F14" s="69">
        <v>26455</v>
      </c>
      <c r="G14" s="69">
        <v>-1122</v>
      </c>
      <c r="H14" s="69">
        <v>5735</v>
      </c>
      <c r="I14" s="69">
        <v>110373</v>
      </c>
      <c r="J14" s="69">
        <v>81639</v>
      </c>
      <c r="K14" s="69">
        <v>0</v>
      </c>
      <c r="L14" s="69">
        <v>27</v>
      </c>
      <c r="M14" s="69">
        <v>1864</v>
      </c>
      <c r="N14" s="69">
        <v>21670</v>
      </c>
      <c r="O14" s="69">
        <v>0</v>
      </c>
      <c r="P14" s="69">
        <v>8705</v>
      </c>
      <c r="Q14" s="123">
        <v>251023</v>
      </c>
      <c r="R14" s="127"/>
    </row>
    <row r="15" spans="2:18" ht="28.5" customHeight="1" x14ac:dyDescent="0.3">
      <c r="B15" s="122" t="s">
        <v>23</v>
      </c>
      <c r="C15" s="69">
        <v>0</v>
      </c>
      <c r="D15" s="69">
        <v>0</v>
      </c>
      <c r="E15" s="69">
        <v>0</v>
      </c>
      <c r="F15" s="69">
        <v>0</v>
      </c>
      <c r="G15" s="69">
        <v>0</v>
      </c>
      <c r="H15" s="69">
        <v>0</v>
      </c>
      <c r="I15" s="69">
        <v>131877</v>
      </c>
      <c r="J15" s="69">
        <v>42807</v>
      </c>
      <c r="K15" s="69">
        <v>1000180</v>
      </c>
      <c r="L15" s="69">
        <v>0</v>
      </c>
      <c r="M15" s="69">
        <v>0</v>
      </c>
      <c r="N15" s="69">
        <v>0</v>
      </c>
      <c r="O15" s="69">
        <v>0</v>
      </c>
      <c r="P15" s="69">
        <v>0</v>
      </c>
      <c r="Q15" s="123">
        <v>1174864</v>
      </c>
      <c r="R15" s="127"/>
    </row>
    <row r="16" spans="2:18" ht="28.5" customHeight="1" x14ac:dyDescent="0.3">
      <c r="B16" s="122" t="s">
        <v>24</v>
      </c>
      <c r="C16" s="69">
        <v>0</v>
      </c>
      <c r="D16" s="69">
        <v>11052</v>
      </c>
      <c r="E16" s="69">
        <v>1152</v>
      </c>
      <c r="F16" s="69">
        <v>10279</v>
      </c>
      <c r="G16" s="69">
        <v>13320</v>
      </c>
      <c r="H16" s="69">
        <v>15057</v>
      </c>
      <c r="I16" s="69">
        <v>647119</v>
      </c>
      <c r="J16" s="69">
        <v>417633</v>
      </c>
      <c r="K16" s="69">
        <v>78823</v>
      </c>
      <c r="L16" s="69">
        <v>16801</v>
      </c>
      <c r="M16" s="69">
        <v>22622</v>
      </c>
      <c r="N16" s="69">
        <v>66157</v>
      </c>
      <c r="O16" s="69">
        <v>0</v>
      </c>
      <c r="P16" s="69">
        <v>787</v>
      </c>
      <c r="Q16" s="123">
        <v>1300802</v>
      </c>
      <c r="R16" s="127"/>
    </row>
    <row r="17" spans="2:18" ht="28.5" customHeight="1" x14ac:dyDescent="0.3">
      <c r="B17" s="122" t="s">
        <v>25</v>
      </c>
      <c r="C17" s="69">
        <v>0</v>
      </c>
      <c r="D17" s="69">
        <v>35271</v>
      </c>
      <c r="E17" s="69">
        <v>4242</v>
      </c>
      <c r="F17" s="69">
        <v>35440</v>
      </c>
      <c r="G17" s="69">
        <v>18978</v>
      </c>
      <c r="H17" s="69">
        <v>19120</v>
      </c>
      <c r="I17" s="69">
        <v>363751</v>
      </c>
      <c r="J17" s="69">
        <v>333740</v>
      </c>
      <c r="K17" s="69">
        <v>0</v>
      </c>
      <c r="L17" s="69">
        <v>62956</v>
      </c>
      <c r="M17" s="69">
        <v>20748</v>
      </c>
      <c r="N17" s="69">
        <v>-44402</v>
      </c>
      <c r="O17" s="69">
        <v>431978</v>
      </c>
      <c r="P17" s="69">
        <v>309</v>
      </c>
      <c r="Q17" s="123">
        <v>1282133</v>
      </c>
      <c r="R17" s="127"/>
    </row>
    <row r="18" spans="2:18" ht="28.5" customHeight="1" x14ac:dyDescent="0.3">
      <c r="B18" s="122" t="s">
        <v>26</v>
      </c>
      <c r="C18" s="69">
        <v>711</v>
      </c>
      <c r="D18" s="69">
        <v>22350</v>
      </c>
      <c r="E18" s="69">
        <v>45396</v>
      </c>
      <c r="F18" s="69">
        <v>61247</v>
      </c>
      <c r="G18" s="69">
        <v>12727</v>
      </c>
      <c r="H18" s="69">
        <v>30700</v>
      </c>
      <c r="I18" s="69">
        <v>469771</v>
      </c>
      <c r="J18" s="69">
        <v>451271</v>
      </c>
      <c r="K18" s="69">
        <v>921</v>
      </c>
      <c r="L18" s="69">
        <v>8781</v>
      </c>
      <c r="M18" s="69">
        <v>154787</v>
      </c>
      <c r="N18" s="69">
        <v>216776</v>
      </c>
      <c r="O18" s="69">
        <v>282205</v>
      </c>
      <c r="P18" s="69">
        <v>1491</v>
      </c>
      <c r="Q18" s="123">
        <v>1759135</v>
      </c>
      <c r="R18" s="127"/>
    </row>
    <row r="19" spans="2:18" ht="28.5" customHeight="1" x14ac:dyDescent="0.3">
      <c r="B19" s="122" t="s">
        <v>27</v>
      </c>
      <c r="C19" s="69">
        <v>0</v>
      </c>
      <c r="D19" s="69">
        <v>29167</v>
      </c>
      <c r="E19" s="69">
        <v>21927</v>
      </c>
      <c r="F19" s="69">
        <v>10345</v>
      </c>
      <c r="G19" s="69">
        <v>20238</v>
      </c>
      <c r="H19" s="69">
        <v>10428</v>
      </c>
      <c r="I19" s="69">
        <v>1758014</v>
      </c>
      <c r="J19" s="69">
        <v>960460</v>
      </c>
      <c r="K19" s="69">
        <v>0</v>
      </c>
      <c r="L19" s="69">
        <v>4354</v>
      </c>
      <c r="M19" s="69">
        <v>94687</v>
      </c>
      <c r="N19" s="69">
        <v>-52229</v>
      </c>
      <c r="O19" s="69">
        <v>0</v>
      </c>
      <c r="P19" s="69">
        <v>4767</v>
      </c>
      <c r="Q19" s="123">
        <v>2862159</v>
      </c>
      <c r="R19" s="127"/>
    </row>
    <row r="20" spans="2:18" ht="28.5" customHeight="1" x14ac:dyDescent="0.3">
      <c r="B20" s="122" t="s">
        <v>28</v>
      </c>
      <c r="C20" s="69">
        <v>126</v>
      </c>
      <c r="D20" s="69">
        <v>17103</v>
      </c>
      <c r="E20" s="69">
        <v>32972</v>
      </c>
      <c r="F20" s="69">
        <v>2233</v>
      </c>
      <c r="G20" s="69">
        <v>37666</v>
      </c>
      <c r="H20" s="69">
        <v>6644</v>
      </c>
      <c r="I20" s="69">
        <v>483869</v>
      </c>
      <c r="J20" s="69">
        <v>324187</v>
      </c>
      <c r="K20" s="69">
        <v>4009</v>
      </c>
      <c r="L20" s="69">
        <v>-5905</v>
      </c>
      <c r="M20" s="69">
        <v>10552</v>
      </c>
      <c r="N20" s="69">
        <v>78823</v>
      </c>
      <c r="O20" s="69">
        <v>465512</v>
      </c>
      <c r="P20" s="69">
        <v>17784</v>
      </c>
      <c r="Q20" s="123">
        <v>1475576</v>
      </c>
      <c r="R20" s="127"/>
    </row>
    <row r="21" spans="2:18" ht="28.5" customHeight="1" x14ac:dyDescent="0.3">
      <c r="B21" s="122" t="s">
        <v>29</v>
      </c>
      <c r="C21" s="69">
        <v>6279</v>
      </c>
      <c r="D21" s="69">
        <v>34693</v>
      </c>
      <c r="E21" s="69">
        <v>13642</v>
      </c>
      <c r="F21" s="69">
        <v>38418</v>
      </c>
      <c r="G21" s="69">
        <v>16453</v>
      </c>
      <c r="H21" s="69">
        <v>16013</v>
      </c>
      <c r="I21" s="69">
        <v>706650</v>
      </c>
      <c r="J21" s="69">
        <v>196988</v>
      </c>
      <c r="K21" s="69">
        <v>0</v>
      </c>
      <c r="L21" s="69">
        <v>92238</v>
      </c>
      <c r="M21" s="69">
        <v>-12771</v>
      </c>
      <c r="N21" s="69">
        <v>105032</v>
      </c>
      <c r="O21" s="69">
        <v>102621</v>
      </c>
      <c r="P21" s="69">
        <v>4284</v>
      </c>
      <c r="Q21" s="123">
        <v>1320540</v>
      </c>
      <c r="R21" s="127"/>
    </row>
    <row r="22" spans="2:18" ht="28.5" customHeight="1" x14ac:dyDescent="0.3">
      <c r="B22" s="122" t="s">
        <v>30</v>
      </c>
      <c r="C22" s="69">
        <v>0</v>
      </c>
      <c r="D22" s="69">
        <v>15481</v>
      </c>
      <c r="E22" s="69">
        <v>28137</v>
      </c>
      <c r="F22" s="69">
        <v>35125</v>
      </c>
      <c r="G22" s="69">
        <v>12875</v>
      </c>
      <c r="H22" s="69">
        <v>7054</v>
      </c>
      <c r="I22" s="69">
        <v>222234</v>
      </c>
      <c r="J22" s="69">
        <v>144408</v>
      </c>
      <c r="K22" s="69">
        <v>0</v>
      </c>
      <c r="L22" s="69">
        <v>-2093</v>
      </c>
      <c r="M22" s="69">
        <v>23416</v>
      </c>
      <c r="N22" s="69">
        <v>67174</v>
      </c>
      <c r="O22" s="69">
        <v>0</v>
      </c>
      <c r="P22" s="69">
        <v>-3445</v>
      </c>
      <c r="Q22" s="123">
        <v>550366</v>
      </c>
      <c r="R22" s="127"/>
    </row>
    <row r="23" spans="2:18" ht="28.5" customHeight="1" x14ac:dyDescent="0.3">
      <c r="B23" s="122" t="s">
        <v>31</v>
      </c>
      <c r="C23" s="69">
        <v>0</v>
      </c>
      <c r="D23" s="69">
        <v>0</v>
      </c>
      <c r="E23" s="69">
        <v>0</v>
      </c>
      <c r="F23" s="69">
        <v>0</v>
      </c>
      <c r="G23" s="69">
        <v>0</v>
      </c>
      <c r="H23" s="69">
        <v>0</v>
      </c>
      <c r="I23" s="69">
        <v>0</v>
      </c>
      <c r="J23" s="69">
        <v>0</v>
      </c>
      <c r="K23" s="69">
        <v>0</v>
      </c>
      <c r="L23" s="69">
        <v>0</v>
      </c>
      <c r="M23" s="69">
        <v>0</v>
      </c>
      <c r="N23" s="69">
        <v>0</v>
      </c>
      <c r="O23" s="69">
        <v>0</v>
      </c>
      <c r="P23" s="69">
        <v>0</v>
      </c>
      <c r="Q23" s="123">
        <v>0</v>
      </c>
      <c r="R23" s="127"/>
    </row>
    <row r="24" spans="2:18" ht="28.5" customHeight="1" x14ac:dyDescent="0.3">
      <c r="B24" s="122" t="s">
        <v>32</v>
      </c>
      <c r="C24" s="69">
        <v>521</v>
      </c>
      <c r="D24" s="69">
        <v>32483</v>
      </c>
      <c r="E24" s="69">
        <v>21047</v>
      </c>
      <c r="F24" s="69">
        <v>64079</v>
      </c>
      <c r="G24" s="69">
        <v>59751</v>
      </c>
      <c r="H24" s="69">
        <v>55660</v>
      </c>
      <c r="I24" s="69">
        <v>1263856</v>
      </c>
      <c r="J24" s="69">
        <v>647394</v>
      </c>
      <c r="K24" s="69">
        <v>0</v>
      </c>
      <c r="L24" s="69">
        <v>102898</v>
      </c>
      <c r="M24" s="69">
        <v>11796</v>
      </c>
      <c r="N24" s="69">
        <v>92867</v>
      </c>
      <c r="O24" s="69">
        <v>3704381</v>
      </c>
      <c r="P24" s="69">
        <v>37990</v>
      </c>
      <c r="Q24" s="123">
        <v>6094722</v>
      </c>
      <c r="R24" s="127"/>
    </row>
    <row r="25" spans="2:18" ht="28.5" customHeight="1" x14ac:dyDescent="0.3">
      <c r="B25" s="122" t="s">
        <v>33</v>
      </c>
      <c r="C25" s="69">
        <v>0</v>
      </c>
      <c r="D25" s="69">
        <v>15422</v>
      </c>
      <c r="E25" s="69">
        <v>9321</v>
      </c>
      <c r="F25" s="69">
        <v>127341</v>
      </c>
      <c r="G25" s="69">
        <v>39927</v>
      </c>
      <c r="H25" s="69">
        <v>112061</v>
      </c>
      <c r="I25" s="69">
        <v>306969</v>
      </c>
      <c r="J25" s="69">
        <v>554913</v>
      </c>
      <c r="K25" s="69">
        <v>0</v>
      </c>
      <c r="L25" s="69">
        <v>-1002</v>
      </c>
      <c r="M25" s="69">
        <v>41504</v>
      </c>
      <c r="N25" s="69">
        <v>224460</v>
      </c>
      <c r="O25" s="69">
        <v>124596</v>
      </c>
      <c r="P25" s="69">
        <v>1485</v>
      </c>
      <c r="Q25" s="123">
        <v>1556996</v>
      </c>
      <c r="R25" s="127"/>
    </row>
    <row r="26" spans="2:18" ht="28.5" customHeight="1" x14ac:dyDescent="0.3">
      <c r="B26" s="122" t="s">
        <v>34</v>
      </c>
      <c r="C26" s="69">
        <v>0</v>
      </c>
      <c r="D26" s="69">
        <v>4154</v>
      </c>
      <c r="E26" s="69">
        <v>-53</v>
      </c>
      <c r="F26" s="69">
        <v>742</v>
      </c>
      <c r="G26" s="69">
        <v>6798</v>
      </c>
      <c r="H26" s="69">
        <v>1772</v>
      </c>
      <c r="I26" s="69">
        <v>453007</v>
      </c>
      <c r="J26" s="69">
        <v>406874</v>
      </c>
      <c r="K26" s="69">
        <v>0</v>
      </c>
      <c r="L26" s="69">
        <v>2017</v>
      </c>
      <c r="M26" s="69">
        <v>7446</v>
      </c>
      <c r="N26" s="69">
        <v>7898</v>
      </c>
      <c r="O26" s="69">
        <v>0</v>
      </c>
      <c r="P26" s="69">
        <v>6910</v>
      </c>
      <c r="Q26" s="123">
        <v>897566</v>
      </c>
      <c r="R26" s="127"/>
    </row>
    <row r="27" spans="2:18" ht="28.5" customHeight="1" x14ac:dyDescent="0.3">
      <c r="B27" s="122" t="s">
        <v>35</v>
      </c>
      <c r="C27" s="69">
        <v>0</v>
      </c>
      <c r="D27" s="69">
        <v>6486</v>
      </c>
      <c r="E27" s="69">
        <v>3570</v>
      </c>
      <c r="F27" s="69">
        <v>19784</v>
      </c>
      <c r="G27" s="69">
        <v>113188</v>
      </c>
      <c r="H27" s="69">
        <v>5497</v>
      </c>
      <c r="I27" s="69">
        <v>501961</v>
      </c>
      <c r="J27" s="69">
        <v>532986</v>
      </c>
      <c r="K27" s="69">
        <v>0</v>
      </c>
      <c r="L27" s="69">
        <v>7343</v>
      </c>
      <c r="M27" s="69">
        <v>8966</v>
      </c>
      <c r="N27" s="69">
        <v>37233</v>
      </c>
      <c r="O27" s="69">
        <v>1752523</v>
      </c>
      <c r="P27" s="69">
        <v>24834</v>
      </c>
      <c r="Q27" s="123">
        <v>3014371</v>
      </c>
      <c r="R27" s="127"/>
    </row>
    <row r="28" spans="2:18" ht="28.5" customHeight="1" x14ac:dyDescent="0.3">
      <c r="B28" s="122" t="s">
        <v>36</v>
      </c>
      <c r="C28" s="69">
        <v>14</v>
      </c>
      <c r="D28" s="69">
        <v>45995</v>
      </c>
      <c r="E28" s="69">
        <v>20035</v>
      </c>
      <c r="F28" s="69">
        <v>51053</v>
      </c>
      <c r="G28" s="69">
        <v>19822</v>
      </c>
      <c r="H28" s="69">
        <v>64594</v>
      </c>
      <c r="I28" s="69">
        <v>228535</v>
      </c>
      <c r="J28" s="69">
        <v>260339</v>
      </c>
      <c r="K28" s="69">
        <v>0</v>
      </c>
      <c r="L28" s="69">
        <v>6158</v>
      </c>
      <c r="M28" s="69">
        <v>17399</v>
      </c>
      <c r="N28" s="69">
        <v>203599</v>
      </c>
      <c r="O28" s="69">
        <v>0</v>
      </c>
      <c r="P28" s="69">
        <v>23665</v>
      </c>
      <c r="Q28" s="123">
        <v>941208</v>
      </c>
      <c r="R28" s="127"/>
    </row>
    <row r="29" spans="2:18" ht="28.5" customHeight="1" x14ac:dyDescent="0.3">
      <c r="B29" s="122" t="s">
        <v>199</v>
      </c>
      <c r="C29" s="69">
        <v>0</v>
      </c>
      <c r="D29" s="69">
        <v>141399</v>
      </c>
      <c r="E29" s="69">
        <v>1837</v>
      </c>
      <c r="F29" s="69">
        <v>-69014</v>
      </c>
      <c r="G29" s="69">
        <v>913</v>
      </c>
      <c r="H29" s="69">
        <v>-4355</v>
      </c>
      <c r="I29" s="69">
        <v>241607</v>
      </c>
      <c r="J29" s="69">
        <v>204485</v>
      </c>
      <c r="K29" s="69">
        <v>0</v>
      </c>
      <c r="L29" s="69">
        <v>4999</v>
      </c>
      <c r="M29" s="69">
        <v>10946</v>
      </c>
      <c r="N29" s="69">
        <v>4926</v>
      </c>
      <c r="O29" s="69">
        <v>0</v>
      </c>
      <c r="P29" s="69">
        <v>-559</v>
      </c>
      <c r="Q29" s="123">
        <v>537183</v>
      </c>
      <c r="R29" s="127"/>
    </row>
    <row r="30" spans="2:18" ht="28.5" customHeight="1" x14ac:dyDescent="0.3">
      <c r="B30" s="122" t="s">
        <v>200</v>
      </c>
      <c r="C30" s="69">
        <v>2797</v>
      </c>
      <c r="D30" s="69">
        <v>22938</v>
      </c>
      <c r="E30" s="69">
        <v>3458</v>
      </c>
      <c r="F30" s="69">
        <v>2820</v>
      </c>
      <c r="G30" s="69">
        <v>34060</v>
      </c>
      <c r="H30" s="69">
        <v>1290</v>
      </c>
      <c r="I30" s="69">
        <v>91981</v>
      </c>
      <c r="J30" s="69">
        <v>40426</v>
      </c>
      <c r="K30" s="69">
        <v>0</v>
      </c>
      <c r="L30" s="69">
        <v>3580</v>
      </c>
      <c r="M30" s="69">
        <v>-3547</v>
      </c>
      <c r="N30" s="69">
        <v>-2433</v>
      </c>
      <c r="O30" s="69">
        <v>0</v>
      </c>
      <c r="P30" s="69">
        <v>-649</v>
      </c>
      <c r="Q30" s="123">
        <v>196721</v>
      </c>
      <c r="R30" s="127"/>
    </row>
    <row r="31" spans="2:18" ht="28.5" customHeight="1" x14ac:dyDescent="0.3">
      <c r="B31" s="122" t="s">
        <v>37</v>
      </c>
      <c r="C31" s="69">
        <v>0</v>
      </c>
      <c r="D31" s="69">
        <v>101124</v>
      </c>
      <c r="E31" s="69">
        <v>77735</v>
      </c>
      <c r="F31" s="69">
        <v>38279</v>
      </c>
      <c r="G31" s="69">
        <v>615</v>
      </c>
      <c r="H31" s="69">
        <v>42758</v>
      </c>
      <c r="I31" s="69">
        <v>528705</v>
      </c>
      <c r="J31" s="69">
        <v>481796</v>
      </c>
      <c r="K31" s="69">
        <v>0</v>
      </c>
      <c r="L31" s="69">
        <v>4121</v>
      </c>
      <c r="M31" s="69">
        <v>59723</v>
      </c>
      <c r="N31" s="69">
        <v>-9611</v>
      </c>
      <c r="O31" s="69">
        <v>0</v>
      </c>
      <c r="P31" s="69">
        <v>2378</v>
      </c>
      <c r="Q31" s="123">
        <v>1327622</v>
      </c>
      <c r="R31" s="127"/>
    </row>
    <row r="32" spans="2:18" ht="28.5" customHeight="1" x14ac:dyDescent="0.3">
      <c r="B32" s="122" t="s">
        <v>141</v>
      </c>
      <c r="C32" s="69">
        <v>0</v>
      </c>
      <c r="D32" s="69">
        <v>13189</v>
      </c>
      <c r="E32" s="69">
        <v>2177</v>
      </c>
      <c r="F32" s="69">
        <v>34114</v>
      </c>
      <c r="G32" s="69">
        <v>4639</v>
      </c>
      <c r="H32" s="69">
        <v>689</v>
      </c>
      <c r="I32" s="69">
        <v>334382</v>
      </c>
      <c r="J32" s="69">
        <v>181902</v>
      </c>
      <c r="K32" s="69">
        <v>0</v>
      </c>
      <c r="L32" s="69">
        <v>2797</v>
      </c>
      <c r="M32" s="69">
        <v>-90027</v>
      </c>
      <c r="N32" s="69">
        <v>19797</v>
      </c>
      <c r="O32" s="69">
        <v>274671</v>
      </c>
      <c r="P32" s="69">
        <v>160</v>
      </c>
      <c r="Q32" s="123">
        <v>778491</v>
      </c>
      <c r="R32" s="127"/>
    </row>
    <row r="33" spans="2:18" ht="28.5" customHeight="1" x14ac:dyDescent="0.3">
      <c r="B33" s="122" t="s">
        <v>218</v>
      </c>
      <c r="C33" s="69">
        <v>0</v>
      </c>
      <c r="D33" s="69">
        <v>-108</v>
      </c>
      <c r="E33" s="69">
        <v>1263</v>
      </c>
      <c r="F33" s="69">
        <v>4007</v>
      </c>
      <c r="G33" s="69">
        <v>4596</v>
      </c>
      <c r="H33" s="69">
        <v>7439</v>
      </c>
      <c r="I33" s="69">
        <v>247934</v>
      </c>
      <c r="J33" s="69">
        <v>83194</v>
      </c>
      <c r="K33" s="69">
        <v>0</v>
      </c>
      <c r="L33" s="69">
        <v>4231</v>
      </c>
      <c r="M33" s="69">
        <v>669</v>
      </c>
      <c r="N33" s="69">
        <v>13446</v>
      </c>
      <c r="O33" s="69">
        <v>0</v>
      </c>
      <c r="P33" s="69">
        <v>-2474</v>
      </c>
      <c r="Q33" s="123">
        <v>364198</v>
      </c>
      <c r="R33" s="127"/>
    </row>
    <row r="34" spans="2:18" ht="28.5" customHeight="1" x14ac:dyDescent="0.3">
      <c r="B34" s="122" t="s">
        <v>142</v>
      </c>
      <c r="C34" s="69">
        <v>0</v>
      </c>
      <c r="D34" s="69">
        <v>577</v>
      </c>
      <c r="E34" s="69">
        <v>1062</v>
      </c>
      <c r="F34" s="69">
        <v>2682</v>
      </c>
      <c r="G34" s="69">
        <v>1427</v>
      </c>
      <c r="H34" s="69">
        <v>-405</v>
      </c>
      <c r="I34" s="69">
        <v>355267</v>
      </c>
      <c r="J34" s="69">
        <v>130139</v>
      </c>
      <c r="K34" s="69">
        <v>177848</v>
      </c>
      <c r="L34" s="69">
        <v>-2839</v>
      </c>
      <c r="M34" s="69">
        <v>995</v>
      </c>
      <c r="N34" s="69">
        <v>19532</v>
      </c>
      <c r="O34" s="69">
        <v>1134081</v>
      </c>
      <c r="P34" s="69">
        <v>-204</v>
      </c>
      <c r="Q34" s="123">
        <v>1820163</v>
      </c>
      <c r="R34" s="127"/>
    </row>
    <row r="35" spans="2:18" ht="28.5" customHeight="1" x14ac:dyDescent="0.3">
      <c r="B35" s="122" t="s">
        <v>143</v>
      </c>
      <c r="C35" s="69">
        <v>0</v>
      </c>
      <c r="D35" s="69">
        <v>4005</v>
      </c>
      <c r="E35" s="69">
        <v>3715</v>
      </c>
      <c r="F35" s="69">
        <v>6637</v>
      </c>
      <c r="G35" s="69">
        <v>-620</v>
      </c>
      <c r="H35" s="69">
        <v>590</v>
      </c>
      <c r="I35" s="69">
        <v>325478</v>
      </c>
      <c r="J35" s="69">
        <v>55826</v>
      </c>
      <c r="K35" s="69">
        <v>0</v>
      </c>
      <c r="L35" s="69">
        <v>397</v>
      </c>
      <c r="M35" s="69">
        <v>6620</v>
      </c>
      <c r="N35" s="69">
        <v>2087</v>
      </c>
      <c r="O35" s="69">
        <v>222482</v>
      </c>
      <c r="P35" s="69">
        <v>12421</v>
      </c>
      <c r="Q35" s="123">
        <v>639639</v>
      </c>
      <c r="R35" s="127"/>
    </row>
    <row r="36" spans="2:18" ht="28.5" customHeight="1" x14ac:dyDescent="0.3">
      <c r="B36" s="122" t="s">
        <v>219</v>
      </c>
      <c r="C36" s="69">
        <v>0</v>
      </c>
      <c r="D36" s="69">
        <v>7995</v>
      </c>
      <c r="E36" s="69">
        <v>4147</v>
      </c>
      <c r="F36" s="69">
        <v>8000</v>
      </c>
      <c r="G36" s="69">
        <v>5125</v>
      </c>
      <c r="H36" s="69">
        <v>7451</v>
      </c>
      <c r="I36" s="69">
        <v>349683</v>
      </c>
      <c r="J36" s="69">
        <v>177510</v>
      </c>
      <c r="K36" s="69">
        <v>45343</v>
      </c>
      <c r="L36" s="69">
        <v>890</v>
      </c>
      <c r="M36" s="69">
        <v>8574</v>
      </c>
      <c r="N36" s="69">
        <v>9116</v>
      </c>
      <c r="O36" s="69">
        <v>405730</v>
      </c>
      <c r="P36" s="69">
        <v>-3051</v>
      </c>
      <c r="Q36" s="123">
        <v>1026512</v>
      </c>
      <c r="R36" s="127"/>
    </row>
    <row r="37" spans="2:18" ht="28.5" customHeight="1" x14ac:dyDescent="0.3">
      <c r="B37" s="122" t="s">
        <v>38</v>
      </c>
      <c r="C37" s="69">
        <v>0</v>
      </c>
      <c r="D37" s="69">
        <v>1557</v>
      </c>
      <c r="E37" s="69">
        <v>238</v>
      </c>
      <c r="F37" s="69">
        <v>1759</v>
      </c>
      <c r="G37" s="69">
        <v>3696</v>
      </c>
      <c r="H37" s="69">
        <v>-969</v>
      </c>
      <c r="I37" s="69">
        <v>78434</v>
      </c>
      <c r="J37" s="69">
        <v>69707</v>
      </c>
      <c r="K37" s="69">
        <v>0</v>
      </c>
      <c r="L37" s="69">
        <v>-1848</v>
      </c>
      <c r="M37" s="69">
        <v>19133</v>
      </c>
      <c r="N37" s="69">
        <v>-7719</v>
      </c>
      <c r="O37" s="69">
        <v>18483</v>
      </c>
      <c r="P37" s="69">
        <v>32715</v>
      </c>
      <c r="Q37" s="123">
        <v>215186</v>
      </c>
      <c r="R37" s="127"/>
    </row>
    <row r="38" spans="2:18" ht="28.5" customHeight="1" x14ac:dyDescent="0.3">
      <c r="B38" s="122" t="s">
        <v>39</v>
      </c>
      <c r="C38" s="69">
        <v>0</v>
      </c>
      <c r="D38" s="69">
        <v>22018</v>
      </c>
      <c r="E38" s="69">
        <v>16011</v>
      </c>
      <c r="F38" s="69">
        <v>5949</v>
      </c>
      <c r="G38" s="69">
        <v>8835</v>
      </c>
      <c r="H38" s="69">
        <v>20085</v>
      </c>
      <c r="I38" s="69">
        <v>58210</v>
      </c>
      <c r="J38" s="69">
        <v>79768</v>
      </c>
      <c r="K38" s="69">
        <v>435</v>
      </c>
      <c r="L38" s="69">
        <v>476</v>
      </c>
      <c r="M38" s="69">
        <v>36559</v>
      </c>
      <c r="N38" s="69">
        <v>52353</v>
      </c>
      <c r="O38" s="69">
        <v>4161</v>
      </c>
      <c r="P38" s="69">
        <v>-3331</v>
      </c>
      <c r="Q38" s="123">
        <v>301530</v>
      </c>
      <c r="R38" s="127"/>
    </row>
    <row r="39" spans="2:18" ht="28.5" customHeight="1" x14ac:dyDescent="0.3">
      <c r="B39" s="122" t="s">
        <v>40</v>
      </c>
      <c r="C39" s="69">
        <v>0</v>
      </c>
      <c r="D39" s="69">
        <v>-4027</v>
      </c>
      <c r="E39" s="69">
        <v>-40634</v>
      </c>
      <c r="F39" s="69">
        <v>-12916</v>
      </c>
      <c r="G39" s="69">
        <v>-32926</v>
      </c>
      <c r="H39" s="69">
        <v>3606</v>
      </c>
      <c r="I39" s="69">
        <v>416176</v>
      </c>
      <c r="J39" s="69">
        <v>177673</v>
      </c>
      <c r="K39" s="69">
        <v>0</v>
      </c>
      <c r="L39" s="69">
        <v>-25870</v>
      </c>
      <c r="M39" s="69">
        <v>-30750</v>
      </c>
      <c r="N39" s="69">
        <v>-13281</v>
      </c>
      <c r="O39" s="69">
        <v>38974</v>
      </c>
      <c r="P39" s="69">
        <v>41540</v>
      </c>
      <c r="Q39" s="123">
        <v>517565</v>
      </c>
      <c r="R39" s="127"/>
    </row>
    <row r="40" spans="2:18" ht="28.5" customHeight="1" x14ac:dyDescent="0.3">
      <c r="B40" s="122" t="s">
        <v>41</v>
      </c>
      <c r="C40" s="69">
        <v>0</v>
      </c>
      <c r="D40" s="69">
        <v>1123</v>
      </c>
      <c r="E40" s="69">
        <v>1045</v>
      </c>
      <c r="F40" s="69">
        <v>1011</v>
      </c>
      <c r="G40" s="69">
        <v>2814</v>
      </c>
      <c r="H40" s="69">
        <v>-48</v>
      </c>
      <c r="I40" s="69">
        <v>330917</v>
      </c>
      <c r="J40" s="69">
        <v>280787</v>
      </c>
      <c r="K40" s="69">
        <v>0</v>
      </c>
      <c r="L40" s="69">
        <v>1551</v>
      </c>
      <c r="M40" s="69">
        <v>486</v>
      </c>
      <c r="N40" s="69">
        <v>3743</v>
      </c>
      <c r="O40" s="69">
        <v>0</v>
      </c>
      <c r="P40" s="69">
        <v>570</v>
      </c>
      <c r="Q40" s="123">
        <v>623999</v>
      </c>
      <c r="R40" s="127"/>
    </row>
    <row r="41" spans="2:18" ht="28.5" customHeight="1" x14ac:dyDescent="0.3">
      <c r="B41" s="122" t="s">
        <v>42</v>
      </c>
      <c r="C41" s="69">
        <v>15</v>
      </c>
      <c r="D41" s="69">
        <v>2930</v>
      </c>
      <c r="E41" s="69">
        <v>541</v>
      </c>
      <c r="F41" s="69">
        <v>4604</v>
      </c>
      <c r="G41" s="69">
        <v>-11941</v>
      </c>
      <c r="H41" s="69">
        <v>-6983</v>
      </c>
      <c r="I41" s="69">
        <v>157904</v>
      </c>
      <c r="J41" s="69">
        <v>123127</v>
      </c>
      <c r="K41" s="69">
        <v>51932</v>
      </c>
      <c r="L41" s="69">
        <v>187</v>
      </c>
      <c r="M41" s="69">
        <v>-7994</v>
      </c>
      <c r="N41" s="69">
        <v>11283</v>
      </c>
      <c r="O41" s="69">
        <v>52771</v>
      </c>
      <c r="P41" s="69">
        <v>-2518</v>
      </c>
      <c r="Q41" s="123">
        <v>375858</v>
      </c>
      <c r="R41" s="127"/>
    </row>
    <row r="42" spans="2:18" ht="28.5" customHeight="1" x14ac:dyDescent="0.3">
      <c r="B42" s="122" t="s">
        <v>43</v>
      </c>
      <c r="C42" s="69">
        <v>15</v>
      </c>
      <c r="D42" s="69">
        <v>-1413</v>
      </c>
      <c r="E42" s="69">
        <v>23620</v>
      </c>
      <c r="F42" s="69">
        <v>38636</v>
      </c>
      <c r="G42" s="69">
        <v>22977</v>
      </c>
      <c r="H42" s="69">
        <v>21698</v>
      </c>
      <c r="I42" s="69">
        <v>913387</v>
      </c>
      <c r="J42" s="69">
        <v>501603</v>
      </c>
      <c r="K42" s="69">
        <v>0</v>
      </c>
      <c r="L42" s="69">
        <v>16158</v>
      </c>
      <c r="M42" s="69">
        <v>23669</v>
      </c>
      <c r="N42" s="69">
        <v>-37159</v>
      </c>
      <c r="O42" s="69">
        <v>4000948</v>
      </c>
      <c r="P42" s="69">
        <v>24560</v>
      </c>
      <c r="Q42" s="123">
        <v>5548699</v>
      </c>
      <c r="R42" s="127"/>
    </row>
    <row r="43" spans="2:18" ht="28.5" customHeight="1" x14ac:dyDescent="0.3">
      <c r="B43" s="122" t="s">
        <v>44</v>
      </c>
      <c r="C43" s="69">
        <v>0</v>
      </c>
      <c r="D43" s="69">
        <v>21044</v>
      </c>
      <c r="E43" s="69">
        <v>0</v>
      </c>
      <c r="F43" s="69">
        <v>0</v>
      </c>
      <c r="G43" s="69">
        <v>125</v>
      </c>
      <c r="H43" s="69">
        <v>-398</v>
      </c>
      <c r="I43" s="69">
        <v>157404</v>
      </c>
      <c r="J43" s="69">
        <v>134449</v>
      </c>
      <c r="K43" s="69">
        <v>338873</v>
      </c>
      <c r="L43" s="69">
        <v>265</v>
      </c>
      <c r="M43" s="69">
        <v>2</v>
      </c>
      <c r="N43" s="69">
        <v>1096</v>
      </c>
      <c r="O43" s="69">
        <v>-305</v>
      </c>
      <c r="P43" s="69">
        <v>-770</v>
      </c>
      <c r="Q43" s="123">
        <v>651785</v>
      </c>
      <c r="R43" s="127"/>
    </row>
    <row r="44" spans="2:18" ht="28.5" customHeight="1" x14ac:dyDescent="0.3">
      <c r="B44" s="124" t="s">
        <v>45</v>
      </c>
      <c r="C44" s="125">
        <f t="shared" ref="C44:P44" si="0">SUM(C7:C43)</f>
        <v>10087</v>
      </c>
      <c r="D44" s="125">
        <f t="shared" si="0"/>
        <v>641268</v>
      </c>
      <c r="E44" s="125">
        <f t="shared" si="0"/>
        <v>378929</v>
      </c>
      <c r="F44" s="125">
        <f t="shared" si="0"/>
        <v>893826</v>
      </c>
      <c r="G44" s="125">
        <f t="shared" si="0"/>
        <v>437625</v>
      </c>
      <c r="H44" s="125">
        <f t="shared" si="0"/>
        <v>538632</v>
      </c>
      <c r="I44" s="125">
        <f t="shared" si="0"/>
        <v>17052949</v>
      </c>
      <c r="J44" s="125">
        <f t="shared" si="0"/>
        <v>11822984</v>
      </c>
      <c r="K44" s="125">
        <f t="shared" si="0"/>
        <v>1692686</v>
      </c>
      <c r="L44" s="125">
        <f t="shared" si="0"/>
        <v>505304</v>
      </c>
      <c r="M44" s="125">
        <f t="shared" si="0"/>
        <v>821910</v>
      </c>
      <c r="N44" s="125">
        <f t="shared" si="0"/>
        <v>1564486</v>
      </c>
      <c r="O44" s="125">
        <f t="shared" si="0"/>
        <v>20429380</v>
      </c>
      <c r="P44" s="125">
        <f t="shared" si="0"/>
        <v>810457</v>
      </c>
      <c r="Q44" s="125">
        <f>SUM(C44:P44)</f>
        <v>57600523</v>
      </c>
      <c r="R44" s="127"/>
    </row>
    <row r="45" spans="2:18" ht="28.5" customHeight="1" x14ac:dyDescent="0.3">
      <c r="B45" s="292" t="s">
        <v>46</v>
      </c>
      <c r="C45" s="292"/>
      <c r="D45" s="292"/>
      <c r="E45" s="292"/>
      <c r="F45" s="292"/>
      <c r="G45" s="292"/>
      <c r="H45" s="292"/>
      <c r="I45" s="292"/>
      <c r="J45" s="292"/>
      <c r="K45" s="292"/>
      <c r="L45" s="292"/>
      <c r="M45" s="292"/>
      <c r="N45" s="292"/>
      <c r="O45" s="292"/>
      <c r="P45" s="292"/>
      <c r="Q45" s="292"/>
      <c r="R45" s="127"/>
    </row>
    <row r="46" spans="2:18" ht="28.5" customHeight="1" x14ac:dyDescent="0.3">
      <c r="B46" s="122" t="s">
        <v>47</v>
      </c>
      <c r="C46" s="69">
        <v>18601</v>
      </c>
      <c r="D46" s="69">
        <v>47778</v>
      </c>
      <c r="E46" s="69">
        <v>0</v>
      </c>
      <c r="F46" s="69">
        <v>299496</v>
      </c>
      <c r="G46" s="69">
        <v>4708</v>
      </c>
      <c r="H46" s="69">
        <v>14941</v>
      </c>
      <c r="I46" s="69">
        <v>0</v>
      </c>
      <c r="J46" s="69">
        <v>48520</v>
      </c>
      <c r="K46" s="69">
        <v>0</v>
      </c>
      <c r="L46" s="69">
        <v>3948</v>
      </c>
      <c r="M46" s="69">
        <v>0</v>
      </c>
      <c r="N46" s="69">
        <v>73068</v>
      </c>
      <c r="O46" s="69">
        <v>504629</v>
      </c>
      <c r="P46" s="69">
        <v>49956</v>
      </c>
      <c r="Q46" s="126">
        <v>1065646</v>
      </c>
      <c r="R46" s="127"/>
    </row>
    <row r="47" spans="2:18" ht="28.5" customHeight="1" x14ac:dyDescent="0.3">
      <c r="B47" s="122" t="s">
        <v>65</v>
      </c>
      <c r="C47" s="69">
        <v>-4861</v>
      </c>
      <c r="D47" s="69">
        <v>102822</v>
      </c>
      <c r="E47" s="69">
        <v>0</v>
      </c>
      <c r="F47" s="69">
        <v>705318</v>
      </c>
      <c r="G47" s="69">
        <v>546</v>
      </c>
      <c r="H47" s="69">
        <v>45040</v>
      </c>
      <c r="I47" s="69">
        <v>0</v>
      </c>
      <c r="J47" s="69">
        <v>297657</v>
      </c>
      <c r="K47" s="69">
        <v>0</v>
      </c>
      <c r="L47" s="69">
        <v>12469</v>
      </c>
      <c r="M47" s="69">
        <v>0</v>
      </c>
      <c r="N47" s="69">
        <v>0</v>
      </c>
      <c r="O47" s="69">
        <v>286085</v>
      </c>
      <c r="P47" s="69">
        <v>258566</v>
      </c>
      <c r="Q47" s="126">
        <v>1703641</v>
      </c>
      <c r="R47" s="127"/>
    </row>
    <row r="48" spans="2:18" ht="28.5" customHeight="1" x14ac:dyDescent="0.3">
      <c r="B48" s="7" t="s">
        <v>258</v>
      </c>
      <c r="C48" s="69">
        <v>47</v>
      </c>
      <c r="D48" s="69">
        <v>12712</v>
      </c>
      <c r="E48" s="69">
        <v>8532</v>
      </c>
      <c r="F48" s="69">
        <v>61725</v>
      </c>
      <c r="G48" s="69">
        <v>1982</v>
      </c>
      <c r="H48" s="69">
        <v>1089</v>
      </c>
      <c r="I48" s="69">
        <v>10180</v>
      </c>
      <c r="J48" s="69">
        <v>11019</v>
      </c>
      <c r="K48" s="69">
        <v>0</v>
      </c>
      <c r="L48" s="69">
        <v>2432</v>
      </c>
      <c r="M48" s="69">
        <v>5507</v>
      </c>
      <c r="N48" s="69">
        <v>3921</v>
      </c>
      <c r="O48" s="69">
        <v>33437</v>
      </c>
      <c r="P48" s="69">
        <v>4076</v>
      </c>
      <c r="Q48" s="126">
        <v>156659</v>
      </c>
      <c r="R48" s="127"/>
    </row>
    <row r="49" spans="2:19" ht="28.5" customHeight="1" x14ac:dyDescent="0.3">
      <c r="B49" s="122" t="s">
        <v>48</v>
      </c>
      <c r="C49" s="69">
        <v>20301</v>
      </c>
      <c r="D49" s="69">
        <v>682280</v>
      </c>
      <c r="E49" s="69">
        <v>1677367</v>
      </c>
      <c r="F49" s="69">
        <v>-395577</v>
      </c>
      <c r="G49" s="69">
        <v>14566</v>
      </c>
      <c r="H49" s="69">
        <v>355584</v>
      </c>
      <c r="I49" s="69">
        <v>25166</v>
      </c>
      <c r="J49" s="69">
        <v>867355</v>
      </c>
      <c r="K49" s="69">
        <v>0</v>
      </c>
      <c r="L49" s="69">
        <v>-234</v>
      </c>
      <c r="M49" s="69">
        <v>-84907</v>
      </c>
      <c r="N49" s="69">
        <v>5171</v>
      </c>
      <c r="O49" s="69">
        <v>2683388</v>
      </c>
      <c r="P49" s="69">
        <v>3001818</v>
      </c>
      <c r="Q49" s="126">
        <v>8852278</v>
      </c>
      <c r="R49" s="127"/>
    </row>
    <row r="50" spans="2:19" ht="28.5" customHeight="1" x14ac:dyDescent="0.3">
      <c r="B50" s="122" t="s">
        <v>259</v>
      </c>
      <c r="C50" s="69">
        <v>19</v>
      </c>
      <c r="D50" s="69">
        <v>2137</v>
      </c>
      <c r="E50" s="69">
        <v>0</v>
      </c>
      <c r="F50" s="69">
        <v>-917</v>
      </c>
      <c r="G50" s="69">
        <v>1778</v>
      </c>
      <c r="H50" s="69">
        <v>708</v>
      </c>
      <c r="I50" s="69">
        <v>34</v>
      </c>
      <c r="J50" s="69">
        <v>576</v>
      </c>
      <c r="K50" s="69">
        <v>0</v>
      </c>
      <c r="L50" s="69">
        <v>305</v>
      </c>
      <c r="M50" s="69">
        <v>72</v>
      </c>
      <c r="N50" s="69">
        <v>8</v>
      </c>
      <c r="O50" s="69">
        <v>0</v>
      </c>
      <c r="P50" s="69">
        <v>10022</v>
      </c>
      <c r="Q50" s="126">
        <v>14742</v>
      </c>
      <c r="R50" s="127"/>
    </row>
    <row r="51" spans="2:19" ht="28.5" customHeight="1" x14ac:dyDescent="0.3">
      <c r="B51" s="124" t="s">
        <v>45</v>
      </c>
      <c r="C51" s="125">
        <f>SUM(C46:C50)</f>
        <v>34107</v>
      </c>
      <c r="D51" s="125">
        <f t="shared" ref="D51:Q51" si="1">SUM(D46:D50)</f>
        <v>847729</v>
      </c>
      <c r="E51" s="125">
        <f t="shared" si="1"/>
        <v>1685899</v>
      </c>
      <c r="F51" s="125">
        <f t="shared" si="1"/>
        <v>670045</v>
      </c>
      <c r="G51" s="125">
        <f t="shared" si="1"/>
        <v>23580</v>
      </c>
      <c r="H51" s="125">
        <f t="shared" si="1"/>
        <v>417362</v>
      </c>
      <c r="I51" s="125">
        <f t="shared" si="1"/>
        <v>35380</v>
      </c>
      <c r="J51" s="125">
        <f>SUM(J46:J50)</f>
        <v>1225127</v>
      </c>
      <c r="K51" s="125">
        <f t="shared" si="1"/>
        <v>0</v>
      </c>
      <c r="L51" s="125">
        <f t="shared" si="1"/>
        <v>18920</v>
      </c>
      <c r="M51" s="125">
        <f t="shared" si="1"/>
        <v>-79328</v>
      </c>
      <c r="N51" s="125">
        <f t="shared" si="1"/>
        <v>82168</v>
      </c>
      <c r="O51" s="125">
        <f t="shared" si="1"/>
        <v>3507539</v>
      </c>
      <c r="P51" s="125">
        <f t="shared" si="1"/>
        <v>3324438</v>
      </c>
      <c r="Q51" s="125">
        <f t="shared" si="1"/>
        <v>11792966</v>
      </c>
      <c r="R51" s="127"/>
    </row>
    <row r="52" spans="2:19" ht="18.75" customHeight="1" x14ac:dyDescent="0.3">
      <c r="B52" s="265" t="s">
        <v>50</v>
      </c>
      <c r="C52" s="265"/>
      <c r="D52" s="265"/>
      <c r="E52" s="265"/>
      <c r="F52" s="265"/>
      <c r="G52" s="265"/>
      <c r="H52" s="265"/>
      <c r="I52" s="265"/>
      <c r="J52" s="265"/>
      <c r="K52" s="265"/>
      <c r="L52" s="265"/>
      <c r="M52" s="265"/>
      <c r="N52" s="265"/>
      <c r="O52" s="265"/>
      <c r="P52" s="265"/>
      <c r="Q52" s="265"/>
      <c r="R52" s="110"/>
      <c r="S52" s="5"/>
    </row>
    <row r="53" spans="2:19" x14ac:dyDescent="0.3">
      <c r="Q53" s="5"/>
    </row>
    <row r="54" spans="2:19" x14ac:dyDescent="0.3">
      <c r="C54" s="5"/>
      <c r="D54" s="5"/>
      <c r="E54" s="5"/>
      <c r="F54" s="5"/>
      <c r="G54" s="5"/>
      <c r="H54" s="5"/>
      <c r="I54" s="5"/>
      <c r="J54" s="5"/>
      <c r="K54" s="5"/>
      <c r="L54" s="5"/>
      <c r="M54" s="5"/>
      <c r="N54" s="5"/>
      <c r="O54" s="5"/>
      <c r="P54" s="5"/>
      <c r="Q54" s="5"/>
    </row>
    <row r="55" spans="2:19" x14ac:dyDescent="0.3">
      <c r="Q55" s="5"/>
      <c r="R55" s="17"/>
    </row>
    <row r="56" spans="2:19" x14ac:dyDescent="0.3">
      <c r="Q56" s="5"/>
    </row>
  </sheetData>
  <sheetProtection algorithmName="SHA-512" hashValue="b9k8cCEu6jSHQs9r1NYGlxXrWRh5hPZGw2YGN7D8WCYyKY8XahwC91NGYgxvCKvQQDyINOk5VOijGFRyWZoywg==" saltValue="DCMaYPy4elsfmNWOMiV5oA==" spinCount="100000" sheet="1" objects="1" scenarios="1"/>
  <mergeCells count="4">
    <mergeCell ref="B4:Q4"/>
    <mergeCell ref="B6:Q6"/>
    <mergeCell ref="B45:Q45"/>
    <mergeCell ref="B52:Q52"/>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2"/>
  <sheetViews>
    <sheetView showGridLines="0" zoomScale="80" zoomScaleNormal="80" workbookViewId="0">
      <selection activeCell="G18" sqref="G18"/>
    </sheetView>
  </sheetViews>
  <sheetFormatPr defaultColWidth="9.453125" defaultRowHeight="14" x14ac:dyDescent="0.3"/>
  <cols>
    <col min="1" max="1" width="17.453125" style="4" customWidth="1"/>
    <col min="2" max="2" width="41.54296875" style="4" customWidth="1"/>
    <col min="3" max="17" width="20.453125" style="4" customWidth="1"/>
    <col min="18" max="18" width="2.453125" style="4" customWidth="1"/>
    <col min="19" max="16384" width="9.453125" style="4"/>
  </cols>
  <sheetData>
    <row r="2" spans="2:17" ht="20.25" customHeight="1" x14ac:dyDescent="0.3"/>
    <row r="3" spans="2:17" ht="4.5" customHeight="1" x14ac:dyDescent="0.3"/>
    <row r="4" spans="2:17" ht="21" customHeight="1" x14ac:dyDescent="0.3">
      <c r="B4" s="290" t="s">
        <v>313</v>
      </c>
      <c r="C4" s="290"/>
      <c r="D4" s="290"/>
      <c r="E4" s="290"/>
      <c r="F4" s="290"/>
      <c r="G4" s="290"/>
      <c r="H4" s="290"/>
      <c r="I4" s="290"/>
      <c r="J4" s="290"/>
      <c r="K4" s="290"/>
      <c r="L4" s="290"/>
      <c r="M4" s="290"/>
      <c r="N4" s="290"/>
      <c r="O4" s="290"/>
      <c r="P4" s="290"/>
      <c r="Q4" s="290"/>
    </row>
    <row r="5" spans="2:17" ht="26" x14ac:dyDescent="0.3">
      <c r="B5" s="131" t="s">
        <v>0</v>
      </c>
      <c r="C5" s="61" t="s">
        <v>201</v>
      </c>
      <c r="D5" s="61" t="s">
        <v>202</v>
      </c>
      <c r="E5" s="61" t="s">
        <v>203</v>
      </c>
      <c r="F5" s="61" t="s">
        <v>204</v>
      </c>
      <c r="G5" s="61" t="s">
        <v>205</v>
      </c>
      <c r="H5" s="61" t="s">
        <v>206</v>
      </c>
      <c r="I5" s="61" t="s">
        <v>207</v>
      </c>
      <c r="J5" s="61" t="s">
        <v>208</v>
      </c>
      <c r="K5" s="62" t="s">
        <v>209</v>
      </c>
      <c r="L5" s="62" t="s">
        <v>210</v>
      </c>
      <c r="M5" s="62" t="s">
        <v>211</v>
      </c>
      <c r="N5" s="62" t="s">
        <v>212</v>
      </c>
      <c r="O5" s="62" t="s">
        <v>213</v>
      </c>
      <c r="P5" s="62" t="s">
        <v>214</v>
      </c>
      <c r="Q5" s="62" t="s">
        <v>215</v>
      </c>
    </row>
    <row r="6" spans="2:17" ht="27" customHeight="1" x14ac:dyDescent="0.3">
      <c r="B6" s="294" t="s">
        <v>16</v>
      </c>
      <c r="C6" s="294"/>
      <c r="D6" s="294"/>
      <c r="E6" s="294"/>
      <c r="F6" s="294"/>
      <c r="G6" s="294"/>
      <c r="H6" s="294"/>
      <c r="I6" s="294"/>
      <c r="J6" s="294"/>
      <c r="K6" s="294"/>
      <c r="L6" s="294"/>
      <c r="M6" s="294"/>
      <c r="N6" s="294"/>
      <c r="O6" s="294"/>
      <c r="P6" s="294"/>
      <c r="Q6" s="294"/>
    </row>
    <row r="7" spans="2:17" ht="27" customHeight="1" x14ac:dyDescent="0.3">
      <c r="B7" s="132" t="s">
        <v>17</v>
      </c>
      <c r="C7" s="133" t="str">
        <f>IFERROR('APPENDIX 16'!C7/NEPI!C7*100,"0.00")</f>
        <v>0.00</v>
      </c>
      <c r="D7" s="133">
        <f>IFERROR('APPENDIX 16'!D7/NEPI!D7*100,"0.00")</f>
        <v>91.17647058823529</v>
      </c>
      <c r="E7" s="133">
        <f>IFERROR('APPENDIX 16'!E7/NEPI!E7*100,"0.00")</f>
        <v>47.560975609756099</v>
      </c>
      <c r="F7" s="133">
        <f>IFERROR('APPENDIX 16'!F7/NEPI!F7*100,"0.00")</f>
        <v>-369.93464052287584</v>
      </c>
      <c r="G7" s="133">
        <f>IFERROR('APPENDIX 16'!G7/NEPI!G7*100,"0.00")</f>
        <v>0</v>
      </c>
      <c r="H7" s="133">
        <f>IFERROR('APPENDIX 16'!H7/NEPI!H7*100,"0.00")</f>
        <v>3.125</v>
      </c>
      <c r="I7" s="133" t="str">
        <f>IFERROR('APPENDIX 16'!I7/NEPI!I7*100,"0.00")</f>
        <v>0.00</v>
      </c>
      <c r="J7" s="133" t="str">
        <f>IFERROR('APPENDIX 16'!J7/NEPI!J7*100,"0.00")</f>
        <v>0.00</v>
      </c>
      <c r="K7" s="133" t="str">
        <f>IFERROR('APPENDIX 16'!K7/NEPI!K7*100,"0.00")</f>
        <v>0.00</v>
      </c>
      <c r="L7" s="133">
        <f>IFERROR('APPENDIX 16'!L7/NEPI!L7*100,"0.00")</f>
        <v>24.054491401046175</v>
      </c>
      <c r="M7" s="133">
        <f>IFERROR('APPENDIX 16'!M7/NEPI!M7*100,"0.00")</f>
        <v>0.55139818826309572</v>
      </c>
      <c r="N7" s="133">
        <f>IFERROR('APPENDIX 16'!N7/NEPI!N7*100,"0.00")</f>
        <v>17.131722948660503</v>
      </c>
      <c r="O7" s="133">
        <f>IFERROR('APPENDIX 16'!O7/NEPI!O7*100,"0.00")</f>
        <v>52.470896058179697</v>
      </c>
      <c r="P7" s="133">
        <f>IFERROR('APPENDIX 16'!P7/NEPI!P7*100,"0.00")</f>
        <v>54.420374707259953</v>
      </c>
      <c r="Q7" s="155">
        <f>IFERROR('APPENDIX 16'!Q7/NEPI!Q7*100,"0.00")</f>
        <v>51.314131496430569</v>
      </c>
    </row>
    <row r="8" spans="2:17" ht="27" customHeight="1" x14ac:dyDescent="0.3">
      <c r="B8" s="9" t="s">
        <v>18</v>
      </c>
      <c r="C8" s="133" t="str">
        <f>IFERROR('APPENDIX 16'!C8/NEPI!C8*100,"0.00")</f>
        <v>0.00</v>
      </c>
      <c r="D8" s="133">
        <f>IFERROR('APPENDIX 16'!D8/NEPI!D8*100,"0.00")</f>
        <v>-194.55725928995719</v>
      </c>
      <c r="E8" s="133">
        <f>IFERROR('APPENDIX 16'!E8/NEPI!E8*100,"0.00")</f>
        <v>-455.84707646176906</v>
      </c>
      <c r="F8" s="133">
        <f>IFERROR('APPENDIX 16'!F8/NEPI!F8*100,"0.00")</f>
        <v>94.027882247478132</v>
      </c>
      <c r="G8" s="133">
        <f>IFERROR('APPENDIX 16'!G8/NEPI!G8*100,"0.00")</f>
        <v>-29.641922213911741</v>
      </c>
      <c r="H8" s="133">
        <f>IFERROR('APPENDIX 16'!H8/NEPI!H8*100,"0.00")</f>
        <v>-542.33261339092871</v>
      </c>
      <c r="I8" s="133">
        <f>IFERROR('APPENDIX 16'!I8/NEPI!I8*100,"0.00")</f>
        <v>51.835246026624191</v>
      </c>
      <c r="J8" s="133">
        <f>IFERROR('APPENDIX 16'!J8/NEPI!J8*100,"0.00")</f>
        <v>96.298387434054476</v>
      </c>
      <c r="K8" s="133" t="str">
        <f>IFERROR('APPENDIX 16'!K8/NEPI!K8*100,"0.00")</f>
        <v>0.00</v>
      </c>
      <c r="L8" s="133">
        <f>IFERROR('APPENDIX 16'!L8/NEPI!L8*100,"0.00")</f>
        <v>-48.870699465989667</v>
      </c>
      <c r="M8" s="133">
        <f>IFERROR('APPENDIX 16'!M8/NEPI!M8*100,"0.00")</f>
        <v>-17.365539646251953</v>
      </c>
      <c r="N8" s="133">
        <f>IFERROR('APPENDIX 16'!N8/NEPI!N8*100,"0.00")</f>
        <v>11.747103608076797</v>
      </c>
      <c r="O8" s="133" t="str">
        <f>IFERROR('APPENDIX 16'!O8/NEPI!O8*100,"0.00")</f>
        <v>0.00</v>
      </c>
      <c r="P8" s="133">
        <f>IFERROR('APPENDIX 16'!P8/NEPI!P8*100,"0.00")</f>
        <v>12.552001907840696</v>
      </c>
      <c r="Q8" s="155">
        <f>IFERROR('APPENDIX 16'!Q8/NEPI!Q8*100,"0.00")</f>
        <v>52.186849923439659</v>
      </c>
    </row>
    <row r="9" spans="2:17" ht="27" customHeight="1" x14ac:dyDescent="0.3">
      <c r="B9" s="9" t="s">
        <v>19</v>
      </c>
      <c r="C9" s="133">
        <f>IFERROR('APPENDIX 16'!C9/NEPI!C9*100,"0.00")</f>
        <v>3.2171581769436997</v>
      </c>
      <c r="D9" s="133">
        <f>IFERROR('APPENDIX 16'!D9/NEPI!D9*100,"0.00")</f>
        <v>37.735723032394525</v>
      </c>
      <c r="E9" s="133">
        <f>IFERROR('APPENDIX 16'!E9/NEPI!E9*100,"0.00")</f>
        <v>22.916541308141284</v>
      </c>
      <c r="F9" s="133">
        <f>IFERROR('APPENDIX 16'!F9/NEPI!F9*100,"0.00")</f>
        <v>54.8652411970169</v>
      </c>
      <c r="G9" s="133">
        <f>IFERROR('APPENDIX 16'!G9/NEPI!G9*100,"0.00")</f>
        <v>-12.062923820876007</v>
      </c>
      <c r="H9" s="133">
        <f>IFERROR('APPENDIX 16'!H9/NEPI!H9*100,"0.00")</f>
        <v>30.043947263284061</v>
      </c>
      <c r="I9" s="133">
        <f>IFERROR('APPENDIX 16'!I9/NEPI!I9*100,"0.00")</f>
        <v>54.027480551447958</v>
      </c>
      <c r="J9" s="133">
        <f>IFERROR('APPENDIX 16'!J9/NEPI!J9*100,"0.00")</f>
        <v>171.50775751976741</v>
      </c>
      <c r="K9" s="133" t="str">
        <f>IFERROR('APPENDIX 16'!K9/NEPI!K9*100,"0.00")</f>
        <v>0.00</v>
      </c>
      <c r="L9" s="133">
        <f>IFERROR('APPENDIX 16'!L9/NEPI!L9*100,"0.00")</f>
        <v>-2.6597454736495441</v>
      </c>
      <c r="M9" s="133">
        <f>IFERROR('APPENDIX 16'!M9/NEPI!M9*100,"0.00")</f>
        <v>86.962465113629889</v>
      </c>
      <c r="N9" s="133">
        <f>IFERROR('APPENDIX 16'!N9/NEPI!N9*100,"0.00")</f>
        <v>-9900.318979266347</v>
      </c>
      <c r="O9" s="133" t="str">
        <f>IFERROR('APPENDIX 16'!O9/NEPI!O9*100,"0.00")</f>
        <v>0.00</v>
      </c>
      <c r="P9" s="133" t="str">
        <f>IFERROR('APPENDIX 16'!P9/NEPI!P9*100,"0.00")</f>
        <v>0.00</v>
      </c>
      <c r="Q9" s="155">
        <f>IFERROR('APPENDIX 16'!Q9/NEPI!Q9*100,"0.00")</f>
        <v>52.335318430822184</v>
      </c>
    </row>
    <row r="10" spans="2:17" ht="27" customHeight="1" x14ac:dyDescent="0.3">
      <c r="B10" s="9" t="s">
        <v>145</v>
      </c>
      <c r="C10" s="133">
        <f>IFERROR('APPENDIX 16'!C10/NEPI!C10*100,"0.00")</f>
        <v>-161.5979381443299</v>
      </c>
      <c r="D10" s="133">
        <f>IFERROR('APPENDIX 16'!D10/NEPI!D10*100,"0.00")</f>
        <v>128.47954261211362</v>
      </c>
      <c r="E10" s="133">
        <f>IFERROR('APPENDIX 16'!E10/NEPI!E10*100,"0.00")</f>
        <v>803.60772357723567</v>
      </c>
      <c r="F10" s="133">
        <f>IFERROR('APPENDIX 16'!F10/NEPI!F10*100,"0.00")</f>
        <v>106.89569639092149</v>
      </c>
      <c r="G10" s="133">
        <f>IFERROR('APPENDIX 16'!G10/NEPI!G10*100,"0.00")</f>
        <v>-26.653401057757765</v>
      </c>
      <c r="H10" s="133">
        <f>IFERROR('APPENDIX 16'!H10/NEPI!H10*100,"0.00")</f>
        <v>5.8896757773597432</v>
      </c>
      <c r="I10" s="133">
        <f>IFERROR('APPENDIX 16'!I10/NEPI!I10*100,"0.00")</f>
        <v>86.329982242080533</v>
      </c>
      <c r="J10" s="133">
        <f>IFERROR('APPENDIX 16'!J10/NEPI!J10*100,"0.00")</f>
        <v>38.473684210526315</v>
      </c>
      <c r="K10" s="133" t="str">
        <f>IFERROR('APPENDIX 16'!K10/NEPI!K10*100,"0.00")</f>
        <v>0.00</v>
      </c>
      <c r="L10" s="133">
        <f>IFERROR('APPENDIX 16'!L10/NEPI!L10*100,"0.00")</f>
        <v>32.928942807625653</v>
      </c>
      <c r="M10" s="133">
        <f>IFERROR('APPENDIX 16'!M10/NEPI!M10*100,"0.00")</f>
        <v>164.70116325711993</v>
      </c>
      <c r="N10" s="133">
        <f>IFERROR('APPENDIX 16'!N10/NEPI!N10*100,"0.00")</f>
        <v>16.936520592973491</v>
      </c>
      <c r="O10" s="133">
        <f>IFERROR('APPENDIX 16'!O10/NEPI!O10*100,"0.00")</f>
        <v>-160.65573770491804</v>
      </c>
      <c r="P10" s="133">
        <f>IFERROR('APPENDIX 16'!P10/NEPI!P10*100,"0.00")</f>
        <v>-78.071833648393195</v>
      </c>
      <c r="Q10" s="155">
        <f>IFERROR('APPENDIX 16'!Q10/NEPI!Q10*100,"0.00")</f>
        <v>53.475248463792425</v>
      </c>
    </row>
    <row r="11" spans="2:17" ht="27" customHeight="1" x14ac:dyDescent="0.3">
      <c r="B11" s="9" t="s">
        <v>20</v>
      </c>
      <c r="C11" s="133">
        <f>IFERROR('APPENDIX 16'!C11/NEPI!C11*100,"0.00")</f>
        <v>0</v>
      </c>
      <c r="D11" s="133">
        <f>IFERROR('APPENDIX 16'!D11/NEPI!D11*100,"0.00")</f>
        <v>42.631247292347688</v>
      </c>
      <c r="E11" s="133">
        <f>IFERROR('APPENDIX 16'!E11/NEPI!E11*100,"0.00")</f>
        <v>54.300214155883886</v>
      </c>
      <c r="F11" s="133">
        <f>IFERROR('APPENDIX 16'!F11/NEPI!F11*100,"0.00")</f>
        <v>12.526747414831254</v>
      </c>
      <c r="G11" s="133">
        <f>IFERROR('APPENDIX 16'!G11/NEPI!G11*100,"0.00")</f>
        <v>-83.853781676685131</v>
      </c>
      <c r="H11" s="133">
        <f>IFERROR('APPENDIX 16'!H11/NEPI!H11*100,"0.00")</f>
        <v>21.874927174850274</v>
      </c>
      <c r="I11" s="133">
        <f>IFERROR('APPENDIX 16'!I11/NEPI!I11*100,"0.00")</f>
        <v>91.768771462955499</v>
      </c>
      <c r="J11" s="133">
        <f>IFERROR('APPENDIX 16'!J11/NEPI!J11*100,"0.00")</f>
        <v>77.302351339096361</v>
      </c>
      <c r="K11" s="133" t="str">
        <f>IFERROR('APPENDIX 16'!K11/NEPI!K11*100,"0.00")</f>
        <v>0.00</v>
      </c>
      <c r="L11" s="133">
        <f>IFERROR('APPENDIX 16'!L11/NEPI!L11*100,"0.00")</f>
        <v>12.963069754567263</v>
      </c>
      <c r="M11" s="133">
        <f>IFERROR('APPENDIX 16'!M11/NEPI!M11*100,"0.00")</f>
        <v>34.500282902013957</v>
      </c>
      <c r="N11" s="133">
        <f>IFERROR('APPENDIX 16'!N11/NEPI!N11*100,"0.00")</f>
        <v>-5.6255790951064757</v>
      </c>
      <c r="O11" s="133">
        <f>IFERROR('APPENDIX 16'!O11/NEPI!O11*100,"0.00")</f>
        <v>85.811521315974147</v>
      </c>
      <c r="P11" s="133">
        <f>IFERROR('APPENDIX 16'!P11/NEPI!P11*100,"0.00")</f>
        <v>58.477875562203529</v>
      </c>
      <c r="Q11" s="155">
        <f>IFERROR('APPENDIX 16'!Q11/NEPI!Q11*100,"0.00")</f>
        <v>67.814706239093667</v>
      </c>
    </row>
    <row r="12" spans="2:17" ht="27" customHeight="1" x14ac:dyDescent="0.3">
      <c r="B12" s="9" t="s">
        <v>139</v>
      </c>
      <c r="C12" s="133" t="str">
        <f>IFERROR('APPENDIX 16'!C12/NEPI!C12*100,"0.00")</f>
        <v>0.00</v>
      </c>
      <c r="D12" s="133">
        <f>IFERROR('APPENDIX 16'!D12/NEPI!D12*100,"0.00")</f>
        <v>-81.439638476436414</v>
      </c>
      <c r="E12" s="133">
        <f>IFERROR('APPENDIX 16'!E12/NEPI!E12*100,"0.00")</f>
        <v>21.870801543183248</v>
      </c>
      <c r="F12" s="133">
        <f>IFERROR('APPENDIX 16'!F12/NEPI!F12*100,"0.00")</f>
        <v>47.384709239147703</v>
      </c>
      <c r="G12" s="133">
        <f>IFERROR('APPENDIX 16'!G12/NEPI!G12*100,"0.00")</f>
        <v>48.854635927332687</v>
      </c>
      <c r="H12" s="133">
        <f>IFERROR('APPENDIX 16'!H12/NEPI!H12*100,"0.00")</f>
        <v>41.897772942247485</v>
      </c>
      <c r="I12" s="133">
        <f>IFERROR('APPENDIX 16'!I12/NEPI!I12*100,"0.00")</f>
        <v>90.287566872947806</v>
      </c>
      <c r="J12" s="133">
        <f>IFERROR('APPENDIX 16'!J12/NEPI!J12*100,"0.00")</f>
        <v>86.748288964570023</v>
      </c>
      <c r="K12" s="133" t="str">
        <f>IFERROR('APPENDIX 16'!K12/NEPI!K12*100,"0.00")</f>
        <v>0.00</v>
      </c>
      <c r="L12" s="133">
        <f>IFERROR('APPENDIX 16'!L12/NEPI!L12*100,"0.00")</f>
        <v>21.915938280550179</v>
      </c>
      <c r="M12" s="133">
        <f>IFERROR('APPENDIX 16'!M12/NEPI!M12*100,"0.00")</f>
        <v>47.631756756756758</v>
      </c>
      <c r="N12" s="133">
        <f>IFERROR('APPENDIX 16'!N12/NEPI!N12*100,"0.00")</f>
        <v>44.887196302450164</v>
      </c>
      <c r="O12" s="133">
        <f>IFERROR('APPENDIX 16'!O12/NEPI!O12*100,"0.00")</f>
        <v>73.561211240949802</v>
      </c>
      <c r="P12" s="133">
        <f>IFERROR('APPENDIX 16'!P12/NEPI!P12*100,"0.00")</f>
        <v>55.109330675556819</v>
      </c>
      <c r="Q12" s="155">
        <f>IFERROR('APPENDIX 16'!Q12/NEPI!Q12*100,"0.00")</f>
        <v>67.681258033752769</v>
      </c>
    </row>
    <row r="13" spans="2:17" ht="27" customHeight="1" x14ac:dyDescent="0.3">
      <c r="B13" s="9" t="s">
        <v>21</v>
      </c>
      <c r="C13" s="133" t="str">
        <f>IFERROR('APPENDIX 16'!C13/NEPI!C13*100,"0.00")</f>
        <v>0.00</v>
      </c>
      <c r="D13" s="133">
        <f>IFERROR('APPENDIX 16'!D13/NEPI!D13*100,"0.00")</f>
        <v>37.06143981282213</v>
      </c>
      <c r="E13" s="133">
        <f>IFERROR('APPENDIX 16'!E13/NEPI!E13*100,"0.00")</f>
        <v>16.505912548196935</v>
      </c>
      <c r="F13" s="133">
        <f>IFERROR('APPENDIX 16'!F13/NEPI!F13*100,"0.00")</f>
        <v>35.545048342513816</v>
      </c>
      <c r="G13" s="133">
        <f>IFERROR('APPENDIX 16'!G13/NEPI!G13*100,"0.00")</f>
        <v>127.61633189359947</v>
      </c>
      <c r="H13" s="133">
        <f>IFERROR('APPENDIX 16'!H13/NEPI!H13*100,"0.00")</f>
        <v>29.619465788510794</v>
      </c>
      <c r="I13" s="133">
        <f>IFERROR('APPENDIX 16'!I13/NEPI!I13*100,"0.00")</f>
        <v>83.877302607952771</v>
      </c>
      <c r="J13" s="133">
        <f>IFERROR('APPENDIX 16'!J13/NEPI!J13*100,"0.00")</f>
        <v>61.720098842719665</v>
      </c>
      <c r="K13" s="133" t="str">
        <f>IFERROR('APPENDIX 16'!K13/NEPI!K13*100,"0.00")</f>
        <v>0.00</v>
      </c>
      <c r="L13" s="133">
        <f>IFERROR('APPENDIX 16'!L13/NEPI!L13*100,"0.00")</f>
        <v>26.314352574102962</v>
      </c>
      <c r="M13" s="133">
        <f>IFERROR('APPENDIX 16'!M13/NEPI!M13*100,"0.00")</f>
        <v>31.836142192649547</v>
      </c>
      <c r="N13" s="133">
        <f>IFERROR('APPENDIX 16'!N13/NEPI!N13*100,"0.00")</f>
        <v>70.059580585852714</v>
      </c>
      <c r="O13" s="133">
        <f>IFERROR('APPENDIX 16'!O13/NEPI!O13*100,"0.00")</f>
        <v>79.136217494000988</v>
      </c>
      <c r="P13" s="133">
        <f>IFERROR('APPENDIX 16'!P13/NEPI!P13*100,"0.00")</f>
        <v>-197.20783152795534</v>
      </c>
      <c r="Q13" s="155">
        <f>IFERROR('APPENDIX 16'!Q13/NEPI!Q13*100,"0.00")</f>
        <v>70.432737658759535</v>
      </c>
    </row>
    <row r="14" spans="2:17" ht="27" customHeight="1" x14ac:dyDescent="0.3">
      <c r="B14" s="9" t="s">
        <v>22</v>
      </c>
      <c r="C14" s="133" t="str">
        <f>IFERROR('APPENDIX 16'!C14/NEPI!C14*100,"0.00")</f>
        <v>0.00</v>
      </c>
      <c r="D14" s="133">
        <f>IFERROR('APPENDIX 16'!D14/NEPI!D14*100,"0.00")</f>
        <v>-21.378734768819896</v>
      </c>
      <c r="E14" s="133">
        <f>IFERROR('APPENDIX 16'!E14/NEPI!E14*100,"0.00")</f>
        <v>42.358576642335763</v>
      </c>
      <c r="F14" s="133">
        <f>IFERROR('APPENDIX 16'!F14/NEPI!F14*100,"0.00")</f>
        <v>36.088451149974084</v>
      </c>
      <c r="G14" s="133">
        <f>IFERROR('APPENDIX 16'!G14/NEPI!G14*100,"0.00")</f>
        <v>-14.64751958224543</v>
      </c>
      <c r="H14" s="133">
        <f>IFERROR('APPENDIX 16'!H14/NEPI!H14*100,"0.00")</f>
        <v>8.9991840321365792</v>
      </c>
      <c r="I14" s="133">
        <f>IFERROR('APPENDIX 16'!I14/NEPI!I14*100,"0.00")</f>
        <v>88.622403507222401</v>
      </c>
      <c r="J14" s="133">
        <f>IFERROR('APPENDIX 16'!J14/NEPI!J14*100,"0.00")</f>
        <v>99.430012057437239</v>
      </c>
      <c r="K14" s="133" t="str">
        <f>IFERROR('APPENDIX 16'!K14/NEPI!K14*100,"0.00")</f>
        <v>0.00</v>
      </c>
      <c r="L14" s="133">
        <f>IFERROR('APPENDIX 16'!L14/NEPI!L14*100,"0.00")</f>
        <v>3.5019455252918288</v>
      </c>
      <c r="M14" s="133">
        <f>IFERROR('APPENDIX 16'!M14/NEPI!M14*100,"0.00")</f>
        <v>3.2026941117850214</v>
      </c>
      <c r="N14" s="133">
        <f>IFERROR('APPENDIX 16'!N14/NEPI!N14*100,"0.00")</f>
        <v>-210.63374805598758</v>
      </c>
      <c r="O14" s="133" t="str">
        <f>IFERROR('APPENDIX 16'!O14/NEPI!O14*100,"0.00")</f>
        <v>0.00</v>
      </c>
      <c r="P14" s="133">
        <f>IFERROR('APPENDIX 16'!P14/NEPI!P14*100,"0.00")</f>
        <v>-214.1978346456693</v>
      </c>
      <c r="Q14" s="155">
        <f>IFERROR('APPENDIX 16'!Q14/NEPI!Q14*100,"0.00")</f>
        <v>58.336470664788919</v>
      </c>
    </row>
    <row r="15" spans="2:17" ht="27" customHeight="1" x14ac:dyDescent="0.3">
      <c r="B15" s="9" t="s">
        <v>23</v>
      </c>
      <c r="C15" s="133" t="str">
        <f>IFERROR('APPENDIX 16'!C15/NEPI!C15*100,"0.00")</f>
        <v>0.00</v>
      </c>
      <c r="D15" s="133" t="str">
        <f>IFERROR('APPENDIX 16'!D15/NEPI!D15*100,"0.00")</f>
        <v>0.00</v>
      </c>
      <c r="E15" s="133" t="str">
        <f>IFERROR('APPENDIX 16'!E15/NEPI!E15*100,"0.00")</f>
        <v>0.00</v>
      </c>
      <c r="F15" s="133" t="str">
        <f>IFERROR('APPENDIX 16'!F15/NEPI!F15*100,"0.00")</f>
        <v>0.00</v>
      </c>
      <c r="G15" s="133" t="str">
        <f>IFERROR('APPENDIX 16'!G15/NEPI!G15*100,"0.00")</f>
        <v>0.00</v>
      </c>
      <c r="H15" s="133" t="str">
        <f>IFERROR('APPENDIX 16'!H15/NEPI!H15*100,"0.00")</f>
        <v>0.00</v>
      </c>
      <c r="I15" s="133">
        <f>IFERROR('APPENDIX 16'!I15/NEPI!I15*100,"0.00")</f>
        <v>92.664914696871747</v>
      </c>
      <c r="J15" s="133">
        <f>IFERROR('APPENDIX 16'!J15/NEPI!J15*100,"0.00")</f>
        <v>91.67362672663026</v>
      </c>
      <c r="K15" s="133">
        <f>IFERROR('APPENDIX 16'!K15/NEPI!K15*100,"0.00")</f>
        <v>48.107132619038914</v>
      </c>
      <c r="L15" s="133" t="str">
        <f>IFERROR('APPENDIX 16'!L15/NEPI!L15*100,"0.00")</f>
        <v>0.00</v>
      </c>
      <c r="M15" s="133" t="str">
        <f>IFERROR('APPENDIX 16'!M15/NEPI!M15*100,"0.00")</f>
        <v>0.00</v>
      </c>
      <c r="N15" s="133" t="str">
        <f>IFERROR('APPENDIX 16'!N15/NEPI!N15*100,"0.00")</f>
        <v>0.00</v>
      </c>
      <c r="O15" s="133" t="str">
        <f>IFERROR('APPENDIX 16'!O15/NEPI!O15*100,"0.00")</f>
        <v>0.00</v>
      </c>
      <c r="P15" s="133" t="str">
        <f>IFERROR('APPENDIX 16'!P15/NEPI!P15*100,"0.00")</f>
        <v>0.00</v>
      </c>
      <c r="Q15" s="155">
        <f>IFERROR('APPENDIX 16'!Q15/NEPI!Q15*100,"0.00")</f>
        <v>51.799959348858657</v>
      </c>
    </row>
    <row r="16" spans="2:17" ht="27" customHeight="1" x14ac:dyDescent="0.3">
      <c r="B16" s="9" t="s">
        <v>24</v>
      </c>
      <c r="C16" s="133">
        <f>IFERROR('APPENDIX 16'!C16/NEPI!C16*100,"0.00")</f>
        <v>0</v>
      </c>
      <c r="D16" s="133">
        <f>IFERROR('APPENDIX 16'!D16/NEPI!D16*100,"0.00")</f>
        <v>96.322119574690603</v>
      </c>
      <c r="E16" s="133">
        <f>IFERROR('APPENDIX 16'!E16/NEPI!E16*100,"0.00")</f>
        <v>7.7795786061588341</v>
      </c>
      <c r="F16" s="133">
        <f>IFERROR('APPENDIX 16'!F16/NEPI!F16*100,"0.00")</f>
        <v>23.124859392575928</v>
      </c>
      <c r="G16" s="133">
        <f>IFERROR('APPENDIX 16'!G16/NEPI!G16*100,"0.00")</f>
        <v>95.183650135772467</v>
      </c>
      <c r="H16" s="133">
        <f>IFERROR('APPENDIX 16'!H16/NEPI!H16*100,"0.00")</f>
        <v>33.026255181943803</v>
      </c>
      <c r="I16" s="133">
        <f>IFERROR('APPENDIX 16'!I16/NEPI!I16*100,"0.00")</f>
        <v>87.455959088408875</v>
      </c>
      <c r="J16" s="133">
        <f>IFERROR('APPENDIX 16'!J16/NEPI!J16*100,"0.00")</f>
        <v>72.671258143549196</v>
      </c>
      <c r="K16" s="133">
        <f>IFERROR('APPENDIX 16'!K16/NEPI!K16*100,"0.00")</f>
        <v>138.34664326458974</v>
      </c>
      <c r="L16" s="133">
        <f>IFERROR('APPENDIX 16'!L16/NEPI!L16*100,"0.00")</f>
        <v>180.57824591573518</v>
      </c>
      <c r="M16" s="133">
        <f>IFERROR('APPENDIX 16'!M16/NEPI!M16*100,"0.00")</f>
        <v>62.907038180250829</v>
      </c>
      <c r="N16" s="133">
        <f>IFERROR('APPENDIX 16'!N16/NEPI!N16*100,"0.00")</f>
        <v>34.005839235964757</v>
      </c>
      <c r="O16" s="133" t="str">
        <f>IFERROR('APPENDIX 16'!O16/NEPI!O16*100,"0.00")</f>
        <v>0.00</v>
      </c>
      <c r="P16" s="133">
        <f>IFERROR('APPENDIX 16'!P16/NEPI!P16*100,"0.00")</f>
        <v>8.2894459658731829</v>
      </c>
      <c r="Q16" s="155">
        <f>IFERROR('APPENDIX 16'!Q16/NEPI!Q16*100,"0.00")</f>
        <v>74.278995773275824</v>
      </c>
    </row>
    <row r="17" spans="2:17" ht="27" customHeight="1" x14ac:dyDescent="0.3">
      <c r="B17" s="9" t="s">
        <v>25</v>
      </c>
      <c r="C17" s="133" t="str">
        <f>IFERROR('APPENDIX 16'!C17/NEPI!C17*100,"0.00")</f>
        <v>0.00</v>
      </c>
      <c r="D17" s="133">
        <f>IFERROR('APPENDIX 16'!D17/NEPI!D17*100,"0.00")</f>
        <v>99.35772838671511</v>
      </c>
      <c r="E17" s="133">
        <f>IFERROR('APPENDIX 16'!E17/NEPI!E17*100,"0.00")</f>
        <v>19.172014824188739</v>
      </c>
      <c r="F17" s="133">
        <f>IFERROR('APPENDIX 16'!F17/NEPI!F17*100,"0.00")</f>
        <v>39.303537762005107</v>
      </c>
      <c r="G17" s="133">
        <f>IFERROR('APPENDIX 16'!G17/NEPI!G17*100,"0.00")</f>
        <v>66.259339431603934</v>
      </c>
      <c r="H17" s="133">
        <f>IFERROR('APPENDIX 16'!H17/NEPI!H17*100,"0.00")</f>
        <v>35.042061470227075</v>
      </c>
      <c r="I17" s="133">
        <f>IFERROR('APPENDIX 16'!I17/NEPI!I17*100,"0.00")</f>
        <v>63.178417096249774</v>
      </c>
      <c r="J17" s="133">
        <f>IFERROR('APPENDIX 16'!J17/NEPI!J17*100,"0.00")</f>
        <v>61.367765282180656</v>
      </c>
      <c r="K17" s="133" t="str">
        <f>IFERROR('APPENDIX 16'!K17/NEPI!K17*100,"0.00")</f>
        <v>0.00</v>
      </c>
      <c r="L17" s="133">
        <f>IFERROR('APPENDIX 16'!L17/NEPI!L17*100,"0.00")</f>
        <v>75.223438321464414</v>
      </c>
      <c r="M17" s="133">
        <f>IFERROR('APPENDIX 16'!M17/NEPI!M17*100,"0.00")</f>
        <v>34.159834041292108</v>
      </c>
      <c r="N17" s="133">
        <f>IFERROR('APPENDIX 16'!N17/NEPI!N17*100,"0.00")</f>
        <v>-45.895437537469249</v>
      </c>
      <c r="O17" s="133">
        <f>IFERROR('APPENDIX 16'!O17/NEPI!O17*100,"0.00")</f>
        <v>68.409183767194222</v>
      </c>
      <c r="P17" s="133">
        <f>IFERROR('APPENDIX 16'!P17/NEPI!P17*100,"0.00")</f>
        <v>-5.6686846450192627</v>
      </c>
      <c r="Q17" s="155">
        <f>IFERROR('APPENDIX 16'!Q17/NEPI!Q17*100,"0.00")</f>
        <v>57.811680625852489</v>
      </c>
    </row>
    <row r="18" spans="2:17" ht="27" customHeight="1" x14ac:dyDescent="0.3">
      <c r="B18" s="9" t="s">
        <v>26</v>
      </c>
      <c r="C18" s="133">
        <f>IFERROR('APPENDIX 16'!C18/NEPI!C18*100,"0.00")</f>
        <v>17.868811259110331</v>
      </c>
      <c r="D18" s="133">
        <f>IFERROR('APPENDIX 16'!D18/NEPI!D18*100,"0.00")</f>
        <v>46.05493622370129</v>
      </c>
      <c r="E18" s="133">
        <f>IFERROR('APPENDIX 16'!E18/NEPI!E18*100,"0.00")</f>
        <v>58.651162790697676</v>
      </c>
      <c r="F18" s="133">
        <f>IFERROR('APPENDIX 16'!F18/NEPI!F18*100,"0.00")</f>
        <v>41.111439272912783</v>
      </c>
      <c r="G18" s="133">
        <f>IFERROR('APPENDIX 16'!G18/NEPI!G18*100,"0.00")</f>
        <v>19.420453505050812</v>
      </c>
      <c r="H18" s="133">
        <f>IFERROR('APPENDIX 16'!H18/NEPI!H18*100,"0.00")</f>
        <v>16.976332669763327</v>
      </c>
      <c r="I18" s="133">
        <f>IFERROR('APPENDIX 16'!I18/NEPI!I18*100,"0.00")</f>
        <v>74.023399645459918</v>
      </c>
      <c r="J18" s="133">
        <f>IFERROR('APPENDIX 16'!J18/NEPI!J18*100,"0.00")</f>
        <v>74.25359074477204</v>
      </c>
      <c r="K18" s="133">
        <f>IFERROR('APPENDIX 16'!K18/NEPI!K18*100,"0.00")</f>
        <v>0.90646929716642222</v>
      </c>
      <c r="L18" s="133">
        <f>IFERROR('APPENDIX 16'!L18/NEPI!L18*100,"0.00")</f>
        <v>13.702328194245053</v>
      </c>
      <c r="M18" s="133">
        <f>IFERROR('APPENDIX 16'!M18/NEPI!M18*100,"0.00")</f>
        <v>47.030566358774919</v>
      </c>
      <c r="N18" s="133">
        <f>IFERROR('APPENDIX 16'!N18/NEPI!N18*100,"0.00")</f>
        <v>42.678321815998267</v>
      </c>
      <c r="O18" s="133">
        <f>IFERROR('APPENDIX 16'!O18/NEPI!O18*100,"0.00")</f>
        <v>70.238513020775002</v>
      </c>
      <c r="P18" s="133">
        <f>IFERROR('APPENDIX 16'!P18/NEPI!P18*100,"0.00")</f>
        <v>2.8837227293826397</v>
      </c>
      <c r="Q18" s="155">
        <f>IFERROR('APPENDIX 16'!Q18/NEPI!Q18*100,"0.00")</f>
        <v>54.566296374302894</v>
      </c>
    </row>
    <row r="19" spans="2:17" ht="27" customHeight="1" x14ac:dyDescent="0.3">
      <c r="B19" s="9" t="s">
        <v>27</v>
      </c>
      <c r="C19" s="133">
        <f>IFERROR('APPENDIX 16'!C19/NEPI!C19*100,"0.00")</f>
        <v>0</v>
      </c>
      <c r="D19" s="133">
        <f>IFERROR('APPENDIX 16'!D19/NEPI!D19*100,"0.00")</f>
        <v>62.855849837294997</v>
      </c>
      <c r="E19" s="133">
        <f>IFERROR('APPENDIX 16'!E19/NEPI!E19*100,"0.00")</f>
        <v>40.830121222278088</v>
      </c>
      <c r="F19" s="133">
        <f>IFERROR('APPENDIX 16'!F19/NEPI!F19*100,"0.00")</f>
        <v>4.3009188043071553</v>
      </c>
      <c r="G19" s="133">
        <f>IFERROR('APPENDIX 16'!G19/NEPI!G19*100,"0.00")</f>
        <v>36.958983162277661</v>
      </c>
      <c r="H19" s="133">
        <f>IFERROR('APPENDIX 16'!H19/NEPI!H19*100,"0.00")</f>
        <v>5.7456128267996363</v>
      </c>
      <c r="I19" s="133">
        <f>IFERROR('APPENDIX 16'!I19/NEPI!I19*100,"0.00")</f>
        <v>86.036967216163461</v>
      </c>
      <c r="J19" s="133">
        <f>IFERROR('APPENDIX 16'!J19/NEPI!J19*100,"0.00")</f>
        <v>103.67905973587455</v>
      </c>
      <c r="K19" s="133">
        <f>IFERROR('APPENDIX 16'!K19/NEPI!K19*100,"0.00")</f>
        <v>0</v>
      </c>
      <c r="L19" s="133">
        <f>IFERROR('APPENDIX 16'!L19/NEPI!L19*100,"0.00")</f>
        <v>6.1130221130221134</v>
      </c>
      <c r="M19" s="133">
        <f>IFERROR('APPENDIX 16'!M19/NEPI!M19*100,"0.00")</f>
        <v>35.309889618138421</v>
      </c>
      <c r="N19" s="133">
        <f>IFERROR('APPENDIX 16'!N19/NEPI!N19*100,"0.00")</f>
        <v>-17.411291720560584</v>
      </c>
      <c r="O19" s="133" t="str">
        <f>IFERROR('APPENDIX 16'!O19/NEPI!O19*100,"0.00")</f>
        <v>0.00</v>
      </c>
      <c r="P19" s="133">
        <f>IFERROR('APPENDIX 16'!P19/NEPI!P19*100,"0.00")</f>
        <v>10.495838654278039</v>
      </c>
      <c r="Q19" s="155">
        <f>IFERROR('APPENDIX 16'!Q19/NEPI!Q19*100,"0.00")</f>
        <v>66.260490661540217</v>
      </c>
    </row>
    <row r="20" spans="2:17" ht="27" customHeight="1" x14ac:dyDescent="0.3">
      <c r="B20" s="9" t="s">
        <v>28</v>
      </c>
      <c r="C20" s="133">
        <f>IFERROR('APPENDIX 16'!C20/NEPI!C20*100,"0.00")</f>
        <v>12.150433944069432</v>
      </c>
      <c r="D20" s="133">
        <f>IFERROR('APPENDIX 16'!D20/NEPI!D20*100,"0.00")</f>
        <v>31.293799059520978</v>
      </c>
      <c r="E20" s="133">
        <f>IFERROR('APPENDIX 16'!E20/NEPI!E20*100,"0.00")</f>
        <v>23.976671975101262</v>
      </c>
      <c r="F20" s="133">
        <f>IFERROR('APPENDIX 16'!F20/NEPI!F20*100,"0.00")</f>
        <v>1.7320013030730805</v>
      </c>
      <c r="G20" s="133">
        <f>IFERROR('APPENDIX 16'!G20/NEPI!G20*100,"0.00")</f>
        <v>25.579973921547321</v>
      </c>
      <c r="H20" s="133">
        <f>IFERROR('APPENDIX 16'!H20/NEPI!H20*100,"0.00")</f>
        <v>8.9220728644903122</v>
      </c>
      <c r="I20" s="133">
        <f>IFERROR('APPENDIX 16'!I20/NEPI!I20*100,"0.00")</f>
        <v>60.422220917992085</v>
      </c>
      <c r="J20" s="133">
        <f>IFERROR('APPENDIX 16'!J20/NEPI!J20*100,"0.00")</f>
        <v>58.269181340891976</v>
      </c>
      <c r="K20" s="133">
        <f>IFERROR('APPENDIX 16'!K20/NEPI!K20*100,"0.00")</f>
        <v>7.5014501431431624</v>
      </c>
      <c r="L20" s="133">
        <f>IFERROR('APPENDIX 16'!L20/NEPI!L20*100,"0.00")</f>
        <v>-3.1012189549863716</v>
      </c>
      <c r="M20" s="133">
        <f>IFERROR('APPENDIX 16'!M20/NEPI!M20*100,"0.00")</f>
        <v>9.4433506354036165</v>
      </c>
      <c r="N20" s="133">
        <f>IFERROR('APPENDIX 16'!N20/NEPI!N20*100,"0.00")</f>
        <v>23.629980933651506</v>
      </c>
      <c r="O20" s="133">
        <f>IFERROR('APPENDIX 16'!O20/NEPI!O20*100,"0.00")</f>
        <v>66.881890057914916</v>
      </c>
      <c r="P20" s="133">
        <f>IFERROR('APPENDIX 16'!P20/NEPI!P20*100,"0.00")</f>
        <v>14.814691402247529</v>
      </c>
      <c r="Q20" s="155">
        <f>IFERROR('APPENDIX 16'!Q20/NEPI!Q20*100,"0.00")</f>
        <v>43.319662385321102</v>
      </c>
    </row>
    <row r="21" spans="2:17" ht="27" customHeight="1" x14ac:dyDescent="0.3">
      <c r="B21" s="9" t="s">
        <v>29</v>
      </c>
      <c r="C21" s="133">
        <f>IFERROR('APPENDIX 16'!C21/NEPI!C21*100,"0.00")</f>
        <v>96.71903881700554</v>
      </c>
      <c r="D21" s="133">
        <f>IFERROR('APPENDIX 16'!D21/NEPI!D21*100,"0.00")</f>
        <v>47.6395144457871</v>
      </c>
      <c r="E21" s="133">
        <f>IFERROR('APPENDIX 16'!E21/NEPI!E21*100,"0.00")</f>
        <v>15.675955185291581</v>
      </c>
      <c r="F21" s="133">
        <f>IFERROR('APPENDIX 16'!F21/NEPI!F21*100,"0.00")</f>
        <v>21.44711353270548</v>
      </c>
      <c r="G21" s="133">
        <f>IFERROR('APPENDIX 16'!G21/NEPI!G21*100,"0.00")</f>
        <v>32.859339737572647</v>
      </c>
      <c r="H21" s="133">
        <f>IFERROR('APPENDIX 16'!H21/NEPI!H21*100,"0.00")</f>
        <v>14.392026100320862</v>
      </c>
      <c r="I21" s="133">
        <f>IFERROR('APPENDIX 16'!I21/NEPI!I21*100,"0.00")</f>
        <v>65.534804438913014</v>
      </c>
      <c r="J21" s="133">
        <f>IFERROR('APPENDIX 16'!J21/NEPI!J21*100,"0.00")</f>
        <v>41.443935772713502</v>
      </c>
      <c r="K21" s="133" t="str">
        <f>IFERROR('APPENDIX 16'!K21/NEPI!K21*100,"0.00")</f>
        <v>0.00</v>
      </c>
      <c r="L21" s="133">
        <f>IFERROR('APPENDIX 16'!L21/NEPI!L21*100,"0.00")</f>
        <v>134.29719577181794</v>
      </c>
      <c r="M21" s="133">
        <f>IFERROR('APPENDIX 16'!M21/NEPI!M21*100,"0.00")</f>
        <v>-6.6201169445135601</v>
      </c>
      <c r="N21" s="133">
        <f>IFERROR('APPENDIX 16'!N21/NEPI!N21*100,"0.00")</f>
        <v>24.071026855081566</v>
      </c>
      <c r="O21" s="133">
        <f>IFERROR('APPENDIX 16'!O21/NEPI!O21*100,"0.00")</f>
        <v>87.748505758920558</v>
      </c>
      <c r="P21" s="133">
        <f>IFERROR('APPENDIX 16'!P21/NEPI!P21*100,"0.00")</f>
        <v>24.978135385691797</v>
      </c>
      <c r="Q21" s="155">
        <f>IFERROR('APPENDIX 16'!Q21/NEPI!Q21*100,"0.00")</f>
        <v>45.65497432266389</v>
      </c>
    </row>
    <row r="22" spans="2:17" ht="27" customHeight="1" x14ac:dyDescent="0.3">
      <c r="B22" s="9" t="s">
        <v>30</v>
      </c>
      <c r="C22" s="133" t="str">
        <f>IFERROR('APPENDIX 16'!C22/NEPI!C22*100,"0.00")</f>
        <v>0.00</v>
      </c>
      <c r="D22" s="133">
        <f>IFERROR('APPENDIX 16'!D22/NEPI!D22*100,"0.00")</f>
        <v>55.67303197036717</v>
      </c>
      <c r="E22" s="133">
        <f>IFERROR('APPENDIX 16'!E22/NEPI!E22*100,"0.00")</f>
        <v>94.734184034207601</v>
      </c>
      <c r="F22" s="133">
        <f>IFERROR('APPENDIX 16'!F22/NEPI!F22*100,"0.00")</f>
        <v>38.185158611092987</v>
      </c>
      <c r="G22" s="133">
        <f>IFERROR('APPENDIX 16'!G22/NEPI!G22*100,"0.00")</f>
        <v>117.90293040293041</v>
      </c>
      <c r="H22" s="133">
        <f>IFERROR('APPENDIX 16'!H22/NEPI!H22*100,"0.00")</f>
        <v>9.4539898678532168</v>
      </c>
      <c r="I22" s="133">
        <f>IFERROR('APPENDIX 16'!I22/NEPI!I22*100,"0.00")</f>
        <v>60.104829287290663</v>
      </c>
      <c r="J22" s="133">
        <f>IFERROR('APPENDIX 16'!J22/NEPI!J22*100,"0.00")</f>
        <v>62.424297441350788</v>
      </c>
      <c r="K22" s="133">
        <f>IFERROR('APPENDIX 16'!K22/NEPI!K22*100,"0.00")</f>
        <v>0</v>
      </c>
      <c r="L22" s="133">
        <f>IFERROR('APPENDIX 16'!L22/NEPI!L22*100,"0.00")</f>
        <v>-11.271473961979643</v>
      </c>
      <c r="M22" s="133">
        <f>IFERROR('APPENDIX 16'!M22/NEPI!M22*100,"0.00")</f>
        <v>37.430265829057369</v>
      </c>
      <c r="N22" s="133">
        <f>IFERROR('APPENDIX 16'!N22/NEPI!N22*100,"0.00")</f>
        <v>44.042748492001053</v>
      </c>
      <c r="O22" s="133" t="str">
        <f>IFERROR('APPENDIX 16'!O22/NEPI!O22*100,"0.00")</f>
        <v>0.00</v>
      </c>
      <c r="P22" s="133">
        <f>IFERROR('APPENDIX 16'!P22/NEPI!P22*100,"0.00")</f>
        <v>-20.527946609462518</v>
      </c>
      <c r="Q22" s="155">
        <f>IFERROR('APPENDIX 16'!Q22/NEPI!Q22*100,"0.00")</f>
        <v>50.519175341007141</v>
      </c>
    </row>
    <row r="23" spans="2:17" ht="27" customHeight="1" x14ac:dyDescent="0.3">
      <c r="B23" s="9" t="s">
        <v>31</v>
      </c>
      <c r="C23" s="133" t="str">
        <f>IFERROR('APPENDIX 16'!C23/NEPI!C23*100,"0.00")</f>
        <v>0.00</v>
      </c>
      <c r="D23" s="133" t="str">
        <f>IFERROR('APPENDIX 16'!D23/NEPI!D23*100,"0.00")</f>
        <v>0.00</v>
      </c>
      <c r="E23" s="133" t="str">
        <f>IFERROR('APPENDIX 16'!E23/NEPI!E23*100,"0.00")</f>
        <v>0.00</v>
      </c>
      <c r="F23" s="133" t="str">
        <f>IFERROR('APPENDIX 16'!F23/NEPI!F23*100,"0.00")</f>
        <v>0.00</v>
      </c>
      <c r="G23" s="133" t="str">
        <f>IFERROR('APPENDIX 16'!G23/NEPI!G23*100,"0.00")</f>
        <v>0.00</v>
      </c>
      <c r="H23" s="133" t="str">
        <f>IFERROR('APPENDIX 16'!H23/NEPI!H23*100,"0.00")</f>
        <v>0.00</v>
      </c>
      <c r="I23" s="133" t="str">
        <f>IFERROR('APPENDIX 16'!I23/NEPI!I23*100,"0.00")</f>
        <v>0.00</v>
      </c>
      <c r="J23" s="133" t="str">
        <f>IFERROR('APPENDIX 16'!J23/NEPI!J23*100,"0.00")</f>
        <v>0.00</v>
      </c>
      <c r="K23" s="133" t="str">
        <f>IFERROR('APPENDIX 16'!K23/NEPI!K23*100,"0.00")</f>
        <v>0.00</v>
      </c>
      <c r="L23" s="133" t="str">
        <f>IFERROR('APPENDIX 16'!L23/NEPI!L23*100,"0.00")</f>
        <v>0.00</v>
      </c>
      <c r="M23" s="133" t="str">
        <f>IFERROR('APPENDIX 16'!M23/NEPI!M23*100,"0.00")</f>
        <v>0.00</v>
      </c>
      <c r="N23" s="133" t="str">
        <f>IFERROR('APPENDIX 16'!N23/NEPI!N23*100,"0.00")</f>
        <v>0.00</v>
      </c>
      <c r="O23" s="133" t="str">
        <f>IFERROR('APPENDIX 16'!O23/NEPI!O23*100,"0.00")</f>
        <v>0.00</v>
      </c>
      <c r="P23" s="133" t="str">
        <f>IFERROR('APPENDIX 16'!P23/NEPI!P23*100,"0.00")</f>
        <v>0.00</v>
      </c>
      <c r="Q23" s="155" t="str">
        <f>IFERROR('APPENDIX 16'!Q23/NEPI!Q23*100,"0.00")</f>
        <v>0.00</v>
      </c>
    </row>
    <row r="24" spans="2:17" ht="27" customHeight="1" x14ac:dyDescent="0.3">
      <c r="B24" s="9" t="s">
        <v>32</v>
      </c>
      <c r="C24" s="133">
        <f>IFERROR('APPENDIX 16'!C24/NEPI!C24*100,"0.00")</f>
        <v>-1680.6451612903224</v>
      </c>
      <c r="D24" s="133">
        <f>IFERROR('APPENDIX 16'!D24/NEPI!D24*100,"0.00")</f>
        <v>104.37311226784911</v>
      </c>
      <c r="E24" s="133">
        <f>IFERROR('APPENDIX 16'!E24/NEPI!E24*100,"0.00")</f>
        <v>53.642063411153018</v>
      </c>
      <c r="F24" s="133">
        <f>IFERROR('APPENDIX 16'!F24/NEPI!F24*100,"0.00")</f>
        <v>37.083183833146215</v>
      </c>
      <c r="G24" s="133">
        <f>IFERROR('APPENDIX 16'!G24/NEPI!G24*100,"0.00")</f>
        <v>60.846851800934829</v>
      </c>
      <c r="H24" s="133">
        <f>IFERROR('APPENDIX 16'!H24/NEPI!H24*100,"0.00")</f>
        <v>70.280439915653375</v>
      </c>
      <c r="I24" s="133">
        <f>IFERROR('APPENDIX 16'!I24/NEPI!I24*100,"0.00")</f>
        <v>101.07371064353863</v>
      </c>
      <c r="J24" s="133">
        <f>IFERROR('APPENDIX 16'!J24/NEPI!J24*100,"0.00")</f>
        <v>101.84883944106903</v>
      </c>
      <c r="K24" s="133" t="str">
        <f>IFERROR('APPENDIX 16'!K24/NEPI!K24*100,"0.00")</f>
        <v>0.00</v>
      </c>
      <c r="L24" s="133">
        <f>IFERROR('APPENDIX 16'!L24/NEPI!L24*100,"0.00")</f>
        <v>63.422932550958144</v>
      </c>
      <c r="M24" s="133">
        <f>IFERROR('APPENDIX 16'!M24/NEPI!M24*100,"0.00")</f>
        <v>18.168376305332224</v>
      </c>
      <c r="N24" s="133">
        <f>IFERROR('APPENDIX 16'!N24/NEPI!N24*100,"0.00")</f>
        <v>36.600861549133128</v>
      </c>
      <c r="O24" s="133">
        <f>IFERROR('APPENDIX 16'!O24/NEPI!O24*100,"0.00")</f>
        <v>70.421343989232582</v>
      </c>
      <c r="P24" s="133">
        <f>IFERROR('APPENDIX 16'!P24/NEPI!P24*100,"0.00")</f>
        <v>47.04061416542843</v>
      </c>
      <c r="Q24" s="155">
        <f>IFERROR('APPENDIX 16'!Q24/NEPI!Q24*100,"0.00")</f>
        <v>74.979129139510363</v>
      </c>
    </row>
    <row r="25" spans="2:17" ht="27" customHeight="1" x14ac:dyDescent="0.3">
      <c r="B25" s="9" t="s">
        <v>33</v>
      </c>
      <c r="C25" s="133">
        <f>IFERROR('APPENDIX 16'!C25/NEPI!C25*100,"0.00")</f>
        <v>0</v>
      </c>
      <c r="D25" s="133">
        <f>IFERROR('APPENDIX 16'!D25/NEPI!D25*100,"0.00")</f>
        <v>72.390161472024033</v>
      </c>
      <c r="E25" s="133">
        <f>IFERROR('APPENDIX 16'!E25/NEPI!E25*100,"0.00")</f>
        <v>25.43871619224366</v>
      </c>
      <c r="F25" s="133">
        <f>IFERROR('APPENDIX 16'!F25/NEPI!F25*100,"0.00")</f>
        <v>202.83689072953172</v>
      </c>
      <c r="G25" s="133">
        <f>IFERROR('APPENDIX 16'!G25/NEPI!G25*100,"0.00")</f>
        <v>214.05135903071891</v>
      </c>
      <c r="H25" s="133">
        <f>IFERROR('APPENDIX 16'!H25/NEPI!H25*100,"0.00")</f>
        <v>52.572294469778001</v>
      </c>
      <c r="I25" s="133">
        <f>IFERROR('APPENDIX 16'!I25/NEPI!I25*100,"0.00")</f>
        <v>95.234387118791304</v>
      </c>
      <c r="J25" s="133">
        <f>IFERROR('APPENDIX 16'!J25/NEPI!J25*100,"0.00")</f>
        <v>110.88258390931381</v>
      </c>
      <c r="K25" s="133" t="str">
        <f>IFERROR('APPENDIX 16'!K25/NEPI!K25*100,"0.00")</f>
        <v>0.00</v>
      </c>
      <c r="L25" s="133">
        <f>IFERROR('APPENDIX 16'!L25/NEPI!L25*100,"0.00")</f>
        <v>-9.9840573933838197</v>
      </c>
      <c r="M25" s="133">
        <f>IFERROR('APPENDIX 16'!M25/NEPI!M25*100,"0.00")</f>
        <v>50.955789370296259</v>
      </c>
      <c r="N25" s="133">
        <f>IFERROR('APPENDIX 16'!N25/NEPI!N25*100,"0.00")</f>
        <v>65.631003236813712</v>
      </c>
      <c r="O25" s="133">
        <f>IFERROR('APPENDIX 16'!O25/NEPI!O25*100,"0.00")</f>
        <v>96.133696482443071</v>
      </c>
      <c r="P25" s="133">
        <f>IFERROR('APPENDIX 16'!P25/NEPI!P25*100,"0.00")</f>
        <v>18.506979062811567</v>
      </c>
      <c r="Q25" s="155">
        <f>IFERROR('APPENDIX 16'!Q25/NEPI!Q25*100,"0.00")</f>
        <v>89.152663879278848</v>
      </c>
    </row>
    <row r="26" spans="2:17" ht="27" customHeight="1" x14ac:dyDescent="0.3">
      <c r="B26" s="9" t="s">
        <v>34</v>
      </c>
      <c r="C26" s="133" t="str">
        <f>IFERROR('APPENDIX 16'!C26/NEPI!C26*100,"0.00")</f>
        <v>0.00</v>
      </c>
      <c r="D26" s="133">
        <f>IFERROR('APPENDIX 16'!D26/NEPI!D26*100,"0.00")</f>
        <v>24.686515718785284</v>
      </c>
      <c r="E26" s="133">
        <f>IFERROR('APPENDIX 16'!E26/NEPI!E26*100,"0.00")</f>
        <v>-0.37057754160257306</v>
      </c>
      <c r="F26" s="133">
        <f>IFERROR('APPENDIX 16'!F26/NEPI!F26*100,"0.00")</f>
        <v>2.6619789050728278</v>
      </c>
      <c r="G26" s="133">
        <f>IFERROR('APPENDIX 16'!G26/NEPI!G26*100,"0.00")</f>
        <v>29.431119577452591</v>
      </c>
      <c r="H26" s="133">
        <f>IFERROR('APPENDIX 16'!H26/NEPI!H26*100,"0.00")</f>
        <v>21.310883944678292</v>
      </c>
      <c r="I26" s="133">
        <f>IFERROR('APPENDIX 16'!I26/NEPI!I26*100,"0.00")</f>
        <v>82.35742205254067</v>
      </c>
      <c r="J26" s="133">
        <f>IFERROR('APPENDIX 16'!J26/NEPI!J26*100,"0.00")</f>
        <v>121.70960726774534</v>
      </c>
      <c r="K26" s="133">
        <f>IFERROR('APPENDIX 16'!K26/NEPI!K26*100,"0.00")</f>
        <v>0</v>
      </c>
      <c r="L26" s="133">
        <f>IFERROR('APPENDIX 16'!L26/NEPI!L26*100,"0.00")</f>
        <v>26.338469574301381</v>
      </c>
      <c r="M26" s="133">
        <f>IFERROR('APPENDIX 16'!M26/NEPI!M26*100,"0.00")</f>
        <v>22.641165202055525</v>
      </c>
      <c r="N26" s="133">
        <f>IFERROR('APPENDIX 16'!N26/NEPI!N26*100,"0.00")</f>
        <v>21.761772242581216</v>
      </c>
      <c r="O26" s="133" t="str">
        <f>IFERROR('APPENDIX 16'!O26/NEPI!O26*100,"0.00")</f>
        <v>0.00</v>
      </c>
      <c r="P26" s="133">
        <f>IFERROR('APPENDIX 16'!P26/NEPI!P26*100,"0.00")</f>
        <v>23.096463667357444</v>
      </c>
      <c r="Q26" s="155">
        <f>IFERROR('APPENDIX 16'!Q26/NEPI!Q26*100,"0.00")</f>
        <v>79.765068046374978</v>
      </c>
    </row>
    <row r="27" spans="2:17" ht="27" customHeight="1" x14ac:dyDescent="0.3">
      <c r="B27" s="9" t="s">
        <v>35</v>
      </c>
      <c r="C27" s="133" t="str">
        <f>IFERROR('APPENDIX 16'!C27/NEPI!C27*100,"0.00")</f>
        <v>0.00</v>
      </c>
      <c r="D27" s="133">
        <f>IFERROR('APPENDIX 16'!D27/NEPI!D27*100,"0.00")</f>
        <v>58.290644378538694</v>
      </c>
      <c r="E27" s="133">
        <f>IFERROR('APPENDIX 16'!E27/NEPI!E27*100,"0.00")</f>
        <v>13.27532351628737</v>
      </c>
      <c r="F27" s="133">
        <f>IFERROR('APPENDIX 16'!F27/NEPI!F27*100,"0.00")</f>
        <v>53.888268460763221</v>
      </c>
      <c r="G27" s="133">
        <f>IFERROR('APPENDIX 16'!G27/NEPI!G27*100,"0.00")</f>
        <v>96.722039923434508</v>
      </c>
      <c r="H27" s="133">
        <f>IFERROR('APPENDIX 16'!H27/NEPI!H27*100,"0.00")</f>
        <v>252.96824666359871</v>
      </c>
      <c r="I27" s="133">
        <f>IFERROR('APPENDIX 16'!I27/NEPI!I27*100,"0.00")</f>
        <v>75.609289518713993</v>
      </c>
      <c r="J27" s="133">
        <f>IFERROR('APPENDIX 16'!J27/NEPI!J27*100,"0.00")</f>
        <v>59.787384642651617</v>
      </c>
      <c r="K27" s="133" t="str">
        <f>IFERROR('APPENDIX 16'!K27/NEPI!K27*100,"0.00")</f>
        <v>0.00</v>
      </c>
      <c r="L27" s="133">
        <f>IFERROR('APPENDIX 16'!L27/NEPI!L27*100,"0.00")</f>
        <v>34.424077633491166</v>
      </c>
      <c r="M27" s="133">
        <f>IFERROR('APPENDIX 16'!M27/NEPI!M27*100,"0.00")</f>
        <v>42.709474586767016</v>
      </c>
      <c r="N27" s="133">
        <f>IFERROR('APPENDIX 16'!N27/NEPI!N27*100,"0.00")</f>
        <v>63.2859109683341</v>
      </c>
      <c r="O27" s="133">
        <f>IFERROR('APPENDIX 16'!O27/NEPI!O27*100,"0.00")</f>
        <v>78.898940899728757</v>
      </c>
      <c r="P27" s="133">
        <f>IFERROR('APPENDIX 16'!P27/NEPI!P27*100,"0.00")</f>
        <v>37.535708347818201</v>
      </c>
      <c r="Q27" s="155">
        <f>IFERROR('APPENDIX 16'!Q27/NEPI!Q27*100,"0.00")</f>
        <v>72.849095503946643</v>
      </c>
    </row>
    <row r="28" spans="2:17" ht="27" customHeight="1" x14ac:dyDescent="0.3">
      <c r="B28" s="9" t="s">
        <v>36</v>
      </c>
      <c r="C28" s="133">
        <f>IFERROR('APPENDIX 16'!C28/NEPI!C28*100,"0.00")</f>
        <v>2.0231213872832372</v>
      </c>
      <c r="D28" s="133">
        <f>IFERROR('APPENDIX 16'!D28/NEPI!D28*100,"0.00")</f>
        <v>59.072461534509777</v>
      </c>
      <c r="E28" s="133">
        <f>IFERROR('APPENDIX 16'!E28/NEPI!E28*100,"0.00")</f>
        <v>58.270075327923685</v>
      </c>
      <c r="F28" s="133">
        <f>IFERROR('APPENDIX 16'!F28/NEPI!F28*100,"0.00")</f>
        <v>54.509443833481029</v>
      </c>
      <c r="G28" s="133">
        <f>IFERROR('APPENDIX 16'!G28/NEPI!G28*100,"0.00")</f>
        <v>52.837531654005062</v>
      </c>
      <c r="H28" s="133">
        <f>IFERROR('APPENDIX 16'!H28/NEPI!H28*100,"0.00")</f>
        <v>38.2640941644798</v>
      </c>
      <c r="I28" s="133">
        <f>IFERROR('APPENDIX 16'!I28/NEPI!I28*100,"0.00")</f>
        <v>55.820025695262011</v>
      </c>
      <c r="J28" s="133">
        <f>IFERROR('APPENDIX 16'!J28/NEPI!J28*100,"0.00")</f>
        <v>64.154983895888833</v>
      </c>
      <c r="K28" s="133" t="str">
        <f>IFERROR('APPENDIX 16'!K28/NEPI!K28*100,"0.00")</f>
        <v>0.00</v>
      </c>
      <c r="L28" s="133">
        <f>IFERROR('APPENDIX 16'!L28/NEPI!L28*100,"0.00")</f>
        <v>20.946290690159529</v>
      </c>
      <c r="M28" s="133">
        <f>IFERROR('APPENDIX 16'!M28/NEPI!M28*100,"0.00")</f>
        <v>51.4641504969238</v>
      </c>
      <c r="N28" s="133">
        <f>IFERROR('APPENDIX 16'!N28/NEPI!N28*100,"0.00")</f>
        <v>51.244497355962238</v>
      </c>
      <c r="O28" s="133" t="str">
        <f>IFERROR('APPENDIX 16'!O28/NEPI!O28*100,"0.00")</f>
        <v>0.00</v>
      </c>
      <c r="P28" s="133">
        <f>IFERROR('APPENDIX 16'!P28/NEPI!P28*100,"0.00")</f>
        <v>84.091393646507001</v>
      </c>
      <c r="Q28" s="155">
        <f>IFERROR('APPENDIX 16'!Q28/NEPI!Q28*100,"0.00")</f>
        <v>54.823743628366671</v>
      </c>
    </row>
    <row r="29" spans="2:17" ht="27" customHeight="1" x14ac:dyDescent="0.3">
      <c r="B29" s="9" t="s">
        <v>220</v>
      </c>
      <c r="C29" s="133" t="str">
        <f>IFERROR('APPENDIX 16'!C29/NEPI!C29*100,"0.00")</f>
        <v>0.00</v>
      </c>
      <c r="D29" s="133">
        <f>IFERROR('APPENDIX 16'!D29/NEPI!D29*100,"0.00")</f>
        <v>617.19336534264517</v>
      </c>
      <c r="E29" s="133">
        <f>IFERROR('APPENDIX 16'!E29/NEPI!E29*100,"0.00")</f>
        <v>20.481659047831418</v>
      </c>
      <c r="F29" s="133">
        <f>IFERROR('APPENDIX 16'!F29/NEPI!F29*100,"0.00")</f>
        <v>-467.03661094944852</v>
      </c>
      <c r="G29" s="133">
        <f>IFERROR('APPENDIX 16'!G29/NEPI!G29*100,"0.00")</f>
        <v>13.452188006482983</v>
      </c>
      <c r="H29" s="133">
        <f>IFERROR('APPENDIX 16'!H29/NEPI!H29*100,"0.00")</f>
        <v>-21.370037783993325</v>
      </c>
      <c r="I29" s="133">
        <f>IFERROR('APPENDIX 16'!I29/NEPI!I29*100,"0.00")</f>
        <v>70.150371792005529</v>
      </c>
      <c r="J29" s="133">
        <f>IFERROR('APPENDIX 16'!J29/NEPI!J29*100,"0.00")</f>
        <v>80.294421386191487</v>
      </c>
      <c r="K29" s="133" t="str">
        <f>IFERROR('APPENDIX 16'!K29/NEPI!K29*100,"0.00")</f>
        <v>0.00</v>
      </c>
      <c r="L29" s="133">
        <f>IFERROR('APPENDIX 16'!L29/NEPI!L29*100,"0.00")</f>
        <v>39.618006023141547</v>
      </c>
      <c r="M29" s="133">
        <f>IFERROR('APPENDIX 16'!M29/NEPI!M29*100,"0.00")</f>
        <v>-105.91194968553459</v>
      </c>
      <c r="N29" s="133">
        <f>IFERROR('APPENDIX 16'!N29/NEPI!N29*100,"0.00")</f>
        <v>4.124799035369775</v>
      </c>
      <c r="O29" s="133" t="str">
        <f>IFERROR('APPENDIX 16'!O29/NEPI!O29*100,"0.00")</f>
        <v>0.00</v>
      </c>
      <c r="P29" s="133">
        <f>IFERROR('APPENDIX 16'!P29/NEPI!P29*100,"0.00")</f>
        <v>-3.7939459752952356</v>
      </c>
      <c r="Q29" s="155">
        <f>IFERROR('APPENDIX 16'!Q29/NEPI!Q29*100,"0.00")</f>
        <v>66.372642535189001</v>
      </c>
    </row>
    <row r="30" spans="2:17" ht="27" customHeight="1" x14ac:dyDescent="0.3">
      <c r="B30" s="9" t="s">
        <v>200</v>
      </c>
      <c r="C30" s="133">
        <f>IFERROR('APPENDIX 16'!C30/NEPI!C30*100,"0.00")</f>
        <v>87.10682030520087</v>
      </c>
      <c r="D30" s="133">
        <f>IFERROR('APPENDIX 16'!D30/NEPI!D30*100,"0.00")</f>
        <v>61.0410346479323</v>
      </c>
      <c r="E30" s="133">
        <f>IFERROR('APPENDIX 16'!E30/NEPI!E30*100,"0.00")</f>
        <v>52.465483234714007</v>
      </c>
      <c r="F30" s="133">
        <f>IFERROR('APPENDIX 16'!F30/NEPI!F30*100,"0.00")</f>
        <v>10.511797815633503</v>
      </c>
      <c r="G30" s="133">
        <f>IFERROR('APPENDIX 16'!G30/NEPI!G30*100,"0.00")</f>
        <v>70.137144269181661</v>
      </c>
      <c r="H30" s="133">
        <f>IFERROR('APPENDIX 16'!H30/NEPI!H30*100,"0.00")</f>
        <v>9.8949144741888464</v>
      </c>
      <c r="I30" s="133">
        <f>IFERROR('APPENDIX 16'!I30/NEPI!I30*100,"0.00")</f>
        <v>56.981347143839479</v>
      </c>
      <c r="J30" s="133">
        <f>IFERROR('APPENDIX 16'!J30/NEPI!J30*100,"0.00")</f>
        <v>39.251592356687901</v>
      </c>
      <c r="K30" s="133" t="str">
        <f>IFERROR('APPENDIX 16'!K30/NEPI!K30*100,"0.00")</f>
        <v>0.00</v>
      </c>
      <c r="L30" s="133">
        <f>IFERROR('APPENDIX 16'!L30/NEPI!L30*100,"0.00")</f>
        <v>36.045106725734996</v>
      </c>
      <c r="M30" s="133">
        <f>IFERROR('APPENDIX 16'!M30/NEPI!M30*100,"0.00")</f>
        <v>-30.951134380453755</v>
      </c>
      <c r="N30" s="133">
        <f>IFERROR('APPENDIX 16'!N30/NEPI!N30*100,"0.00")</f>
        <v>-11.772960418078004</v>
      </c>
      <c r="O30" s="133" t="str">
        <f>IFERROR('APPENDIX 16'!O30/NEPI!O30*100,"0.00")</f>
        <v>0.00</v>
      </c>
      <c r="P30" s="133">
        <f>IFERROR('APPENDIX 16'!P30/NEPI!P30*100,"0.00")</f>
        <v>-8.6533333333333342</v>
      </c>
      <c r="Q30" s="155">
        <f>IFERROR('APPENDIX 16'!Q30/NEPI!Q30*100,"0.00")</f>
        <v>43.737160389523766</v>
      </c>
    </row>
    <row r="31" spans="2:17" ht="27" customHeight="1" x14ac:dyDescent="0.3">
      <c r="B31" s="9" t="s">
        <v>37</v>
      </c>
      <c r="C31" s="133" t="str">
        <f>IFERROR('APPENDIX 16'!C31/NEPI!C31*100,"0.00")</f>
        <v>0.00</v>
      </c>
      <c r="D31" s="133">
        <f>IFERROR('APPENDIX 16'!D31/NEPI!D31*100,"0.00")</f>
        <v>442.32350625492086</v>
      </c>
      <c r="E31" s="133">
        <f>IFERROR('APPENDIX 16'!E31/NEPI!E31*100,"0.00")</f>
        <v>170.5388091790619</v>
      </c>
      <c r="F31" s="133">
        <f>IFERROR('APPENDIX 16'!F31/NEPI!F31*100,"0.00")</f>
        <v>59.101716897233203</v>
      </c>
      <c r="G31" s="133">
        <f>IFERROR('APPENDIX 16'!G31/NEPI!G31*100,"0.00")</f>
        <v>16.413130504403522</v>
      </c>
      <c r="H31" s="133">
        <f>IFERROR('APPENDIX 16'!H31/NEPI!H31*100,"0.00")</f>
        <v>69.363918044222373</v>
      </c>
      <c r="I31" s="133">
        <f>IFERROR('APPENDIX 16'!I31/NEPI!I31*100,"0.00")</f>
        <v>66.873216562443076</v>
      </c>
      <c r="J31" s="133">
        <f>IFERROR('APPENDIX 16'!J31/NEPI!J31*100,"0.00")</f>
        <v>64.710907195891139</v>
      </c>
      <c r="K31" s="133" t="str">
        <f>IFERROR('APPENDIX 16'!K31/NEPI!K31*100,"0.00")</f>
        <v>0.00</v>
      </c>
      <c r="L31" s="133">
        <f>IFERROR('APPENDIX 16'!L31/NEPI!L31*100,"0.00")</f>
        <v>27.069101418812402</v>
      </c>
      <c r="M31" s="133">
        <f>IFERROR('APPENDIX 16'!M31/NEPI!M31*100,"0.00")</f>
        <v>102.89795144811427</v>
      </c>
      <c r="N31" s="133">
        <f>IFERROR('APPENDIX 16'!N31/NEPI!N31*100,"0.00")</f>
        <v>-3.5144751324647401</v>
      </c>
      <c r="O31" s="133" t="str">
        <f>IFERROR('APPENDIX 16'!O31/NEPI!O31*100,"0.00")</f>
        <v>0.00</v>
      </c>
      <c r="P31" s="133">
        <f>IFERROR('APPENDIX 16'!P31/NEPI!P31*100,"0.00")</f>
        <v>17.542047801711419</v>
      </c>
      <c r="Q31" s="155">
        <f>IFERROR('APPENDIX 16'!Q31/NEPI!Q31*100,"0.00")</f>
        <v>63.40012139231542</v>
      </c>
    </row>
    <row r="32" spans="2:17" ht="27" customHeight="1" x14ac:dyDescent="0.3">
      <c r="B32" s="9" t="s">
        <v>141</v>
      </c>
      <c r="C32" s="133" t="str">
        <f>IFERROR('APPENDIX 16'!C32/NEPI!C32*100,"0.00")</f>
        <v>0.00</v>
      </c>
      <c r="D32" s="133">
        <f>IFERROR('APPENDIX 16'!D32/NEPI!D32*100,"0.00")</f>
        <v>134.45815067794882</v>
      </c>
      <c r="E32" s="133">
        <f>IFERROR('APPENDIX 16'!E32/NEPI!E32*100,"0.00")</f>
        <v>23.484358144552321</v>
      </c>
      <c r="F32" s="133">
        <f>IFERROR('APPENDIX 16'!F32/NEPI!F32*100,"0.00")</f>
        <v>50.03740264312011</v>
      </c>
      <c r="G32" s="133">
        <f>IFERROR('APPENDIX 16'!G32/NEPI!G32*100,"0.00")</f>
        <v>30.312336644014636</v>
      </c>
      <c r="H32" s="133">
        <f>IFERROR('APPENDIX 16'!H32/NEPI!H32*100,"0.00")</f>
        <v>41.656590084643291</v>
      </c>
      <c r="I32" s="133">
        <f>IFERROR('APPENDIX 16'!I32/NEPI!I32*100,"0.00")</f>
        <v>86.352743086760256</v>
      </c>
      <c r="J32" s="133">
        <f>IFERROR('APPENDIX 16'!J32/NEPI!J32*100,"0.00")</f>
        <v>62.904865649963696</v>
      </c>
      <c r="K32" s="133" t="str">
        <f>IFERROR('APPENDIX 16'!K32/NEPI!K32*100,"0.00")</f>
        <v>0.00</v>
      </c>
      <c r="L32" s="133">
        <f>IFERROR('APPENDIX 16'!L32/NEPI!L32*100,"0.00")</f>
        <v>5.5401497444836192</v>
      </c>
      <c r="M32" s="133">
        <f>IFERROR('APPENDIX 16'!M32/NEPI!M32*100,"0.00")</f>
        <v>-275.08479237326975</v>
      </c>
      <c r="N32" s="133">
        <f>IFERROR('APPENDIX 16'!N32/NEPI!N32*100,"0.00")</f>
        <v>31.302079215748279</v>
      </c>
      <c r="O32" s="133">
        <f>IFERROR('APPENDIX 16'!O32/NEPI!O32*100,"0.00")</f>
        <v>126.46518502147879</v>
      </c>
      <c r="P32" s="133">
        <f>IFERROR('APPENDIX 16'!P32/NEPI!P32*100,"0.00")</f>
        <v>10.589013898080742</v>
      </c>
      <c r="Q32" s="155">
        <f>IFERROR('APPENDIX 16'!Q32/NEPI!Q32*100,"0.00")</f>
        <v>67.944669620133851</v>
      </c>
    </row>
    <row r="33" spans="2:17" ht="27" customHeight="1" x14ac:dyDescent="0.3">
      <c r="B33" s="9" t="s">
        <v>156</v>
      </c>
      <c r="C33" s="133" t="str">
        <f>IFERROR('APPENDIX 16'!C33/NEPI!C33*100,"0.00")</f>
        <v>0.00</v>
      </c>
      <c r="D33" s="133">
        <f>IFERROR('APPENDIX 16'!D33/NEPI!D33*100,"0.00")</f>
        <v>-1.2262972635403655</v>
      </c>
      <c r="E33" s="133">
        <f>IFERROR('APPENDIX 16'!E33/NEPI!E33*100,"0.00")</f>
        <v>15.4061966333252</v>
      </c>
      <c r="F33" s="133">
        <f>IFERROR('APPENDIX 16'!F33/NEPI!F33*100,"0.00")</f>
        <v>40.713269660638076</v>
      </c>
      <c r="G33" s="133">
        <f>IFERROR('APPENDIX 16'!G33/NEPI!G33*100,"0.00")</f>
        <v>17.519249828466876</v>
      </c>
      <c r="H33" s="133">
        <f>IFERROR('APPENDIX 16'!H33/NEPI!H33*100,"0.00")</f>
        <v>95.777005278743403</v>
      </c>
      <c r="I33" s="133">
        <f>IFERROR('APPENDIX 16'!I33/NEPI!I33*100,"0.00")</f>
        <v>81.674644143060917</v>
      </c>
      <c r="J33" s="133">
        <f>IFERROR('APPENDIX 16'!J33/NEPI!J33*100,"0.00")</f>
        <v>57.94583902153623</v>
      </c>
      <c r="K33" s="133" t="str">
        <f>IFERROR('APPENDIX 16'!K33/NEPI!K33*100,"0.00")</f>
        <v>0.00</v>
      </c>
      <c r="L33" s="133">
        <f>IFERROR('APPENDIX 16'!L33/NEPI!L33*100,"0.00")</f>
        <v>15.591833726415095</v>
      </c>
      <c r="M33" s="133">
        <f>IFERROR('APPENDIX 16'!M33/NEPI!M33*100,"0.00")</f>
        <v>3.3769118166675076</v>
      </c>
      <c r="N33" s="133">
        <f>IFERROR('APPENDIX 16'!N33/NEPI!N33*100,"0.00")</f>
        <v>39.653189418738386</v>
      </c>
      <c r="O33" s="133" t="str">
        <f>IFERROR('APPENDIX 16'!O33/NEPI!O33*100,"0.00")</f>
        <v>0.00</v>
      </c>
      <c r="P33" s="133">
        <f>IFERROR('APPENDIX 16'!P33/NEPI!P33*100,"0.00")</f>
        <v>-89.314079422382676</v>
      </c>
      <c r="Q33" s="155">
        <f>IFERROR('APPENDIX 16'!Q33/NEPI!Q33*100,"0.00")</f>
        <v>61.560591539344401</v>
      </c>
    </row>
    <row r="34" spans="2:17" ht="27" customHeight="1" x14ac:dyDescent="0.3">
      <c r="B34" s="9" t="s">
        <v>142</v>
      </c>
      <c r="C34" s="133" t="str">
        <f>IFERROR('APPENDIX 16'!C34/NEPI!C34*100,"0.00")</f>
        <v>0.00</v>
      </c>
      <c r="D34" s="133">
        <f>IFERROR('APPENDIX 16'!D34/NEPI!D34*100,"0.00")</f>
        <v>14.730661220321675</v>
      </c>
      <c r="E34" s="133">
        <f>IFERROR('APPENDIX 16'!E34/NEPI!E34*100,"0.00")</f>
        <v>32.889439454939613</v>
      </c>
      <c r="F34" s="133">
        <f>IFERROR('APPENDIX 16'!F34/NEPI!F34*100,"0.00")</f>
        <v>43.816369874203559</v>
      </c>
      <c r="G34" s="133">
        <f>IFERROR('APPENDIX 16'!G34/NEPI!G34*100,"0.00")</f>
        <v>4.7770487412961966</v>
      </c>
      <c r="H34" s="133">
        <f>IFERROR('APPENDIX 16'!H34/NEPI!H34*100,"0.00")</f>
        <v>-1.8721397864373872</v>
      </c>
      <c r="I34" s="133">
        <f>IFERROR('APPENDIX 16'!I34/NEPI!I34*100,"0.00")</f>
        <v>84.071541991163741</v>
      </c>
      <c r="J34" s="133">
        <f>IFERROR('APPENDIX 16'!J34/NEPI!J34*100,"0.00")</f>
        <v>38.771077876422574</v>
      </c>
      <c r="K34" s="133">
        <f>IFERROR('APPENDIX 16'!K34/NEPI!K34*100,"0.00")</f>
        <v>360.6513495427169</v>
      </c>
      <c r="L34" s="133">
        <f>IFERROR('APPENDIX 16'!L34/NEPI!L34*100,"0.00")</f>
        <v>-2.5983653819752703</v>
      </c>
      <c r="M34" s="133">
        <f>IFERROR('APPENDIX 16'!M34/NEPI!M34*100,"0.00")</f>
        <v>5.862942666902363</v>
      </c>
      <c r="N34" s="133">
        <f>IFERROR('APPENDIX 16'!N34/NEPI!N34*100,"0.00")</f>
        <v>35.781413156978772</v>
      </c>
      <c r="O34" s="133">
        <f>IFERROR('APPENDIX 16'!O34/NEPI!O34*100,"0.00")</f>
        <v>73.27946105319748</v>
      </c>
      <c r="P34" s="133">
        <f>IFERROR('APPENDIX 16'!P34/NEPI!P34*100,"0.00")</f>
        <v>-2.9454230436038116</v>
      </c>
      <c r="Q34" s="155">
        <f>IFERROR('APPENDIX 16'!Q34/NEPI!Q34*100,"0.00")</f>
        <v>69.800144036188513</v>
      </c>
    </row>
    <row r="35" spans="2:17" ht="27" customHeight="1" x14ac:dyDescent="0.3">
      <c r="B35" s="9" t="s">
        <v>143</v>
      </c>
      <c r="C35" s="133" t="str">
        <f>IFERROR('APPENDIX 16'!C35/NEPI!C35*100,"0.00")</f>
        <v>0.00</v>
      </c>
      <c r="D35" s="133">
        <f>IFERROR('APPENDIX 16'!D35/NEPI!D35*100,"0.00")</f>
        <v>104.73326359832636</v>
      </c>
      <c r="E35" s="133">
        <f>IFERROR('APPENDIX 16'!E35/NEPI!E35*100,"0.00")</f>
        <v>27.808967737106073</v>
      </c>
      <c r="F35" s="133">
        <f>IFERROR('APPENDIX 16'!F35/NEPI!F35*100,"0.00")</f>
        <v>42.629584430599266</v>
      </c>
      <c r="G35" s="133">
        <f>IFERROR('APPENDIX 16'!G35/NEPI!G35*100,"0.00")</f>
        <v>-16.436903499469775</v>
      </c>
      <c r="H35" s="133">
        <f>IFERROR('APPENDIX 16'!H35/NEPI!H35*100,"0.00")</f>
        <v>17.352941176470587</v>
      </c>
      <c r="I35" s="133">
        <f>IFERROR('APPENDIX 16'!I35/NEPI!I35*100,"0.00")</f>
        <v>67.938840473829771</v>
      </c>
      <c r="J35" s="133">
        <f>IFERROR('APPENDIX 16'!J35/NEPI!J35*100,"0.00")</f>
        <v>32.136915487038962</v>
      </c>
      <c r="K35" s="133" t="str">
        <f>IFERROR('APPENDIX 16'!K35/NEPI!K35*100,"0.00")</f>
        <v>0.00</v>
      </c>
      <c r="L35" s="133">
        <f>IFERROR('APPENDIX 16'!L35/NEPI!L35*100,"0.00")</f>
        <v>1.7115019831005347</v>
      </c>
      <c r="M35" s="133">
        <f>IFERROR('APPENDIX 16'!M35/NEPI!M35*100,"0.00")</f>
        <v>27.860780270190649</v>
      </c>
      <c r="N35" s="133">
        <f>IFERROR('APPENDIX 16'!N35/NEPI!N35*100,"0.00")</f>
        <v>3.1568120282555094</v>
      </c>
      <c r="O35" s="133">
        <f>IFERROR('APPENDIX 16'!O35/NEPI!O35*100,"0.00")</f>
        <v>91.084463622630068</v>
      </c>
      <c r="P35" s="133">
        <f>IFERROR('APPENDIX 16'!P35/NEPI!P35*100,"0.00")</f>
        <v>25.623517276946878</v>
      </c>
      <c r="Q35" s="155">
        <f>IFERROR('APPENDIX 16'!Q35/NEPI!Q35*100,"0.00")</f>
        <v>58.227713281499625</v>
      </c>
    </row>
    <row r="36" spans="2:17" ht="27" customHeight="1" x14ac:dyDescent="0.3">
      <c r="B36" s="9" t="s">
        <v>157</v>
      </c>
      <c r="C36" s="133" t="str">
        <f>IFERROR('APPENDIX 16'!C36/NEPI!C36*100,"0.00")</f>
        <v>0.00</v>
      </c>
      <c r="D36" s="133">
        <f>IFERROR('APPENDIX 16'!D36/NEPI!D36*100,"0.00")</f>
        <v>92.257096699746128</v>
      </c>
      <c r="E36" s="133">
        <f>IFERROR('APPENDIX 16'!E36/NEPI!E36*100,"0.00")</f>
        <v>7.4762479943752362</v>
      </c>
      <c r="F36" s="133">
        <f>IFERROR('APPENDIX 16'!F36/NEPI!F36*100,"0.00")</f>
        <v>53.219797764768494</v>
      </c>
      <c r="G36" s="133">
        <f>IFERROR('APPENDIX 16'!G36/NEPI!G36*100,"0.00")</f>
        <v>14.080057144427045</v>
      </c>
      <c r="H36" s="133">
        <f>IFERROR('APPENDIX 16'!H36/NEPI!H36*100,"0.00")</f>
        <v>29.84100284352597</v>
      </c>
      <c r="I36" s="133">
        <f>IFERROR('APPENDIX 16'!I36/NEPI!I36*100,"0.00")</f>
        <v>80.588274608043548</v>
      </c>
      <c r="J36" s="133">
        <f>IFERROR('APPENDIX 16'!J36/NEPI!J36*100,"0.00")</f>
        <v>70.107465728266931</v>
      </c>
      <c r="K36" s="133">
        <f>IFERROR('APPENDIX 16'!K36/NEPI!K36*100,"0.00")</f>
        <v>17.161077889637426</v>
      </c>
      <c r="L36" s="133">
        <f>IFERROR('APPENDIX 16'!L36/NEPI!L36*100,"0.00")</f>
        <v>4.1366488496397862</v>
      </c>
      <c r="M36" s="133">
        <f>IFERROR('APPENDIX 16'!M36/NEPI!M36*100,"0.00")</f>
        <v>27.183665704955455</v>
      </c>
      <c r="N36" s="133">
        <f>IFERROR('APPENDIX 16'!N36/NEPI!N36*100,"0.00")</f>
        <v>13.075157773952956</v>
      </c>
      <c r="O36" s="133">
        <f>IFERROR('APPENDIX 16'!O36/NEPI!O36*100,"0.00")</f>
        <v>86.566813885510669</v>
      </c>
      <c r="P36" s="133">
        <f>IFERROR('APPENDIX 16'!P36/NEPI!P36*100,"0.00")</f>
        <v>-25.948290525599592</v>
      </c>
      <c r="Q36" s="155">
        <f>IFERROR('APPENDIX 16'!Q36/NEPI!Q36*100,"0.00")</f>
        <v>60.557964473862747</v>
      </c>
    </row>
    <row r="37" spans="2:17" ht="27" customHeight="1" x14ac:dyDescent="0.3">
      <c r="B37" s="9" t="s">
        <v>38</v>
      </c>
      <c r="C37" s="133" t="str">
        <f>IFERROR('APPENDIX 16'!C37/NEPI!C37*100,"0.00")</f>
        <v>0.00</v>
      </c>
      <c r="D37" s="133">
        <f>IFERROR('APPENDIX 16'!D37/NEPI!D37*100,"0.00")</f>
        <v>24.042618900555897</v>
      </c>
      <c r="E37" s="133">
        <f>IFERROR('APPENDIX 16'!E37/NEPI!E37*100,"0.00")</f>
        <v>4.1805726330581416</v>
      </c>
      <c r="F37" s="133">
        <f>IFERROR('APPENDIX 16'!F37/NEPI!F37*100,"0.00")</f>
        <v>11.31917631917632</v>
      </c>
      <c r="G37" s="133">
        <f>IFERROR('APPENDIX 16'!G37/NEPI!G37*100,"0.00")</f>
        <v>34.269819193324061</v>
      </c>
      <c r="H37" s="133">
        <f>IFERROR('APPENDIX 16'!H37/NEPI!H37*100,"0.00")</f>
        <v>22.951207958313596</v>
      </c>
      <c r="I37" s="133">
        <f>IFERROR('APPENDIX 16'!I37/NEPI!I37*100,"0.00")</f>
        <v>38.028606060606066</v>
      </c>
      <c r="J37" s="133">
        <f>IFERROR('APPENDIX 16'!J37/NEPI!J37*100,"0.00")</f>
        <v>32.261304206969967</v>
      </c>
      <c r="K37" s="133" t="str">
        <f>IFERROR('APPENDIX 16'!K37/NEPI!K37*100,"0.00")</f>
        <v>0.00</v>
      </c>
      <c r="L37" s="133">
        <f>IFERROR('APPENDIX 16'!L37/NEPI!L37*100,"0.00")</f>
        <v>-40.875912408759127</v>
      </c>
      <c r="M37" s="133">
        <f>IFERROR('APPENDIX 16'!M37/NEPI!M37*100,"0.00")</f>
        <v>36.944138716715905</v>
      </c>
      <c r="N37" s="133">
        <f>IFERROR('APPENDIX 16'!N37/NEPI!N37*100,"0.00")</f>
        <v>-15.971115846971923</v>
      </c>
      <c r="O37" s="133">
        <f>IFERROR('APPENDIX 16'!O37/NEPI!O37*100,"0.00")</f>
        <v>26.373767497609908</v>
      </c>
      <c r="P37" s="133">
        <f>IFERROR('APPENDIX 16'!P37/NEPI!P37*100,"0.00")</f>
        <v>716.02101116217989</v>
      </c>
      <c r="Q37" s="155">
        <f>IFERROR('APPENDIX 16'!Q37/NEPI!Q37*100,"0.00")</f>
        <v>33.840555323157439</v>
      </c>
    </row>
    <row r="38" spans="2:17" ht="27" customHeight="1" x14ac:dyDescent="0.3">
      <c r="B38" s="9" t="s">
        <v>39</v>
      </c>
      <c r="C38" s="133" t="str">
        <f>IFERROR('APPENDIX 16'!C38/NEPI!C38*100,"0.00")</f>
        <v>0.00</v>
      </c>
      <c r="D38" s="133">
        <f>IFERROR('APPENDIX 16'!D38/NEPI!D38*100,"0.00")</f>
        <v>138.04388714733543</v>
      </c>
      <c r="E38" s="133">
        <f>IFERROR('APPENDIX 16'!E38/NEPI!E38*100,"0.00")</f>
        <v>47.080098800282286</v>
      </c>
      <c r="F38" s="133">
        <f>IFERROR('APPENDIX 16'!F38/NEPI!F38*100,"0.00")</f>
        <v>9.3789906824953881</v>
      </c>
      <c r="G38" s="133">
        <f>IFERROR('APPENDIX 16'!G38/NEPI!G38*100,"0.00")</f>
        <v>48.092101681998798</v>
      </c>
      <c r="H38" s="133">
        <f>IFERROR('APPENDIX 16'!H38/NEPI!H38*100,"0.00")</f>
        <v>20.075965815383078</v>
      </c>
      <c r="I38" s="133">
        <f>IFERROR('APPENDIX 16'!I38/NEPI!I38*100,"0.00")</f>
        <v>33.922702160889528</v>
      </c>
      <c r="J38" s="133">
        <f>IFERROR('APPENDIX 16'!J38/NEPI!J38*100,"0.00")</f>
        <v>61.994248853656643</v>
      </c>
      <c r="K38" s="133" t="str">
        <f>IFERROR('APPENDIX 16'!K38/NEPI!K38*100,"0.00")</f>
        <v>0.00</v>
      </c>
      <c r="L38" s="133">
        <f>IFERROR('APPENDIX 16'!L38/NEPI!L38*100,"0.00")</f>
        <v>4.387096774193548</v>
      </c>
      <c r="M38" s="133">
        <f>IFERROR('APPENDIX 16'!M38/NEPI!M38*100,"0.00")</f>
        <v>35.834427868498949</v>
      </c>
      <c r="N38" s="133">
        <f>IFERROR('APPENDIX 16'!N38/NEPI!N38*100,"0.00")</f>
        <v>30.424877813486134</v>
      </c>
      <c r="O38" s="133">
        <f>IFERROR('APPENDIX 16'!O38/NEPI!O38*100,"0.00")</f>
        <v>32.709692634226869</v>
      </c>
      <c r="P38" s="133">
        <f>IFERROR('APPENDIX 16'!P38/NEPI!P38*100,"0.00")</f>
        <v>-26.789448286955125</v>
      </c>
      <c r="Q38" s="155">
        <f>IFERROR('APPENDIX 16'!Q38/NEPI!Q38*100,"0.00")</f>
        <v>35.804020100502512</v>
      </c>
    </row>
    <row r="39" spans="2:17" ht="27" customHeight="1" x14ac:dyDescent="0.3">
      <c r="B39" s="9" t="s">
        <v>40</v>
      </c>
      <c r="C39" s="133" t="str">
        <f>IFERROR('APPENDIX 16'!C39/NEPI!C39*100,"0.00")</f>
        <v>0.00</v>
      </c>
      <c r="D39" s="133">
        <f>IFERROR('APPENDIX 16'!D39/NEPI!D39*100,"0.00")</f>
        <v>-42.772172065852367</v>
      </c>
      <c r="E39" s="133">
        <f>IFERROR('APPENDIX 16'!E39/NEPI!E39*100,"0.00")</f>
        <v>-233.24723035417026</v>
      </c>
      <c r="F39" s="133">
        <f>IFERROR('APPENDIX 16'!F39/NEPI!F39*100,"0.00")</f>
        <v>-23.661744769721174</v>
      </c>
      <c r="G39" s="133">
        <f>IFERROR('APPENDIX 16'!G39/NEPI!G39*100,"0.00")</f>
        <v>-392.91169451073984</v>
      </c>
      <c r="H39" s="133">
        <f>IFERROR('APPENDIX 16'!H39/NEPI!H39*100,"0.00")</f>
        <v>-43.64560639070443</v>
      </c>
      <c r="I39" s="133">
        <f>IFERROR('APPENDIX 16'!I39/NEPI!I39*100,"0.00")</f>
        <v>83.61077962206231</v>
      </c>
      <c r="J39" s="133">
        <f>IFERROR('APPENDIX 16'!J39/NEPI!J39*100,"0.00")</f>
        <v>47.866298836701816</v>
      </c>
      <c r="K39" s="133" t="str">
        <f>IFERROR('APPENDIX 16'!K39/NEPI!K39*100,"0.00")</f>
        <v>0.00</v>
      </c>
      <c r="L39" s="133">
        <f>IFERROR('APPENDIX 16'!L39/NEPI!L39*100,"0.00")</f>
        <v>-81.316401584208208</v>
      </c>
      <c r="M39" s="133">
        <f>IFERROR('APPENDIX 16'!M39/NEPI!M39*100,"0.00")</f>
        <v>-79.195425981250651</v>
      </c>
      <c r="N39" s="133">
        <f>IFERROR('APPENDIX 16'!N39/NEPI!N39*100,"0.00")</f>
        <v>-9.7619240126719049</v>
      </c>
      <c r="O39" s="133">
        <f>IFERROR('APPENDIX 16'!O39/NEPI!O39*100,"0.00")</f>
        <v>-66.633612583347585</v>
      </c>
      <c r="P39" s="133">
        <f>IFERROR('APPENDIX 16'!P39/NEPI!P39*100,"0.00")</f>
        <v>2303.9378813089297</v>
      </c>
      <c r="Q39" s="155">
        <f>IFERROR('APPENDIX 16'!Q39/NEPI!Q39*100,"0.00")</f>
        <v>47.030670141501375</v>
      </c>
    </row>
    <row r="40" spans="2:17" ht="27" customHeight="1" x14ac:dyDescent="0.3">
      <c r="B40" s="9" t="s">
        <v>41</v>
      </c>
      <c r="C40" s="133" t="str">
        <f>IFERROR('APPENDIX 16'!C40/NEPI!C40*100,"0.00")</f>
        <v>0.00</v>
      </c>
      <c r="D40" s="133">
        <f>IFERROR('APPENDIX 16'!D40/NEPI!D40*100,"0.00")</f>
        <v>11.388297332927696</v>
      </c>
      <c r="E40" s="133">
        <f>IFERROR('APPENDIX 16'!E40/NEPI!E40*100,"0.00")</f>
        <v>33.983739837398375</v>
      </c>
      <c r="F40" s="133">
        <f>IFERROR('APPENDIX 16'!F40/NEPI!F40*100,"0.00")</f>
        <v>11.655522250403505</v>
      </c>
      <c r="G40" s="133">
        <f>IFERROR('APPENDIX 16'!G40/NEPI!G40*100,"0.00")</f>
        <v>19.963110102156641</v>
      </c>
      <c r="H40" s="133">
        <f>IFERROR('APPENDIX 16'!H40/NEPI!H40*100,"0.00")</f>
        <v>-0.94544022060271815</v>
      </c>
      <c r="I40" s="133">
        <f>IFERROR('APPENDIX 16'!I40/NEPI!I40*100,"0.00")</f>
        <v>57.416976090502139</v>
      </c>
      <c r="J40" s="133">
        <f>IFERROR('APPENDIX 16'!J40/NEPI!J40*100,"0.00")</f>
        <v>57.918110561056103</v>
      </c>
      <c r="K40" s="133" t="str">
        <f>IFERROR('APPENDIX 16'!K40/NEPI!K40*100,"0.00")</f>
        <v>0.00</v>
      </c>
      <c r="L40" s="133">
        <f>IFERROR('APPENDIX 16'!L40/NEPI!L40*100,"0.00")</f>
        <v>5.6552176766571867</v>
      </c>
      <c r="M40" s="133">
        <f>IFERROR('APPENDIX 16'!M40/NEPI!M40*100,"0.00")</f>
        <v>10.802400533451879</v>
      </c>
      <c r="N40" s="133">
        <f>IFERROR('APPENDIX 16'!N40/NEPI!N40*100,"0.00")</f>
        <v>12.061354042470917</v>
      </c>
      <c r="O40" s="133" t="str">
        <f>IFERROR('APPENDIX 16'!O40/NEPI!O40*100,"0.00")</f>
        <v>0.00</v>
      </c>
      <c r="P40" s="133">
        <f>IFERROR('APPENDIX 16'!P40/NEPI!P40*100,"0.00")</f>
        <v>1.3229048204794951</v>
      </c>
      <c r="Q40" s="155">
        <f>IFERROR('APPENDIX 16'!Q40/NEPI!Q40*100,"0.00")</f>
        <v>51.65687198926463</v>
      </c>
    </row>
    <row r="41" spans="2:17" ht="27" customHeight="1" x14ac:dyDescent="0.3">
      <c r="B41" s="9" t="s">
        <v>42</v>
      </c>
      <c r="C41" s="133" t="str">
        <f>IFERROR('APPENDIX 16'!C41/NEPI!C41*100,"0.00")</f>
        <v>0.00</v>
      </c>
      <c r="D41" s="133">
        <f>IFERROR('APPENDIX 16'!D41/NEPI!D41*100,"0.00")</f>
        <v>123.00587741393787</v>
      </c>
      <c r="E41" s="133">
        <f>IFERROR('APPENDIX 16'!E41/NEPI!E41*100,"0.00")</f>
        <v>71.560846560846556</v>
      </c>
      <c r="F41" s="133">
        <f>IFERROR('APPENDIX 16'!F41/NEPI!F41*100,"0.00")</f>
        <v>45.989411647188092</v>
      </c>
      <c r="G41" s="133">
        <f>IFERROR('APPENDIX 16'!G41/NEPI!G41*100,"0.00")</f>
        <v>100.71693657219973</v>
      </c>
      <c r="H41" s="133">
        <f>IFERROR('APPENDIX 16'!H41/NEPI!H41*100,"0.00")</f>
        <v>-364.07716371220022</v>
      </c>
      <c r="I41" s="133">
        <f>IFERROR('APPENDIX 16'!I41/NEPI!I41*100,"0.00")</f>
        <v>47.82636350144324</v>
      </c>
      <c r="J41" s="133">
        <f>IFERROR('APPENDIX 16'!J41/NEPI!J41*100,"0.00")</f>
        <v>85.772901428073851</v>
      </c>
      <c r="K41" s="133">
        <f>IFERROR('APPENDIX 16'!K41/NEPI!K41*100,"0.00")</f>
        <v>160.97954122752637</v>
      </c>
      <c r="L41" s="133">
        <f>IFERROR('APPENDIX 16'!L41/NEPI!L41*100,"0.00")</f>
        <v>6.0852587048486821</v>
      </c>
      <c r="M41" s="133">
        <f>IFERROR('APPENDIX 16'!M41/NEPI!M41*100,"0.00")</f>
        <v>163.91224113184336</v>
      </c>
      <c r="N41" s="133">
        <f>IFERROR('APPENDIX 16'!N41/NEPI!N41*100,"0.00")</f>
        <v>-303.38800752890563</v>
      </c>
      <c r="O41" s="133">
        <f>IFERROR('APPENDIX 16'!O41/NEPI!O41*100,"0.00")</f>
        <v>449.07667432558929</v>
      </c>
      <c r="P41" s="133">
        <f>IFERROR('APPENDIX 16'!P41/NEPI!P41*100,"0.00")</f>
        <v>-43.361460306526602</v>
      </c>
      <c r="Q41" s="155">
        <f>IFERROR('APPENDIX 16'!Q41/NEPI!Q41*100,"0.00")</f>
        <v>72.111338995700464</v>
      </c>
    </row>
    <row r="42" spans="2:17" ht="27" customHeight="1" x14ac:dyDescent="0.3">
      <c r="B42" s="9" t="s">
        <v>43</v>
      </c>
      <c r="C42" s="133">
        <f>IFERROR('APPENDIX 16'!C42/NEPI!C42*100,"0.00")</f>
        <v>3.5545023696682465</v>
      </c>
      <c r="D42" s="133">
        <f>IFERROR('APPENDIX 16'!D42/NEPI!D42*100,"0.00")</f>
        <v>-3.2608695652173911</v>
      </c>
      <c r="E42" s="133">
        <f>IFERROR('APPENDIX 16'!E42/NEPI!E42*100,"0.00")</f>
        <v>19.901252043206444</v>
      </c>
      <c r="F42" s="133">
        <f>IFERROR('APPENDIX 16'!F42/NEPI!F42*100,"0.00")</f>
        <v>16.882674240769063</v>
      </c>
      <c r="G42" s="133">
        <f>IFERROR('APPENDIX 16'!G42/NEPI!G42*100,"0.00")</f>
        <v>33.643258756003277</v>
      </c>
      <c r="H42" s="133">
        <f>IFERROR('APPENDIX 16'!H42/NEPI!H42*100,"0.00")</f>
        <v>31.495674388898564</v>
      </c>
      <c r="I42" s="133">
        <f>IFERROR('APPENDIX 16'!I42/NEPI!I42*100,"0.00")</f>
        <v>75.952601708833129</v>
      </c>
      <c r="J42" s="133">
        <f>IFERROR('APPENDIX 16'!J42/NEPI!J42*100,"0.00")</f>
        <v>54.460619431554406</v>
      </c>
      <c r="K42" s="133" t="str">
        <f>IFERROR('APPENDIX 16'!K42/NEPI!K42*100,"0.00")</f>
        <v>0.00</v>
      </c>
      <c r="L42" s="133">
        <f>IFERROR('APPENDIX 16'!L42/NEPI!L42*100,"0.00")</f>
        <v>17.798878619975543</v>
      </c>
      <c r="M42" s="133">
        <f>IFERROR('APPENDIX 16'!M42/NEPI!M42*100,"0.00")</f>
        <v>17.224716729858162</v>
      </c>
      <c r="N42" s="133">
        <f>IFERROR('APPENDIX 16'!N42/NEPI!N42*100,"0.00")</f>
        <v>-17.172949565812157</v>
      </c>
      <c r="O42" s="133">
        <f>IFERROR('APPENDIX 16'!O42/NEPI!O42*100,"0.00")</f>
        <v>77.29169174026795</v>
      </c>
      <c r="P42" s="133">
        <f>IFERROR('APPENDIX 16'!P42/NEPI!P42*100,"0.00")</f>
        <v>104.15164751282813</v>
      </c>
      <c r="Q42" s="155">
        <f>IFERROR('APPENDIX 16'!Q42/NEPI!Q42*100,"0.00")</f>
        <v>66.878586903789767</v>
      </c>
    </row>
    <row r="43" spans="2:17" ht="27" customHeight="1" x14ac:dyDescent="0.3">
      <c r="B43" s="9" t="s">
        <v>44</v>
      </c>
      <c r="C43" s="133" t="str">
        <f>IFERROR('APPENDIX 16'!C43/NEPI!C43*100,"0.00")</f>
        <v>0.00</v>
      </c>
      <c r="D43" s="133">
        <f>IFERROR('APPENDIX 16'!D43/NEPI!D43*100,"0.00")</f>
        <v>-12601.197604790419</v>
      </c>
      <c r="E43" s="133">
        <f>IFERROR('APPENDIX 16'!E43/NEPI!E43*100,"0.00")</f>
        <v>0</v>
      </c>
      <c r="F43" s="133">
        <f>IFERROR('APPENDIX 16'!F43/NEPI!F43*100,"0.00")</f>
        <v>0</v>
      </c>
      <c r="G43" s="133">
        <f>IFERROR('APPENDIX 16'!G43/NEPI!G43*100,"0.00")</f>
        <v>4.5687134502923978</v>
      </c>
      <c r="H43" s="133">
        <f>IFERROR('APPENDIX 16'!H43/NEPI!H43*100,"0.00")</f>
        <v>-410.30927835051546</v>
      </c>
      <c r="I43" s="133">
        <f>IFERROR('APPENDIX 16'!I43/NEPI!I43*100,"0.00")</f>
        <v>55.919143115974215</v>
      </c>
      <c r="J43" s="133">
        <f>IFERROR('APPENDIX 16'!J43/NEPI!J43*100,"0.00")</f>
        <v>132.23277863015855</v>
      </c>
      <c r="K43" s="133">
        <f>IFERROR('APPENDIX 16'!K43/NEPI!K43*100,"0.00")</f>
        <v>38.912052214512173</v>
      </c>
      <c r="L43" s="133">
        <f>IFERROR('APPENDIX 16'!L43/NEPI!L43*100,"0.00")</f>
        <v>144.80874316939892</v>
      </c>
      <c r="M43" s="133">
        <f>IFERROR('APPENDIX 16'!M43/NEPI!M43*100,"0.00")</f>
        <v>8.695652173913043</v>
      </c>
      <c r="N43" s="133">
        <f>IFERROR('APPENDIX 16'!N43/NEPI!N43*100,"0.00")</f>
        <v>197.47747747747749</v>
      </c>
      <c r="O43" s="133">
        <f>IFERROR('APPENDIX 16'!O43/NEPI!O43*100,"0.00")</f>
        <v>21.092669432918395</v>
      </c>
      <c r="P43" s="133">
        <f>IFERROR('APPENDIX 16'!P43/NEPI!P43*100,"0.00")</f>
        <v>-11.502838362712877</v>
      </c>
      <c r="Q43" s="155">
        <f>IFERROR('APPENDIX 16'!Q43/NEPI!Q43*100,"0.00")</f>
        <v>51.617417279957678</v>
      </c>
    </row>
    <row r="44" spans="2:17" ht="27" customHeight="1" x14ac:dyDescent="0.3">
      <c r="B44" s="134" t="s">
        <v>45</v>
      </c>
      <c r="C44" s="135">
        <f>IFERROR('APPENDIX 16'!C44/NEPI!C44*100,"0.00")</f>
        <v>12.019351071815832</v>
      </c>
      <c r="D44" s="135">
        <f>IFERROR('APPENDIX 16'!D44/NEPI!D44*100,"0.00")</f>
        <v>70.724162004241677</v>
      </c>
      <c r="E44" s="135">
        <f>IFERROR('APPENDIX 16'!E44/NEPI!E44*100,"0.00")</f>
        <v>32.463674994002943</v>
      </c>
      <c r="F44" s="135">
        <f>IFERROR('APPENDIX 16'!F44/NEPI!F44*100,"0.00")</f>
        <v>31.928834134924511</v>
      </c>
      <c r="G44" s="135">
        <f>IFERROR('APPENDIX 16'!G44/NEPI!G44*100,"0.00")</f>
        <v>29.941686833047005</v>
      </c>
      <c r="H44" s="135">
        <f>IFERROR('APPENDIX 16'!H44/NEPI!H44*100,"0.00")</f>
        <v>27.547633964531844</v>
      </c>
      <c r="I44" s="135">
        <f>IFERROR('APPENDIX 16'!I44/NEPI!I44*100,"0.00")</f>
        <v>77.065869032009488</v>
      </c>
      <c r="J44" s="135">
        <f>IFERROR('APPENDIX 16'!J44/NEPI!J44*100,"0.00")</f>
        <v>71.639213212172024</v>
      </c>
      <c r="K44" s="135">
        <f>IFERROR('APPENDIX 16'!K44/NEPI!K44*100,"0.00")</f>
        <v>47.337955582999697</v>
      </c>
      <c r="L44" s="135">
        <f>IFERROR('APPENDIX 16'!L44/NEPI!L44*100,"0.00")</f>
        <v>20.954893631844552</v>
      </c>
      <c r="M44" s="135">
        <f>IFERROR('APPENDIX 16'!M44/NEPI!M44*100,"0.00")</f>
        <v>28.889285681647394</v>
      </c>
      <c r="N44" s="135">
        <f>IFERROR('APPENDIX 16'!N44/NEPI!N44*100,"0.00")</f>
        <v>27.504989444459287</v>
      </c>
      <c r="O44" s="135">
        <f>IFERROR('APPENDIX 16'!O44/NEPI!O44*100,"0.00")</f>
        <v>74.382855698742546</v>
      </c>
      <c r="P44" s="135">
        <f>IFERROR('APPENDIX 16'!P44/NEPI!P44*100,"0.00")</f>
        <v>48.347103493942122</v>
      </c>
      <c r="Q44" s="135">
        <f>IFERROR('APPENDIX 16'!Q44/NEPI!Q44*100,"0.00")</f>
        <v>63.529666750438295</v>
      </c>
    </row>
    <row r="45" spans="2:17" ht="27" customHeight="1" x14ac:dyDescent="0.3">
      <c r="B45" s="294" t="s">
        <v>46</v>
      </c>
      <c r="C45" s="294"/>
      <c r="D45" s="294"/>
      <c r="E45" s="294"/>
      <c r="F45" s="294"/>
      <c r="G45" s="294"/>
      <c r="H45" s="294"/>
      <c r="I45" s="294"/>
      <c r="J45" s="294"/>
      <c r="K45" s="294"/>
      <c r="L45" s="294"/>
      <c r="M45" s="294"/>
      <c r="N45" s="294"/>
      <c r="O45" s="294"/>
      <c r="P45" s="294"/>
      <c r="Q45" s="294"/>
    </row>
    <row r="46" spans="2:17" ht="27" customHeight="1" x14ac:dyDescent="0.3">
      <c r="B46" s="9" t="s">
        <v>47</v>
      </c>
      <c r="C46" s="136">
        <f>IFERROR('APPENDIX 16'!C46/NEPI!C46*100,"0.00")</f>
        <v>83.207336166405724</v>
      </c>
      <c r="D46" s="136">
        <f>IFERROR('APPENDIX 16'!D46/NEPI!D46*100,"0.00")</f>
        <v>15.382683614727814</v>
      </c>
      <c r="E46" s="136">
        <f>IFERROR('APPENDIX 16'!E46/NEPI!E46*100,"0.00")</f>
        <v>0</v>
      </c>
      <c r="F46" s="136">
        <f>IFERROR('APPENDIX 16'!F46/NEPI!F46*100,"0.00")</f>
        <v>35.860612308675989</v>
      </c>
      <c r="G46" s="136">
        <f>IFERROR('APPENDIX 16'!G46/NEPI!G46*100,"0.00")</f>
        <v>9.72606701648556</v>
      </c>
      <c r="H46" s="136">
        <f>IFERROR('APPENDIX 16'!H46/NEPI!H46*100,"0.00")</f>
        <v>21.474358974358974</v>
      </c>
      <c r="I46" s="136" t="str">
        <f>IFERROR('APPENDIX 16'!I46/NEPI!I46*100,"0.00")</f>
        <v>0.00</v>
      </c>
      <c r="J46" s="136">
        <f>IFERROR('APPENDIX 16'!J46/NEPI!J46*100,"0.00")</f>
        <v>81.278477619941043</v>
      </c>
      <c r="K46" s="136" t="str">
        <f>IFERROR('APPENDIX 16'!K46/NEPI!K46*100,"0.00")</f>
        <v>0.00</v>
      </c>
      <c r="L46" s="136">
        <f>IFERROR('APPENDIX 16'!L46/NEPI!L46*100,"0.00")</f>
        <v>138.38065194532072</v>
      </c>
      <c r="M46" s="136" t="str">
        <f>IFERROR('APPENDIX 16'!M46/NEPI!M46*100,"0.00")</f>
        <v>0.00</v>
      </c>
      <c r="N46" s="136">
        <f>IFERROR('APPENDIX 16'!N46/NEPI!N46*100,"0.00")</f>
        <v>44.350565398692574</v>
      </c>
      <c r="O46" s="136">
        <f>IFERROR('APPENDIX 16'!O46/NEPI!O46*100,"0.00")</f>
        <v>100.53992775726761</v>
      </c>
      <c r="P46" s="136">
        <f>IFERROR('APPENDIX 16'!P46/NEPI!P46*100,"0.00")</f>
        <v>12.720351390922403</v>
      </c>
      <c r="Q46" s="156">
        <f>IFERROR('APPENDIX 16'!Q46/NEPI!Q46*100,"0.00")</f>
        <v>44.053836292659291</v>
      </c>
    </row>
    <row r="47" spans="2:17" ht="27" customHeight="1" x14ac:dyDescent="0.3">
      <c r="B47" s="9" t="s">
        <v>65</v>
      </c>
      <c r="C47" s="136">
        <f>IFERROR('APPENDIX 16'!C47/NEPI!C47*100,"0.00")</f>
        <v>-282.28803716608593</v>
      </c>
      <c r="D47" s="136">
        <f>IFERROR('APPENDIX 16'!D47/NEPI!D47*100,"0.00")</f>
        <v>40.284911670329926</v>
      </c>
      <c r="E47" s="136" t="str">
        <f>IFERROR('APPENDIX 16'!E47/NEPI!E47*100,"0.00")</f>
        <v>0.00</v>
      </c>
      <c r="F47" s="136">
        <f>IFERROR('APPENDIX 16'!F47/NEPI!F47*100,"0.00")</f>
        <v>56.798629716690542</v>
      </c>
      <c r="G47" s="136">
        <f>IFERROR('APPENDIX 16'!G47/NEPI!G47*100,"0.00")</f>
        <v>3.7675959149875795</v>
      </c>
      <c r="H47" s="136">
        <f>IFERROR('APPENDIX 16'!H47/NEPI!H47*100,"0.00")</f>
        <v>25.922302158273382</v>
      </c>
      <c r="I47" s="136" t="str">
        <f>IFERROR('APPENDIX 16'!I47/NEPI!I47*100,"0.00")</f>
        <v>0.00</v>
      </c>
      <c r="J47" s="136">
        <f>IFERROR('APPENDIX 16'!J47/NEPI!J47*100,"0.00")</f>
        <v>99.568152320804955</v>
      </c>
      <c r="K47" s="136" t="str">
        <f>IFERROR('APPENDIX 16'!K47/NEPI!K47*100,"0.00")</f>
        <v>0.00</v>
      </c>
      <c r="L47" s="136">
        <f>IFERROR('APPENDIX 16'!L47/NEPI!L47*100,"0.00")</f>
        <v>52.199941390714613</v>
      </c>
      <c r="M47" s="136" t="str">
        <f>IFERROR('APPENDIX 16'!M47/NEPI!M47*100,"0.00")</f>
        <v>0.00</v>
      </c>
      <c r="N47" s="136" t="str">
        <f>IFERROR('APPENDIX 16'!N47/NEPI!N47*100,"0.00")</f>
        <v>0.00</v>
      </c>
      <c r="O47" s="136">
        <f>IFERROR('APPENDIX 16'!O47/NEPI!O47*100,"0.00")</f>
        <v>51.642035680181664</v>
      </c>
      <c r="P47" s="136">
        <f>IFERROR('APPENDIX 16'!P47/NEPI!P47*100,"0.00")</f>
        <v>64.441570028985069</v>
      </c>
      <c r="Q47" s="156">
        <f>IFERROR('APPENDIX 16'!Q47/NEPI!Q47*100,"0.00")</f>
        <v>57.457605968216285</v>
      </c>
    </row>
    <row r="48" spans="2:17" ht="27" customHeight="1" x14ac:dyDescent="0.3">
      <c r="B48" s="7" t="s">
        <v>258</v>
      </c>
      <c r="C48" s="136">
        <f>IFERROR('APPENDIX 16'!C48/NEPI!C48*100,"0.00")</f>
        <v>4.296160877513711</v>
      </c>
      <c r="D48" s="136">
        <f>IFERROR('APPENDIX 16'!D48/NEPI!D48*100,"0.00")</f>
        <v>20.15378517637733</v>
      </c>
      <c r="E48" s="136">
        <f>IFERROR('APPENDIX 16'!E48/NEPI!E48*100,"0.00")</f>
        <v>41.831731712100414</v>
      </c>
      <c r="F48" s="136">
        <f>IFERROR('APPENDIX 16'!F48/NEPI!F48*100,"0.00")</f>
        <v>41.15768276744992</v>
      </c>
      <c r="G48" s="136">
        <f>IFERROR('APPENDIX 16'!G48/NEPI!G48*100,"0.00")</f>
        <v>15.300293345684732</v>
      </c>
      <c r="H48" s="136">
        <f>IFERROR('APPENDIX 16'!H48/NEPI!H48*100,"0.00")</f>
        <v>3.8131587240449591</v>
      </c>
      <c r="I48" s="136">
        <f>IFERROR('APPENDIX 16'!I48/NEPI!I48*100,"0.00")</f>
        <v>57.729386412612001</v>
      </c>
      <c r="J48" s="136">
        <f>IFERROR('APPENDIX 16'!J48/NEPI!J48*100,"0.00")</f>
        <v>57.694120111000579</v>
      </c>
      <c r="K48" s="136" t="str">
        <f>IFERROR('APPENDIX 16'!K48/NEPI!K48*100,"0.00")</f>
        <v>0.00</v>
      </c>
      <c r="L48" s="136">
        <f>IFERROR('APPENDIX 16'!L48/NEPI!L48*100,"0.00")</f>
        <v>126.60072878709005</v>
      </c>
      <c r="M48" s="136">
        <f>IFERROR('APPENDIX 16'!M48/NEPI!M48*100,"0.00")</f>
        <v>22.007752867362026</v>
      </c>
      <c r="N48" s="136">
        <f>IFERROR('APPENDIX 16'!N48/NEPI!N48*100,"0.00")</f>
        <v>-201.28336755646816</v>
      </c>
      <c r="O48" s="136">
        <f>IFERROR('APPENDIX 16'!O48/NEPI!O48*100,"0.00")</f>
        <v>73.019304682040527</v>
      </c>
      <c r="P48" s="136">
        <f>IFERROR('APPENDIX 16'!P48/NEPI!P48*100,"0.00")</f>
        <v>10.484078399094605</v>
      </c>
      <c r="Q48" s="156">
        <f>IFERROR('APPENDIX 16'!Q48/NEPI!Q48*100,"0.00")</f>
        <v>37.083354045794657</v>
      </c>
    </row>
    <row r="49" spans="2:17" ht="27" customHeight="1" x14ac:dyDescent="0.3">
      <c r="B49" s="9" t="s">
        <v>48</v>
      </c>
      <c r="C49" s="136">
        <f>IFERROR('APPENDIX 16'!C49/NEPI!C49*100,"0.00")</f>
        <v>387.57159221076745</v>
      </c>
      <c r="D49" s="136">
        <f>IFERROR('APPENDIX 16'!D49/NEPI!D49*100,"0.00")</f>
        <v>91.987682484212115</v>
      </c>
      <c r="E49" s="136">
        <f>IFERROR('APPENDIX 16'!E49/NEPI!E49*100,"0.00")</f>
        <v>106.28193463031863</v>
      </c>
      <c r="F49" s="136">
        <f>IFERROR('APPENDIX 16'!F49/NEPI!F49*100,"0.00")</f>
        <v>-25.335672343826861</v>
      </c>
      <c r="G49" s="136">
        <f>IFERROR('APPENDIX 16'!G49/NEPI!G49*100,"0.00")</f>
        <v>9.2881191654338622</v>
      </c>
      <c r="H49" s="136">
        <f>IFERROR('APPENDIX 16'!H49/NEPI!H49*100,"0.00")</f>
        <v>76.027410440341669</v>
      </c>
      <c r="I49" s="136">
        <f>IFERROR('APPENDIX 16'!I49/NEPI!I49*100,"0.00")</f>
        <v>48.428750120273264</v>
      </c>
      <c r="J49" s="136">
        <f>IFERROR('APPENDIX 16'!J49/NEPI!J49*100,"0.00")</f>
        <v>137.89515354628645</v>
      </c>
      <c r="K49" s="136" t="str">
        <f>IFERROR('APPENDIX 16'!K49/NEPI!K49*100,"0.00")</f>
        <v>0.00</v>
      </c>
      <c r="L49" s="136">
        <f>IFERROR('APPENDIX 16'!L49/NEPI!L49*100,"0.00")</f>
        <v>-7.0427622074544921E-2</v>
      </c>
      <c r="M49" s="136">
        <f>IFERROR('APPENDIX 16'!M49/NEPI!M49*100,"0.00")</f>
        <v>-35.337278796051208</v>
      </c>
      <c r="N49" s="136">
        <f>IFERROR('APPENDIX 16'!N49/NEPI!N49*100,"0.00")</f>
        <v>95.230202578268873</v>
      </c>
      <c r="O49" s="136">
        <f>IFERROR('APPENDIX 16'!O49/NEPI!O49*100,"0.00")</f>
        <v>82.42528121294778</v>
      </c>
      <c r="P49" s="136">
        <f>IFERROR('APPENDIX 16'!P49/NEPI!P49*100,"0.00")</f>
        <v>99.10300073820035</v>
      </c>
      <c r="Q49" s="156">
        <f>IFERROR('APPENDIX 16'!Q49/NEPI!Q49*100,"0.00")</f>
        <v>73.435518762260472</v>
      </c>
    </row>
    <row r="50" spans="2:17" ht="27" customHeight="1" x14ac:dyDescent="0.3">
      <c r="B50" s="9" t="s">
        <v>259</v>
      </c>
      <c r="C50" s="136">
        <f>IFERROR('APPENDIX 16'!C50/NEPI!C50*100,"0.00")</f>
        <v>2.0474137931034484</v>
      </c>
      <c r="D50" s="136">
        <f>IFERROR('APPENDIX 16'!D50/NEPI!D50*100,"0.00")</f>
        <v>6.8924367037574585</v>
      </c>
      <c r="E50" s="136" t="str">
        <f>IFERROR('APPENDIX 16'!E50/NEPI!E50*100,"0.00")</f>
        <v>0.00</v>
      </c>
      <c r="F50" s="136">
        <f>IFERROR('APPENDIX 16'!F50/NEPI!F50*100,"0.00")</f>
        <v>-2.3680404916847433</v>
      </c>
      <c r="G50" s="136">
        <f>IFERROR('APPENDIX 16'!G50/NEPI!G50*100,"0.00")</f>
        <v>9.0359302739238707</v>
      </c>
      <c r="H50" s="136">
        <f>IFERROR('APPENDIX 16'!H50/NEPI!H50*100,"0.00")</f>
        <v>4.8710010319917441</v>
      </c>
      <c r="I50" s="136">
        <f>IFERROR('APPENDIX 16'!I50/NEPI!I50*100,"0.00")</f>
        <v>0.40456925273679201</v>
      </c>
      <c r="J50" s="136">
        <f>IFERROR('APPENDIX 16'!J50/NEPI!J50*100,"0.00")</f>
        <v>28.332513526807674</v>
      </c>
      <c r="K50" s="136" t="str">
        <f>IFERROR('APPENDIX 16'!K50/NEPI!K50*100,"0.00")</f>
        <v>0.00</v>
      </c>
      <c r="L50" s="136">
        <f>IFERROR('APPENDIX 16'!L50/NEPI!L50*100,"0.00")</f>
        <v>92.705167173252278</v>
      </c>
      <c r="M50" s="136">
        <f>IFERROR('APPENDIX 16'!M50/NEPI!M50*100,"0.00")</f>
        <v>7.9207920792079207</v>
      </c>
      <c r="N50" s="136">
        <f>IFERROR('APPENDIX 16'!N50/NEPI!N50*100,"0.00")</f>
        <v>6.557377049180328</v>
      </c>
      <c r="O50" s="136" t="str">
        <f>IFERROR('APPENDIX 16'!O50/NEPI!O50*100,"0.00")</f>
        <v>0.00</v>
      </c>
      <c r="P50" s="136">
        <f>IFERROR('APPENDIX 16'!P50/NEPI!P50*100,"0.00")</f>
        <v>43.589074460681978</v>
      </c>
      <c r="Q50" s="156">
        <f>IFERROR('APPENDIX 16'!Q50/NEPI!Q50*100,"0.00")</f>
        <v>10.55578627790746</v>
      </c>
    </row>
    <row r="51" spans="2:17" ht="27" customHeight="1" x14ac:dyDescent="0.3">
      <c r="B51" s="134" t="s">
        <v>45</v>
      </c>
      <c r="C51" s="135">
        <f>IFERROR('APPENDIX 16'!C51/NEPI!C51*100,"0.00")</f>
        <v>108.83939113507995</v>
      </c>
      <c r="D51" s="135">
        <f>IFERROR('APPENDIX 16'!D51/NEPI!D51*100,"0.00")</f>
        <v>60.482041864384165</v>
      </c>
      <c r="E51" s="135">
        <f>IFERROR('APPENDIX 16'!E51/NEPI!E51*100,"0.00")</f>
        <v>104.7440854255965</v>
      </c>
      <c r="F51" s="135">
        <f>IFERROR('APPENDIX 16'!F51/NEPI!F51*100,"0.00")</f>
        <v>17.508389090758961</v>
      </c>
      <c r="G51" s="135">
        <f>IFERROR('APPENDIX 16'!G51/NEPI!G51*100,"0.00")</f>
        <v>9.3440537659548344</v>
      </c>
      <c r="H51" s="135">
        <f>IFERROR('APPENDIX 16'!H51/NEPI!H51*100,"0.00")</f>
        <v>55.343875352229411</v>
      </c>
      <c r="I51" s="135">
        <f>IFERROR('APPENDIX 16'!I51/NEPI!I51*100,"0.00")</f>
        <v>45.357229850133969</v>
      </c>
      <c r="J51" s="135">
        <f>IFERROR('APPENDIX 16'!J51/NEPI!J51*100,"0.00")</f>
        <v>121.44736372540079</v>
      </c>
      <c r="K51" s="135" t="str">
        <f>IFERROR('APPENDIX 16'!K51/NEPI!K51*100,"0.00")</f>
        <v>0.00</v>
      </c>
      <c r="L51" s="135">
        <f>IFERROR('APPENDIX 16'!L51/NEPI!L51*100,"0.00")</f>
        <v>5.2374282344994825</v>
      </c>
      <c r="M51" s="135">
        <f>IFERROR('APPENDIX 16'!M51/NEPI!M51*100,"0.00")</f>
        <v>-29.799254718115158</v>
      </c>
      <c r="N51" s="135">
        <f>IFERROR('APPENDIX 16'!N51/NEPI!N51*100,"0.00")</f>
        <v>48.806391256570933</v>
      </c>
      <c r="O51" s="135">
        <f>IFERROR('APPENDIX 16'!O51/NEPI!O51*100,"0.00")</f>
        <v>80.499322046034777</v>
      </c>
      <c r="P51" s="135">
        <f>IFERROR('APPENDIX 16'!P51/NEPI!P51*100,"0.00")</f>
        <v>85.57499644771552</v>
      </c>
      <c r="Q51" s="135">
        <f>IFERROR('APPENDIX 16'!Q51/NEPI!Q51*100,"0.00")</f>
        <v>65.514283049295628</v>
      </c>
    </row>
    <row r="52" spans="2:17" x14ac:dyDescent="0.3">
      <c r="B52" s="4" t="s">
        <v>50</v>
      </c>
    </row>
  </sheetData>
  <sheetProtection algorithmName="SHA-512" hashValue="40GvSdjgcF+nF8m/QTTBlX8/pd7zerR/AJqa5+c2ZeOiTrI+6vVdwuJ9n+VCUlJNIB4KBahKF4ojuDU0CSELIQ==" saltValue="GXUtankB1bMXTr1wcY1cUg==" spinCount="100000" sheet="1" objects="1" scenarios="1"/>
  <mergeCells count="3">
    <mergeCell ref="B4:Q4"/>
    <mergeCell ref="B6:Q6"/>
    <mergeCell ref="B45:Q45"/>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5"/>
  <sheetViews>
    <sheetView showGridLines="0" zoomScale="80" zoomScaleNormal="80" workbookViewId="0">
      <selection activeCell="I7" sqref="I7:J44"/>
    </sheetView>
  </sheetViews>
  <sheetFormatPr defaultColWidth="9.453125" defaultRowHeight="14" x14ac:dyDescent="0.3"/>
  <cols>
    <col min="1" max="1" width="15.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2.5" customHeight="1" x14ac:dyDescent="0.3">
      <c r="B4" s="290" t="s">
        <v>314</v>
      </c>
      <c r="C4" s="290"/>
      <c r="D4" s="290"/>
      <c r="E4" s="290"/>
      <c r="F4" s="290"/>
      <c r="G4" s="290"/>
      <c r="H4" s="290"/>
      <c r="I4" s="290"/>
      <c r="J4" s="290"/>
      <c r="K4" s="290"/>
      <c r="L4" s="290"/>
      <c r="M4" s="290"/>
      <c r="N4" s="290"/>
      <c r="O4" s="290"/>
      <c r="P4" s="290"/>
      <c r="Q4" s="290"/>
      <c r="R4" s="127"/>
    </row>
    <row r="5" spans="2:18" ht="28" x14ac:dyDescent="0.3">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37"/>
    </row>
    <row r="6" spans="2:18" ht="30" customHeight="1" x14ac:dyDescent="0.3">
      <c r="B6" s="291" t="s">
        <v>16</v>
      </c>
      <c r="C6" s="291"/>
      <c r="D6" s="291"/>
      <c r="E6" s="291"/>
      <c r="F6" s="291"/>
      <c r="G6" s="291"/>
      <c r="H6" s="291"/>
      <c r="I6" s="291"/>
      <c r="J6" s="291"/>
      <c r="K6" s="291"/>
      <c r="L6" s="291"/>
      <c r="M6" s="291"/>
      <c r="N6" s="291"/>
      <c r="O6" s="291"/>
      <c r="P6" s="291"/>
      <c r="Q6" s="291"/>
      <c r="R6" s="137"/>
    </row>
    <row r="7" spans="2:18" ht="30" customHeight="1" x14ac:dyDescent="0.3">
      <c r="B7" s="122" t="s">
        <v>17</v>
      </c>
      <c r="C7" s="192">
        <v>0</v>
      </c>
      <c r="D7" s="192">
        <v>-18</v>
      </c>
      <c r="E7" s="192">
        <v>91</v>
      </c>
      <c r="F7" s="192">
        <v>-1732</v>
      </c>
      <c r="G7" s="192">
        <v>373</v>
      </c>
      <c r="H7" s="192">
        <v>1059</v>
      </c>
      <c r="I7" s="192">
        <v>0</v>
      </c>
      <c r="J7" s="192">
        <v>0</v>
      </c>
      <c r="K7" s="192">
        <v>0</v>
      </c>
      <c r="L7" s="192">
        <v>9798</v>
      </c>
      <c r="M7" s="192">
        <v>1325</v>
      </c>
      <c r="N7" s="192">
        <v>30458</v>
      </c>
      <c r="O7" s="192">
        <v>486672</v>
      </c>
      <c r="P7" s="192">
        <v>-284</v>
      </c>
      <c r="Q7" s="192">
        <v>527742</v>
      </c>
      <c r="R7" s="138"/>
    </row>
    <row r="8" spans="2:18" ht="30" customHeight="1" x14ac:dyDescent="0.3">
      <c r="B8" s="122" t="s">
        <v>18</v>
      </c>
      <c r="C8" s="192">
        <v>0</v>
      </c>
      <c r="D8" s="192">
        <v>15663</v>
      </c>
      <c r="E8" s="192">
        <v>6166</v>
      </c>
      <c r="F8" s="192">
        <v>-22266</v>
      </c>
      <c r="G8" s="192">
        <v>15298</v>
      </c>
      <c r="H8" s="192">
        <v>5378</v>
      </c>
      <c r="I8" s="192">
        <v>-64416</v>
      </c>
      <c r="J8" s="192">
        <v>-233795</v>
      </c>
      <c r="K8" s="192">
        <v>5678</v>
      </c>
      <c r="L8" s="192">
        <v>20131</v>
      </c>
      <c r="M8" s="192">
        <v>30811</v>
      </c>
      <c r="N8" s="192">
        <v>30666</v>
      </c>
      <c r="O8" s="192">
        <v>0</v>
      </c>
      <c r="P8" s="192">
        <v>-1578</v>
      </c>
      <c r="Q8" s="192">
        <v>-192263</v>
      </c>
      <c r="R8" s="138"/>
    </row>
    <row r="9" spans="2:18" ht="30" customHeight="1" x14ac:dyDescent="0.3">
      <c r="B9" s="122" t="s">
        <v>19</v>
      </c>
      <c r="C9" s="192">
        <v>-7578</v>
      </c>
      <c r="D9" s="192">
        <v>-9145</v>
      </c>
      <c r="E9" s="192">
        <v>6684</v>
      </c>
      <c r="F9" s="192">
        <v>55139</v>
      </c>
      <c r="G9" s="192">
        <v>160114</v>
      </c>
      <c r="H9" s="192">
        <v>7023</v>
      </c>
      <c r="I9" s="192">
        <v>77979</v>
      </c>
      <c r="J9" s="192">
        <v>-86000</v>
      </c>
      <c r="K9" s="192">
        <v>0</v>
      </c>
      <c r="L9" s="192">
        <v>64401</v>
      </c>
      <c r="M9" s="192">
        <v>-24530</v>
      </c>
      <c r="N9" s="192">
        <v>-203649</v>
      </c>
      <c r="O9" s="192">
        <v>0</v>
      </c>
      <c r="P9" s="192">
        <v>0</v>
      </c>
      <c r="Q9" s="192">
        <v>40438</v>
      </c>
      <c r="R9" s="138"/>
    </row>
    <row r="10" spans="2:18" ht="30" customHeight="1" x14ac:dyDescent="0.3">
      <c r="B10" s="122" t="s">
        <v>145</v>
      </c>
      <c r="C10" s="192">
        <v>-9796</v>
      </c>
      <c r="D10" s="192">
        <v>-15448</v>
      </c>
      <c r="E10" s="192">
        <v>-26166</v>
      </c>
      <c r="F10" s="192">
        <v>-53683</v>
      </c>
      <c r="G10" s="192">
        <v>-14970</v>
      </c>
      <c r="H10" s="192">
        <v>-7446</v>
      </c>
      <c r="I10" s="192">
        <v>-44324</v>
      </c>
      <c r="J10" s="192">
        <v>22205</v>
      </c>
      <c r="K10" s="192">
        <v>0</v>
      </c>
      <c r="L10" s="192">
        <v>462</v>
      </c>
      <c r="M10" s="192">
        <v>-7345</v>
      </c>
      <c r="N10" s="192">
        <v>13703</v>
      </c>
      <c r="O10" s="192">
        <v>7980</v>
      </c>
      <c r="P10" s="192">
        <v>-8325</v>
      </c>
      <c r="Q10" s="192">
        <v>-143154</v>
      </c>
      <c r="R10" s="138"/>
    </row>
    <row r="11" spans="2:18" ht="30" customHeight="1" x14ac:dyDescent="0.3">
      <c r="B11" s="122" t="s">
        <v>20</v>
      </c>
      <c r="C11" s="192">
        <v>1672</v>
      </c>
      <c r="D11" s="192">
        <v>12704</v>
      </c>
      <c r="E11" s="192">
        <v>60</v>
      </c>
      <c r="F11" s="192">
        <v>26400</v>
      </c>
      <c r="G11" s="192">
        <v>96568</v>
      </c>
      <c r="H11" s="192">
        <v>83964</v>
      </c>
      <c r="I11" s="192">
        <v>-316525</v>
      </c>
      <c r="J11" s="192">
        <v>-120188</v>
      </c>
      <c r="K11" s="192">
        <v>0</v>
      </c>
      <c r="L11" s="192">
        <v>80676</v>
      </c>
      <c r="M11" s="192">
        <v>66791</v>
      </c>
      <c r="N11" s="192">
        <v>336729</v>
      </c>
      <c r="O11" s="192">
        <v>-154297</v>
      </c>
      <c r="P11" s="192">
        <v>22579</v>
      </c>
      <c r="Q11" s="192">
        <v>137132</v>
      </c>
      <c r="R11" s="138"/>
    </row>
    <row r="12" spans="2:18" ht="30" customHeight="1" x14ac:dyDescent="0.3">
      <c r="B12" s="122" t="s">
        <v>139</v>
      </c>
      <c r="C12" s="192">
        <v>0</v>
      </c>
      <c r="D12" s="192">
        <v>44881</v>
      </c>
      <c r="E12" s="192">
        <v>10934</v>
      </c>
      <c r="F12" s="192">
        <v>-12021</v>
      </c>
      <c r="G12" s="192">
        <v>-8686</v>
      </c>
      <c r="H12" s="192">
        <v>43657</v>
      </c>
      <c r="I12" s="192">
        <v>-679082</v>
      </c>
      <c r="J12" s="192">
        <v>-495543</v>
      </c>
      <c r="K12" s="192">
        <v>0</v>
      </c>
      <c r="L12" s="192">
        <v>77364</v>
      </c>
      <c r="M12" s="192">
        <v>-24401</v>
      </c>
      <c r="N12" s="192">
        <v>-34189</v>
      </c>
      <c r="O12" s="192">
        <v>-101196</v>
      </c>
      <c r="P12" s="192">
        <v>1499</v>
      </c>
      <c r="Q12" s="192">
        <v>-1176783</v>
      </c>
      <c r="R12" s="138"/>
    </row>
    <row r="13" spans="2:18" ht="30" customHeight="1" x14ac:dyDescent="0.3">
      <c r="B13" s="122" t="s">
        <v>21</v>
      </c>
      <c r="C13" s="192">
        <v>0</v>
      </c>
      <c r="D13" s="192">
        <v>54248</v>
      </c>
      <c r="E13" s="192">
        <v>21765</v>
      </c>
      <c r="F13" s="192">
        <v>79464</v>
      </c>
      <c r="G13" s="192">
        <v>-186069</v>
      </c>
      <c r="H13" s="192">
        <v>-10408</v>
      </c>
      <c r="I13" s="192">
        <v>-384578</v>
      </c>
      <c r="J13" s="192">
        <v>-74348</v>
      </c>
      <c r="K13" s="192">
        <v>0</v>
      </c>
      <c r="L13" s="192">
        <v>-11046</v>
      </c>
      <c r="M13" s="192">
        <v>25504</v>
      </c>
      <c r="N13" s="192">
        <v>-56366</v>
      </c>
      <c r="O13" s="192">
        <v>94867</v>
      </c>
      <c r="P13" s="192">
        <v>-68461</v>
      </c>
      <c r="Q13" s="192">
        <v>-515428</v>
      </c>
      <c r="R13" s="138"/>
    </row>
    <row r="14" spans="2:18" ht="30" customHeight="1" x14ac:dyDescent="0.3">
      <c r="B14" s="122" t="s">
        <v>22</v>
      </c>
      <c r="C14" s="192">
        <v>-224</v>
      </c>
      <c r="D14" s="192">
        <v>24550</v>
      </c>
      <c r="E14" s="192">
        <v>447</v>
      </c>
      <c r="F14" s="192">
        <v>675</v>
      </c>
      <c r="G14" s="192">
        <v>5739</v>
      </c>
      <c r="H14" s="192">
        <v>39242</v>
      </c>
      <c r="I14" s="192">
        <v>-46339</v>
      </c>
      <c r="J14" s="192">
        <v>-36031</v>
      </c>
      <c r="K14" s="192">
        <v>0</v>
      </c>
      <c r="L14" s="192">
        <v>-3921</v>
      </c>
      <c r="M14" s="192">
        <v>39247</v>
      </c>
      <c r="N14" s="192">
        <v>-55739</v>
      </c>
      <c r="O14" s="192">
        <v>0</v>
      </c>
      <c r="P14" s="192">
        <v>-13178</v>
      </c>
      <c r="Q14" s="192">
        <v>-45532</v>
      </c>
      <c r="R14" s="138"/>
    </row>
    <row r="15" spans="2:18" ht="30" customHeight="1" x14ac:dyDescent="0.3">
      <c r="B15" s="122" t="s">
        <v>23</v>
      </c>
      <c r="C15" s="192">
        <v>0</v>
      </c>
      <c r="D15" s="192">
        <v>0</v>
      </c>
      <c r="E15" s="192">
        <v>0</v>
      </c>
      <c r="F15" s="192">
        <v>0</v>
      </c>
      <c r="G15" s="192">
        <v>0</v>
      </c>
      <c r="H15" s="192">
        <v>0</v>
      </c>
      <c r="I15" s="192">
        <v>-6382</v>
      </c>
      <c r="J15" s="192">
        <v>-1219</v>
      </c>
      <c r="K15" s="192">
        <v>-89692</v>
      </c>
      <c r="L15" s="192">
        <v>0</v>
      </c>
      <c r="M15" s="192">
        <v>0</v>
      </c>
      <c r="N15" s="192">
        <v>0</v>
      </c>
      <c r="O15" s="192">
        <v>0</v>
      </c>
      <c r="P15" s="192">
        <v>0</v>
      </c>
      <c r="Q15" s="192">
        <v>-97293</v>
      </c>
      <c r="R15" s="138"/>
    </row>
    <row r="16" spans="2:18" ht="30" customHeight="1" x14ac:dyDescent="0.3">
      <c r="B16" s="122" t="s">
        <v>24</v>
      </c>
      <c r="C16" s="192">
        <v>-32971</v>
      </c>
      <c r="D16" s="192">
        <v>-8631</v>
      </c>
      <c r="E16" s="192">
        <v>7550</v>
      </c>
      <c r="F16" s="192">
        <v>11537</v>
      </c>
      <c r="G16" s="192">
        <v>-12030</v>
      </c>
      <c r="H16" s="192">
        <v>19354</v>
      </c>
      <c r="I16" s="192">
        <v>-116508</v>
      </c>
      <c r="J16" s="192">
        <v>330</v>
      </c>
      <c r="K16" s="192">
        <v>-33103</v>
      </c>
      <c r="L16" s="192">
        <v>-12306</v>
      </c>
      <c r="M16" s="192">
        <v>-106</v>
      </c>
      <c r="N16" s="192">
        <v>50017</v>
      </c>
      <c r="O16" s="192">
        <v>0</v>
      </c>
      <c r="P16" s="192">
        <v>6862</v>
      </c>
      <c r="Q16" s="192">
        <v>-120005</v>
      </c>
      <c r="R16" s="138"/>
    </row>
    <row r="17" spans="2:18" ht="30" customHeight="1" x14ac:dyDescent="0.3">
      <c r="B17" s="122" t="s">
        <v>25</v>
      </c>
      <c r="C17" s="192">
        <v>0</v>
      </c>
      <c r="D17" s="192">
        <v>10858</v>
      </c>
      <c r="E17" s="192">
        <v>2905</v>
      </c>
      <c r="F17" s="192">
        <v>3522</v>
      </c>
      <c r="G17" s="192">
        <v>-6742</v>
      </c>
      <c r="H17" s="192">
        <v>4248</v>
      </c>
      <c r="I17" s="192">
        <v>-82101</v>
      </c>
      <c r="J17" s="192">
        <v>-95740</v>
      </c>
      <c r="K17" s="192">
        <v>0</v>
      </c>
      <c r="L17" s="192">
        <v>-26722</v>
      </c>
      <c r="M17" s="192">
        <v>16451</v>
      </c>
      <c r="N17" s="192">
        <v>80508</v>
      </c>
      <c r="O17" s="192">
        <v>75112</v>
      </c>
      <c r="P17" s="192">
        <v>19189</v>
      </c>
      <c r="Q17" s="192">
        <v>1488</v>
      </c>
      <c r="R17" s="138"/>
    </row>
    <row r="18" spans="2:18" ht="30" customHeight="1" x14ac:dyDescent="0.3">
      <c r="B18" s="122" t="s">
        <v>26</v>
      </c>
      <c r="C18" s="192">
        <v>-10804</v>
      </c>
      <c r="D18" s="192">
        <v>9999</v>
      </c>
      <c r="E18" s="192">
        <v>4364</v>
      </c>
      <c r="F18" s="192">
        <v>2239</v>
      </c>
      <c r="G18" s="192">
        <v>29915</v>
      </c>
      <c r="H18" s="192">
        <v>97462</v>
      </c>
      <c r="I18" s="192">
        <v>3413</v>
      </c>
      <c r="J18" s="192">
        <v>-10038</v>
      </c>
      <c r="K18" s="192">
        <v>90962</v>
      </c>
      <c r="L18" s="192">
        <v>24940</v>
      </c>
      <c r="M18" s="192">
        <v>82877</v>
      </c>
      <c r="N18" s="192">
        <v>117438</v>
      </c>
      <c r="O18" s="192">
        <v>1380</v>
      </c>
      <c r="P18" s="192">
        <v>59164</v>
      </c>
      <c r="Q18" s="192">
        <v>503312</v>
      </c>
      <c r="R18" s="138"/>
    </row>
    <row r="19" spans="2:18" ht="30" customHeight="1" x14ac:dyDescent="0.3">
      <c r="B19" s="122" t="s">
        <v>27</v>
      </c>
      <c r="C19" s="192">
        <v>50960</v>
      </c>
      <c r="D19" s="192">
        <v>-1994</v>
      </c>
      <c r="E19" s="192">
        <v>14101</v>
      </c>
      <c r="F19" s="192">
        <v>158260</v>
      </c>
      <c r="G19" s="192">
        <v>13400</v>
      </c>
      <c r="H19" s="192">
        <v>123515</v>
      </c>
      <c r="I19" s="192">
        <v>-337735</v>
      </c>
      <c r="J19" s="192">
        <v>-476537</v>
      </c>
      <c r="K19" s="192">
        <v>21373</v>
      </c>
      <c r="L19" s="192">
        <v>55424</v>
      </c>
      <c r="M19" s="192">
        <v>138128</v>
      </c>
      <c r="N19" s="192">
        <v>261173</v>
      </c>
      <c r="O19" s="192">
        <v>0</v>
      </c>
      <c r="P19" s="192">
        <v>-1751</v>
      </c>
      <c r="Q19" s="192">
        <v>18316</v>
      </c>
      <c r="R19" s="138"/>
    </row>
    <row r="20" spans="2:18" ht="30" customHeight="1" x14ac:dyDescent="0.3">
      <c r="B20" s="122" t="s">
        <v>28</v>
      </c>
      <c r="C20" s="192">
        <v>-4058</v>
      </c>
      <c r="D20" s="192">
        <v>-8204</v>
      </c>
      <c r="E20" s="192">
        <v>12267</v>
      </c>
      <c r="F20" s="192">
        <v>35931</v>
      </c>
      <c r="G20" s="192">
        <v>15810</v>
      </c>
      <c r="H20" s="192">
        <v>11106</v>
      </c>
      <c r="I20" s="192">
        <v>-45259</v>
      </c>
      <c r="J20" s="192">
        <v>12493</v>
      </c>
      <c r="K20" s="192">
        <v>49434</v>
      </c>
      <c r="L20" s="192">
        <v>82248</v>
      </c>
      <c r="M20" s="192">
        <v>31675</v>
      </c>
      <c r="N20" s="192">
        <v>112266</v>
      </c>
      <c r="O20" s="192">
        <v>22783</v>
      </c>
      <c r="P20" s="192">
        <v>4451</v>
      </c>
      <c r="Q20" s="192">
        <v>332942</v>
      </c>
      <c r="R20" s="138"/>
    </row>
    <row r="21" spans="2:18" ht="30" customHeight="1" x14ac:dyDescent="0.3">
      <c r="B21" s="122" t="s">
        <v>29</v>
      </c>
      <c r="C21" s="192">
        <v>9699</v>
      </c>
      <c r="D21" s="192">
        <v>16632</v>
      </c>
      <c r="E21" s="192">
        <v>37787</v>
      </c>
      <c r="F21" s="192">
        <v>153986</v>
      </c>
      <c r="G21" s="192">
        <v>11863</v>
      </c>
      <c r="H21" s="192">
        <v>17896</v>
      </c>
      <c r="I21" s="192">
        <v>-161752</v>
      </c>
      <c r="J21" s="192">
        <v>23674</v>
      </c>
      <c r="K21" s="192">
        <v>0</v>
      </c>
      <c r="L21" s="192">
        <v>-60151</v>
      </c>
      <c r="M21" s="192">
        <v>113231</v>
      </c>
      <c r="N21" s="192">
        <v>155139</v>
      </c>
      <c r="O21" s="192">
        <v>-52986</v>
      </c>
      <c r="P21" s="192">
        <v>18368</v>
      </c>
      <c r="Q21" s="192">
        <v>283386</v>
      </c>
      <c r="R21" s="138"/>
    </row>
    <row r="22" spans="2:18" ht="30" customHeight="1" x14ac:dyDescent="0.3">
      <c r="B22" s="122" t="s">
        <v>30</v>
      </c>
      <c r="C22" s="192">
        <v>0</v>
      </c>
      <c r="D22" s="192">
        <v>2465</v>
      </c>
      <c r="E22" s="192">
        <v>-9836</v>
      </c>
      <c r="F22" s="192">
        <v>12386</v>
      </c>
      <c r="G22" s="192">
        <v>-7669</v>
      </c>
      <c r="H22" s="192">
        <v>34688</v>
      </c>
      <c r="I22" s="192">
        <v>12161</v>
      </c>
      <c r="J22" s="192">
        <v>-2366</v>
      </c>
      <c r="K22" s="192">
        <v>2883</v>
      </c>
      <c r="L22" s="192">
        <v>10848</v>
      </c>
      <c r="M22" s="192">
        <v>10944</v>
      </c>
      <c r="N22" s="192">
        <v>9644</v>
      </c>
      <c r="O22" s="192">
        <v>0</v>
      </c>
      <c r="P22" s="192">
        <v>22278</v>
      </c>
      <c r="Q22" s="192">
        <v>98426</v>
      </c>
      <c r="R22" s="138"/>
    </row>
    <row r="23" spans="2:18" ht="30" customHeight="1" x14ac:dyDescent="0.3">
      <c r="B23" s="122" t="s">
        <v>31</v>
      </c>
      <c r="C23" s="192">
        <v>0</v>
      </c>
      <c r="D23" s="192">
        <v>0</v>
      </c>
      <c r="E23" s="192">
        <v>0</v>
      </c>
      <c r="F23" s="192">
        <v>0</v>
      </c>
      <c r="G23" s="192">
        <v>0</v>
      </c>
      <c r="H23" s="192">
        <v>0</v>
      </c>
      <c r="I23" s="192">
        <v>0</v>
      </c>
      <c r="J23" s="192">
        <v>0</v>
      </c>
      <c r="K23" s="192">
        <v>0</v>
      </c>
      <c r="L23" s="192">
        <v>0</v>
      </c>
      <c r="M23" s="192">
        <v>0</v>
      </c>
      <c r="N23" s="192">
        <v>0</v>
      </c>
      <c r="O23" s="192">
        <v>0</v>
      </c>
      <c r="P23" s="192">
        <v>0</v>
      </c>
      <c r="Q23" s="192">
        <v>0</v>
      </c>
      <c r="R23" s="138"/>
    </row>
    <row r="24" spans="2:18" ht="30" customHeight="1" x14ac:dyDescent="0.3">
      <c r="B24" s="122" t="s">
        <v>32</v>
      </c>
      <c r="C24" s="192">
        <v>-813</v>
      </c>
      <c r="D24" s="192">
        <v>-18962</v>
      </c>
      <c r="E24" s="192">
        <v>6533</v>
      </c>
      <c r="F24" s="192">
        <v>55973</v>
      </c>
      <c r="G24" s="192">
        <v>-33208</v>
      </c>
      <c r="H24" s="192">
        <v>-650</v>
      </c>
      <c r="I24" s="192">
        <v>-577935</v>
      </c>
      <c r="J24" s="192">
        <v>-299796</v>
      </c>
      <c r="K24" s="192">
        <v>0</v>
      </c>
      <c r="L24" s="192">
        <v>-39319</v>
      </c>
      <c r="M24" s="192">
        <v>35424</v>
      </c>
      <c r="N24" s="192">
        <v>61473</v>
      </c>
      <c r="O24" s="192">
        <v>499947</v>
      </c>
      <c r="P24" s="192">
        <v>-5035</v>
      </c>
      <c r="Q24" s="192">
        <v>-316368</v>
      </c>
      <c r="R24" s="138"/>
    </row>
    <row r="25" spans="2:18" ht="30" customHeight="1" x14ac:dyDescent="0.3">
      <c r="B25" s="122" t="s">
        <v>33</v>
      </c>
      <c r="C25" s="192">
        <v>1</v>
      </c>
      <c r="D25" s="192">
        <v>-18967</v>
      </c>
      <c r="E25" s="192">
        <v>8506</v>
      </c>
      <c r="F25" s="192">
        <v>-171140</v>
      </c>
      <c r="G25" s="192">
        <v>-34131</v>
      </c>
      <c r="H25" s="192">
        <v>7329</v>
      </c>
      <c r="I25" s="192">
        <v>-99133</v>
      </c>
      <c r="J25" s="192">
        <v>-214146</v>
      </c>
      <c r="K25" s="192">
        <v>0</v>
      </c>
      <c r="L25" s="192">
        <v>2762</v>
      </c>
      <c r="M25" s="192">
        <v>6588</v>
      </c>
      <c r="N25" s="192">
        <v>-32899</v>
      </c>
      <c r="O25" s="192">
        <v>-44256</v>
      </c>
      <c r="P25" s="192">
        <v>13188</v>
      </c>
      <c r="Q25" s="192">
        <v>-576297</v>
      </c>
      <c r="R25" s="138"/>
    </row>
    <row r="26" spans="2:18" ht="30" customHeight="1" x14ac:dyDescent="0.3">
      <c r="B26" s="122" t="s">
        <v>34</v>
      </c>
      <c r="C26" s="192">
        <v>0</v>
      </c>
      <c r="D26" s="192">
        <v>7302</v>
      </c>
      <c r="E26" s="192">
        <v>3918</v>
      </c>
      <c r="F26" s="192">
        <v>9717</v>
      </c>
      <c r="G26" s="192">
        <v>1304</v>
      </c>
      <c r="H26" s="192">
        <v>2317</v>
      </c>
      <c r="I26" s="192">
        <v>-221420</v>
      </c>
      <c r="J26" s="192">
        <v>-291133</v>
      </c>
      <c r="K26" s="192">
        <v>43741</v>
      </c>
      <c r="L26" s="192">
        <v>-209</v>
      </c>
      <c r="M26" s="192">
        <v>11203</v>
      </c>
      <c r="N26" s="192">
        <v>395</v>
      </c>
      <c r="O26" s="192">
        <v>0</v>
      </c>
      <c r="P26" s="192">
        <v>3499</v>
      </c>
      <c r="Q26" s="192">
        <v>-429365</v>
      </c>
      <c r="R26" s="138"/>
    </row>
    <row r="27" spans="2:18" ht="30" customHeight="1" x14ac:dyDescent="0.3">
      <c r="B27" s="122" t="s">
        <v>35</v>
      </c>
      <c r="C27" s="192">
        <v>0</v>
      </c>
      <c r="D27" s="192">
        <v>-14481</v>
      </c>
      <c r="E27" s="192">
        <v>16424</v>
      </c>
      <c r="F27" s="192">
        <v>-10638</v>
      </c>
      <c r="G27" s="192">
        <v>-69697</v>
      </c>
      <c r="H27" s="192">
        <v>-20673</v>
      </c>
      <c r="I27" s="192">
        <v>-26362</v>
      </c>
      <c r="J27" s="192">
        <v>82806</v>
      </c>
      <c r="K27" s="192">
        <v>-19446</v>
      </c>
      <c r="L27" s="192">
        <v>5041</v>
      </c>
      <c r="M27" s="192">
        <v>2439</v>
      </c>
      <c r="N27" s="192">
        <v>-2944</v>
      </c>
      <c r="O27" s="192">
        <v>-156901</v>
      </c>
      <c r="P27" s="192">
        <v>-102</v>
      </c>
      <c r="Q27" s="192">
        <v>-214533</v>
      </c>
      <c r="R27" s="138"/>
    </row>
    <row r="28" spans="2:18" ht="30" customHeight="1" x14ac:dyDescent="0.3">
      <c r="B28" s="122" t="s">
        <v>36</v>
      </c>
      <c r="C28" s="192">
        <v>379</v>
      </c>
      <c r="D28" s="192">
        <v>30004</v>
      </c>
      <c r="E28" s="192">
        <v>201</v>
      </c>
      <c r="F28" s="192">
        <v>48874</v>
      </c>
      <c r="G28" s="192">
        <v>5040</v>
      </c>
      <c r="H28" s="192">
        <v>47108</v>
      </c>
      <c r="I28" s="192">
        <v>5751</v>
      </c>
      <c r="J28" s="192">
        <v>21799</v>
      </c>
      <c r="K28" s="192">
        <v>0</v>
      </c>
      <c r="L28" s="192">
        <v>14514</v>
      </c>
      <c r="M28" s="192">
        <v>2039</v>
      </c>
      <c r="N28" s="192">
        <v>43103</v>
      </c>
      <c r="O28" s="192">
        <v>0</v>
      </c>
      <c r="P28" s="192">
        <v>46692</v>
      </c>
      <c r="Q28" s="192">
        <v>265503</v>
      </c>
      <c r="R28" s="138"/>
    </row>
    <row r="29" spans="2:18" ht="30" customHeight="1" x14ac:dyDescent="0.3">
      <c r="B29" s="122" t="s">
        <v>199</v>
      </c>
      <c r="C29" s="192">
        <v>0</v>
      </c>
      <c r="D29" s="192">
        <v>-143127</v>
      </c>
      <c r="E29" s="192">
        <v>1237</v>
      </c>
      <c r="F29" s="192">
        <v>71774</v>
      </c>
      <c r="G29" s="192">
        <v>-635</v>
      </c>
      <c r="H29" s="192">
        <v>14033</v>
      </c>
      <c r="I29" s="192">
        <v>-65152</v>
      </c>
      <c r="J29" s="192">
        <v>-56180</v>
      </c>
      <c r="K29" s="192">
        <v>0</v>
      </c>
      <c r="L29" s="192">
        <v>-4928</v>
      </c>
      <c r="M29" s="192">
        <v>-34554</v>
      </c>
      <c r="N29" s="192">
        <v>61628</v>
      </c>
      <c r="O29" s="192">
        <v>-10574</v>
      </c>
      <c r="P29" s="192">
        <v>20305</v>
      </c>
      <c r="Q29" s="192">
        <v>-146172</v>
      </c>
      <c r="R29" s="138"/>
    </row>
    <row r="30" spans="2:18" ht="30" customHeight="1" x14ac:dyDescent="0.3">
      <c r="B30" s="122" t="s">
        <v>200</v>
      </c>
      <c r="C30" s="192">
        <v>-47219</v>
      </c>
      <c r="D30" s="192">
        <v>4624</v>
      </c>
      <c r="E30" s="192">
        <v>-479</v>
      </c>
      <c r="F30" s="192">
        <v>-5187</v>
      </c>
      <c r="G30" s="192">
        <v>-13017</v>
      </c>
      <c r="H30" s="192">
        <v>2955</v>
      </c>
      <c r="I30" s="192">
        <v>-13381</v>
      </c>
      <c r="J30" s="192">
        <v>2376</v>
      </c>
      <c r="K30" s="192">
        <v>0</v>
      </c>
      <c r="L30" s="192">
        <v>1236</v>
      </c>
      <c r="M30" s="192">
        <v>9710</v>
      </c>
      <c r="N30" s="192">
        <v>12167</v>
      </c>
      <c r="O30" s="192">
        <v>0</v>
      </c>
      <c r="P30" s="192">
        <v>-1069</v>
      </c>
      <c r="Q30" s="192">
        <v>-47282</v>
      </c>
      <c r="R30" s="138"/>
    </row>
    <row r="31" spans="2:18" ht="30" customHeight="1" x14ac:dyDescent="0.3">
      <c r="B31" s="122" t="s">
        <v>37</v>
      </c>
      <c r="C31" s="192">
        <v>0</v>
      </c>
      <c r="D31" s="192">
        <v>-75887</v>
      </c>
      <c r="E31" s="192">
        <v>-50915</v>
      </c>
      <c r="F31" s="192">
        <v>19426</v>
      </c>
      <c r="G31" s="192">
        <v>2108</v>
      </c>
      <c r="H31" s="192">
        <v>655</v>
      </c>
      <c r="I31" s="192">
        <v>-26315</v>
      </c>
      <c r="J31" s="192">
        <v>-10046</v>
      </c>
      <c r="K31" s="192">
        <v>0</v>
      </c>
      <c r="L31" s="192">
        <v>7201</v>
      </c>
      <c r="M31" s="192">
        <v>-16112</v>
      </c>
      <c r="N31" s="192">
        <v>160077</v>
      </c>
      <c r="O31" s="192">
        <v>0</v>
      </c>
      <c r="P31" s="192">
        <v>11127</v>
      </c>
      <c r="Q31" s="192">
        <v>21318</v>
      </c>
      <c r="R31" s="138"/>
    </row>
    <row r="32" spans="2:18" ht="30" customHeight="1" x14ac:dyDescent="0.3">
      <c r="B32" s="122" t="s">
        <v>141</v>
      </c>
      <c r="C32" s="192">
        <v>0</v>
      </c>
      <c r="D32" s="192">
        <v>-13416</v>
      </c>
      <c r="E32" s="192">
        <v>166</v>
      </c>
      <c r="F32" s="192">
        <v>-26063</v>
      </c>
      <c r="G32" s="192">
        <v>459</v>
      </c>
      <c r="H32" s="192">
        <v>-648</v>
      </c>
      <c r="I32" s="192">
        <v>-128113</v>
      </c>
      <c r="J32" s="192">
        <v>-26741</v>
      </c>
      <c r="K32" s="192">
        <v>0</v>
      </c>
      <c r="L32" s="192">
        <v>16650</v>
      </c>
      <c r="M32" s="192">
        <v>103552</v>
      </c>
      <c r="N32" s="192">
        <v>2082</v>
      </c>
      <c r="O32" s="192">
        <v>-200727</v>
      </c>
      <c r="P32" s="192">
        <v>446</v>
      </c>
      <c r="Q32" s="192">
        <v>-272353</v>
      </c>
      <c r="R32" s="138"/>
    </row>
    <row r="33" spans="2:18" ht="30" customHeight="1" x14ac:dyDescent="0.3">
      <c r="B33" s="122" t="s">
        <v>218</v>
      </c>
      <c r="C33" s="192">
        <v>0</v>
      </c>
      <c r="D33" s="192">
        <v>4148</v>
      </c>
      <c r="E33" s="192">
        <v>3813</v>
      </c>
      <c r="F33" s="192">
        <v>-13720</v>
      </c>
      <c r="G33" s="192">
        <v>4939</v>
      </c>
      <c r="H33" s="192">
        <v>-4847</v>
      </c>
      <c r="I33" s="192">
        <v>-82263</v>
      </c>
      <c r="J33" s="192">
        <v>1348</v>
      </c>
      <c r="K33" s="192">
        <v>0</v>
      </c>
      <c r="L33" s="192">
        <v>7064</v>
      </c>
      <c r="M33" s="192">
        <v>10610</v>
      </c>
      <c r="N33" s="192">
        <v>3480</v>
      </c>
      <c r="O33" s="192">
        <v>0</v>
      </c>
      <c r="P33" s="192">
        <v>2514</v>
      </c>
      <c r="Q33" s="192">
        <v>-62915</v>
      </c>
      <c r="R33" s="138"/>
    </row>
    <row r="34" spans="2:18" ht="30" customHeight="1" x14ac:dyDescent="0.3">
      <c r="B34" s="122" t="s">
        <v>142</v>
      </c>
      <c r="C34" s="192">
        <v>0</v>
      </c>
      <c r="D34" s="192">
        <v>-508</v>
      </c>
      <c r="E34" s="192">
        <v>-53</v>
      </c>
      <c r="F34" s="192">
        <v>-5557</v>
      </c>
      <c r="G34" s="192">
        <v>11905</v>
      </c>
      <c r="H34" s="192">
        <v>10806</v>
      </c>
      <c r="I34" s="192">
        <v>-181471</v>
      </c>
      <c r="J34" s="192">
        <v>17546</v>
      </c>
      <c r="K34" s="192">
        <v>-172590</v>
      </c>
      <c r="L34" s="192">
        <v>49591</v>
      </c>
      <c r="M34" s="192">
        <v>6610</v>
      </c>
      <c r="N34" s="192">
        <v>5180</v>
      </c>
      <c r="O34" s="192">
        <v>-222533</v>
      </c>
      <c r="P34" s="192">
        <v>-2341</v>
      </c>
      <c r="Q34" s="192">
        <v>-483417</v>
      </c>
      <c r="R34" s="138"/>
    </row>
    <row r="35" spans="2:18" ht="30" customHeight="1" x14ac:dyDescent="0.3">
      <c r="B35" s="122" t="s">
        <v>143</v>
      </c>
      <c r="C35" s="192">
        <v>0</v>
      </c>
      <c r="D35" s="192">
        <v>-2324</v>
      </c>
      <c r="E35" s="192">
        <v>925</v>
      </c>
      <c r="F35" s="192">
        <v>12534</v>
      </c>
      <c r="G35" s="192">
        <v>5463</v>
      </c>
      <c r="H35" s="192">
        <v>2298</v>
      </c>
      <c r="I35" s="192">
        <v>-107572</v>
      </c>
      <c r="J35" s="192">
        <v>26337</v>
      </c>
      <c r="K35" s="192">
        <v>0</v>
      </c>
      <c r="L35" s="192">
        <v>9496</v>
      </c>
      <c r="M35" s="192">
        <v>3339</v>
      </c>
      <c r="N35" s="192">
        <v>20543</v>
      </c>
      <c r="O35" s="192">
        <v>-19301</v>
      </c>
      <c r="P35" s="192">
        <v>20053</v>
      </c>
      <c r="Q35" s="192">
        <v>-28208</v>
      </c>
      <c r="R35" s="138"/>
    </row>
    <row r="36" spans="2:18" ht="30" customHeight="1" x14ac:dyDescent="0.3">
      <c r="B36" s="122" t="s">
        <v>219</v>
      </c>
      <c r="C36" s="192">
        <v>16723</v>
      </c>
      <c r="D36" s="192">
        <v>-18296</v>
      </c>
      <c r="E36" s="192">
        <v>80143</v>
      </c>
      <c r="F36" s="192">
        <v>-54272</v>
      </c>
      <c r="G36" s="192">
        <v>10678</v>
      </c>
      <c r="H36" s="192">
        <v>3176</v>
      </c>
      <c r="I36" s="192">
        <v>-168100</v>
      </c>
      <c r="J36" s="192">
        <v>-109336</v>
      </c>
      <c r="K36" s="192">
        <v>124302</v>
      </c>
      <c r="L36" s="192">
        <v>20385</v>
      </c>
      <c r="M36" s="192">
        <v>8125</v>
      </c>
      <c r="N36" s="192">
        <v>6826</v>
      </c>
      <c r="O36" s="192">
        <v>-11381</v>
      </c>
      <c r="P36" s="192">
        <v>-717</v>
      </c>
      <c r="Q36" s="192">
        <v>-91743</v>
      </c>
      <c r="R36" s="138"/>
    </row>
    <row r="37" spans="2:18" ht="30" customHeight="1" x14ac:dyDescent="0.3">
      <c r="B37" s="122" t="s">
        <v>38</v>
      </c>
      <c r="C37" s="192">
        <v>0</v>
      </c>
      <c r="D37" s="192">
        <v>6777</v>
      </c>
      <c r="E37" s="192">
        <v>2862</v>
      </c>
      <c r="F37" s="192">
        <v>6689</v>
      </c>
      <c r="G37" s="192">
        <v>-2133</v>
      </c>
      <c r="H37" s="192">
        <v>-6612</v>
      </c>
      <c r="I37" s="192">
        <v>31985</v>
      </c>
      <c r="J37" s="192">
        <v>37518</v>
      </c>
      <c r="K37" s="192">
        <v>0</v>
      </c>
      <c r="L37" s="192">
        <v>4971</v>
      </c>
      <c r="M37" s="192">
        <v>11753</v>
      </c>
      <c r="N37" s="192">
        <v>36154</v>
      </c>
      <c r="O37" s="192">
        <v>-11985</v>
      </c>
      <c r="P37" s="192">
        <v>-96094</v>
      </c>
      <c r="Q37" s="192">
        <v>21885</v>
      </c>
      <c r="R37" s="138"/>
    </row>
    <row r="38" spans="2:18" ht="30" customHeight="1" x14ac:dyDescent="0.3">
      <c r="B38" s="122" t="s">
        <v>39</v>
      </c>
      <c r="C38" s="192">
        <v>0</v>
      </c>
      <c r="D38" s="192">
        <v>-9140</v>
      </c>
      <c r="E38" s="192">
        <v>-1598</v>
      </c>
      <c r="F38" s="192">
        <v>50219</v>
      </c>
      <c r="G38" s="192">
        <v>-1735</v>
      </c>
      <c r="H38" s="192">
        <v>28791</v>
      </c>
      <c r="I38" s="192">
        <v>29349</v>
      </c>
      <c r="J38" s="192">
        <v>-15540</v>
      </c>
      <c r="K38" s="192">
        <v>-435</v>
      </c>
      <c r="L38" s="192">
        <v>3947</v>
      </c>
      <c r="M38" s="192">
        <v>4538</v>
      </c>
      <c r="N38" s="192">
        <v>16138</v>
      </c>
      <c r="O38" s="192">
        <v>2323</v>
      </c>
      <c r="P38" s="192">
        <v>12163</v>
      </c>
      <c r="Q38" s="192">
        <v>119019</v>
      </c>
      <c r="R38" s="138"/>
    </row>
    <row r="39" spans="2:18" ht="30" customHeight="1" x14ac:dyDescent="0.3">
      <c r="B39" s="122" t="s">
        <v>40</v>
      </c>
      <c r="C39" s="192">
        <v>0</v>
      </c>
      <c r="D39" s="192">
        <v>5685</v>
      </c>
      <c r="E39" s="192">
        <v>37185</v>
      </c>
      <c r="F39" s="192">
        <v>6753</v>
      </c>
      <c r="G39" s="192">
        <v>30895</v>
      </c>
      <c r="H39" s="192">
        <v>-25814</v>
      </c>
      <c r="I39" s="192">
        <v>-254494</v>
      </c>
      <c r="J39" s="192">
        <v>-11004</v>
      </c>
      <c r="K39" s="192">
        <v>0</v>
      </c>
      <c r="L39" s="192">
        <v>26447</v>
      </c>
      <c r="M39" s="192">
        <v>63198</v>
      </c>
      <c r="N39" s="192">
        <v>66494</v>
      </c>
      <c r="O39" s="192">
        <v>-125674</v>
      </c>
      <c r="P39" s="192">
        <v>-40927</v>
      </c>
      <c r="Q39" s="192">
        <v>-221256</v>
      </c>
      <c r="R39" s="138"/>
    </row>
    <row r="40" spans="2:18" ht="30" customHeight="1" x14ac:dyDescent="0.3">
      <c r="B40" s="122" t="s">
        <v>41</v>
      </c>
      <c r="C40" s="192">
        <v>0</v>
      </c>
      <c r="D40" s="192">
        <v>7123</v>
      </c>
      <c r="E40" s="192">
        <v>-312</v>
      </c>
      <c r="F40" s="192">
        <v>12127</v>
      </c>
      <c r="G40" s="192">
        <v>-3043</v>
      </c>
      <c r="H40" s="192">
        <v>1857</v>
      </c>
      <c r="I40" s="192">
        <v>-25129</v>
      </c>
      <c r="J40" s="192">
        <v>-37616</v>
      </c>
      <c r="K40" s="192">
        <v>0</v>
      </c>
      <c r="L40" s="192">
        <v>8275</v>
      </c>
      <c r="M40" s="192">
        <v>301</v>
      </c>
      <c r="N40" s="192">
        <v>9438</v>
      </c>
      <c r="O40" s="192">
        <v>0</v>
      </c>
      <c r="P40" s="192">
        <v>28590</v>
      </c>
      <c r="Q40" s="192">
        <v>1612</v>
      </c>
      <c r="R40" s="138"/>
    </row>
    <row r="41" spans="2:18" ht="30" customHeight="1" x14ac:dyDescent="0.3">
      <c r="B41" s="122" t="s">
        <v>42</v>
      </c>
      <c r="C41" s="192">
        <v>-15</v>
      </c>
      <c r="D41" s="192">
        <v>6853</v>
      </c>
      <c r="E41" s="192">
        <v>-1004</v>
      </c>
      <c r="F41" s="192">
        <v>7578</v>
      </c>
      <c r="G41" s="192">
        <v>-396</v>
      </c>
      <c r="H41" s="192">
        <v>8687</v>
      </c>
      <c r="I41" s="192">
        <v>-63473</v>
      </c>
      <c r="J41" s="192">
        <v>-98360</v>
      </c>
      <c r="K41" s="192">
        <v>-23855</v>
      </c>
      <c r="L41" s="192">
        <v>640</v>
      </c>
      <c r="M41" s="192">
        <v>2463</v>
      </c>
      <c r="N41" s="192">
        <v>-10797</v>
      </c>
      <c r="O41" s="192">
        <v>-40850</v>
      </c>
      <c r="P41" s="192">
        <v>28262</v>
      </c>
      <c r="Q41" s="192">
        <v>-184269</v>
      </c>
      <c r="R41" s="138"/>
    </row>
    <row r="42" spans="2:18" ht="30" customHeight="1" x14ac:dyDescent="0.3">
      <c r="B42" s="122" t="s">
        <v>43</v>
      </c>
      <c r="C42" s="192">
        <v>4970</v>
      </c>
      <c r="D42" s="192">
        <v>23111</v>
      </c>
      <c r="E42" s="192">
        <v>30728</v>
      </c>
      <c r="F42" s="192">
        <v>49479</v>
      </c>
      <c r="G42" s="192">
        <v>9757</v>
      </c>
      <c r="H42" s="192">
        <v>4734</v>
      </c>
      <c r="I42" s="192">
        <v>-153284</v>
      </c>
      <c r="J42" s="192">
        <v>94169</v>
      </c>
      <c r="K42" s="192">
        <v>0</v>
      </c>
      <c r="L42" s="192">
        <v>12435</v>
      </c>
      <c r="M42" s="192">
        <v>53780</v>
      </c>
      <c r="N42" s="192">
        <v>146113</v>
      </c>
      <c r="O42" s="192">
        <v>-111826</v>
      </c>
      <c r="P42" s="192">
        <v>-38536</v>
      </c>
      <c r="Q42" s="192">
        <v>125630</v>
      </c>
      <c r="R42" s="138"/>
    </row>
    <row r="43" spans="2:18" ht="30" customHeight="1" x14ac:dyDescent="0.3">
      <c r="B43" s="122" t="s">
        <v>44</v>
      </c>
      <c r="C43" s="192">
        <v>0</v>
      </c>
      <c r="D43" s="192">
        <v>-21377</v>
      </c>
      <c r="E43" s="192">
        <v>-3</v>
      </c>
      <c r="F43" s="192">
        <v>0</v>
      </c>
      <c r="G43" s="192">
        <v>316</v>
      </c>
      <c r="H43" s="192">
        <v>326</v>
      </c>
      <c r="I43" s="192">
        <v>-40724</v>
      </c>
      <c r="J43" s="192">
        <v>-81538</v>
      </c>
      <c r="K43" s="192">
        <v>35541</v>
      </c>
      <c r="L43" s="192">
        <v>-206</v>
      </c>
      <c r="M43" s="192">
        <v>16</v>
      </c>
      <c r="N43" s="192">
        <v>-767</v>
      </c>
      <c r="O43" s="192">
        <v>-1723</v>
      </c>
      <c r="P43" s="192">
        <v>5610</v>
      </c>
      <c r="Q43" s="192">
        <v>-104530</v>
      </c>
      <c r="R43" s="138"/>
    </row>
    <row r="44" spans="2:18" ht="30" customHeight="1" x14ac:dyDescent="0.3">
      <c r="B44" s="124" t="s">
        <v>45</v>
      </c>
      <c r="C44" s="125">
        <f>SUM(C7:C43)</f>
        <v>-29074</v>
      </c>
      <c r="D44" s="125">
        <f t="shared" ref="D44:Q44" si="0">SUM(D7:D43)</f>
        <v>-92298</v>
      </c>
      <c r="E44" s="125">
        <f t="shared" si="0"/>
        <v>227396</v>
      </c>
      <c r="F44" s="125">
        <f t="shared" si="0"/>
        <v>514403</v>
      </c>
      <c r="G44" s="125">
        <f t="shared" si="0"/>
        <v>37783</v>
      </c>
      <c r="H44" s="125">
        <f t="shared" si="0"/>
        <v>546566</v>
      </c>
      <c r="I44" s="125">
        <f t="shared" si="0"/>
        <v>-4358684</v>
      </c>
      <c r="J44" s="125">
        <f t="shared" si="0"/>
        <v>-2540640</v>
      </c>
      <c r="K44" s="125">
        <f t="shared" si="0"/>
        <v>34793</v>
      </c>
      <c r="L44" s="125">
        <f t="shared" si="0"/>
        <v>458139</v>
      </c>
      <c r="M44" s="125">
        <f t="shared" si="0"/>
        <v>785624</v>
      </c>
      <c r="N44" s="125">
        <f t="shared" si="0"/>
        <v>1451682</v>
      </c>
      <c r="O44" s="125">
        <f t="shared" si="0"/>
        <v>-75146</v>
      </c>
      <c r="P44" s="125">
        <f t="shared" si="0"/>
        <v>68441</v>
      </c>
      <c r="Q44" s="125">
        <f t="shared" si="0"/>
        <v>-2971017</v>
      </c>
      <c r="R44" s="138"/>
    </row>
    <row r="45" spans="2:18" ht="30" customHeight="1" x14ac:dyDescent="0.3">
      <c r="B45" s="292" t="s">
        <v>46</v>
      </c>
      <c r="C45" s="292"/>
      <c r="D45" s="292"/>
      <c r="E45" s="292"/>
      <c r="F45" s="292"/>
      <c r="G45" s="292"/>
      <c r="H45" s="292"/>
      <c r="I45" s="292"/>
      <c r="J45" s="292"/>
      <c r="K45" s="292"/>
      <c r="L45" s="292"/>
      <c r="M45" s="292"/>
      <c r="N45" s="292"/>
      <c r="O45" s="292"/>
      <c r="P45" s="292"/>
      <c r="Q45" s="292"/>
      <c r="R45" s="139"/>
    </row>
    <row r="46" spans="2:18" ht="30" customHeight="1" x14ac:dyDescent="0.3">
      <c r="B46" s="122" t="s">
        <v>47</v>
      </c>
      <c r="C46" s="69">
        <v>-6113</v>
      </c>
      <c r="D46" s="69">
        <v>119348</v>
      </c>
      <c r="E46" s="69">
        <v>10088</v>
      </c>
      <c r="F46" s="69">
        <v>106280</v>
      </c>
      <c r="G46" s="69">
        <v>24393</v>
      </c>
      <c r="H46" s="69">
        <v>18318</v>
      </c>
      <c r="I46" s="69">
        <v>-33</v>
      </c>
      <c r="J46" s="69">
        <v>-1996</v>
      </c>
      <c r="K46" s="69">
        <v>0</v>
      </c>
      <c r="L46" s="69">
        <v>-1095</v>
      </c>
      <c r="M46" s="69">
        <v>0</v>
      </c>
      <c r="N46" s="69">
        <v>-9100</v>
      </c>
      <c r="O46" s="69">
        <v>-220623</v>
      </c>
      <c r="P46" s="69">
        <v>103662</v>
      </c>
      <c r="Q46" s="126">
        <v>143130</v>
      </c>
      <c r="R46" s="138"/>
    </row>
    <row r="47" spans="2:18" ht="30" customHeight="1" x14ac:dyDescent="0.3">
      <c r="B47" s="122" t="s">
        <v>65</v>
      </c>
      <c r="C47" s="69">
        <v>5948</v>
      </c>
      <c r="D47" s="69">
        <v>38542</v>
      </c>
      <c r="E47" s="69">
        <v>0</v>
      </c>
      <c r="F47" s="69">
        <v>7446</v>
      </c>
      <c r="G47" s="69">
        <v>8842</v>
      </c>
      <c r="H47" s="69">
        <v>60703</v>
      </c>
      <c r="I47" s="69">
        <v>0</v>
      </c>
      <c r="J47" s="69">
        <v>-68255</v>
      </c>
      <c r="K47" s="69">
        <v>0</v>
      </c>
      <c r="L47" s="69">
        <v>2562</v>
      </c>
      <c r="M47" s="69">
        <v>0</v>
      </c>
      <c r="N47" s="69">
        <v>0</v>
      </c>
      <c r="O47" s="69">
        <v>95579</v>
      </c>
      <c r="P47" s="69">
        <v>-30672</v>
      </c>
      <c r="Q47" s="126">
        <v>120696</v>
      </c>
      <c r="R47" s="138"/>
    </row>
    <row r="48" spans="2:18" ht="30" customHeight="1" x14ac:dyDescent="0.3">
      <c r="B48" s="7" t="s">
        <v>258</v>
      </c>
      <c r="C48" s="69">
        <v>410</v>
      </c>
      <c r="D48" s="69">
        <v>14792</v>
      </c>
      <c r="E48" s="69">
        <v>-3071</v>
      </c>
      <c r="F48" s="69">
        <v>-21400</v>
      </c>
      <c r="G48" s="69">
        <v>4471</v>
      </c>
      <c r="H48" s="69">
        <v>12842</v>
      </c>
      <c r="I48" s="69">
        <v>1689</v>
      </c>
      <c r="J48" s="69">
        <v>1836</v>
      </c>
      <c r="K48" s="69">
        <v>0</v>
      </c>
      <c r="L48" s="69">
        <v>-2013</v>
      </c>
      <c r="M48" s="69">
        <v>6141</v>
      </c>
      <c r="N48" s="69">
        <v>-6018</v>
      </c>
      <c r="O48" s="69">
        <v>-10091</v>
      </c>
      <c r="P48" s="69">
        <v>16218</v>
      </c>
      <c r="Q48" s="126">
        <v>15804</v>
      </c>
      <c r="R48" s="138"/>
    </row>
    <row r="49" spans="2:19" ht="30" customHeight="1" x14ac:dyDescent="0.3">
      <c r="B49" s="122" t="s">
        <v>48</v>
      </c>
      <c r="C49" s="69">
        <v>-33578</v>
      </c>
      <c r="D49" s="69">
        <v>-411375</v>
      </c>
      <c r="E49" s="69">
        <v>-974813</v>
      </c>
      <c r="F49" s="69">
        <v>986366</v>
      </c>
      <c r="G49" s="69">
        <v>59315</v>
      </c>
      <c r="H49" s="69">
        <v>-166055</v>
      </c>
      <c r="I49" s="69">
        <v>5091</v>
      </c>
      <c r="J49" s="69">
        <v>-457371</v>
      </c>
      <c r="K49" s="69">
        <v>0</v>
      </c>
      <c r="L49" s="69">
        <v>181603</v>
      </c>
      <c r="M49" s="69">
        <v>320234</v>
      </c>
      <c r="N49" s="69">
        <v>-911</v>
      </c>
      <c r="O49" s="69">
        <v>-993838</v>
      </c>
      <c r="P49" s="69">
        <v>-916096</v>
      </c>
      <c r="Q49" s="126">
        <v>-2401429</v>
      </c>
      <c r="R49" s="138"/>
    </row>
    <row r="50" spans="2:19" ht="30" customHeight="1" x14ac:dyDescent="0.3">
      <c r="B50" s="122" t="s">
        <v>259</v>
      </c>
      <c r="C50" s="69">
        <v>-27191</v>
      </c>
      <c r="D50" s="69">
        <v>14489</v>
      </c>
      <c r="E50" s="69">
        <v>-223</v>
      </c>
      <c r="F50" s="69">
        <v>15912</v>
      </c>
      <c r="G50" s="69">
        <v>-11952</v>
      </c>
      <c r="H50" s="69">
        <v>-3116</v>
      </c>
      <c r="I50" s="69">
        <v>5863</v>
      </c>
      <c r="J50" s="69">
        <v>-7956</v>
      </c>
      <c r="K50" s="69">
        <v>0</v>
      </c>
      <c r="L50" s="69">
        <v>-334</v>
      </c>
      <c r="M50" s="69">
        <v>-379</v>
      </c>
      <c r="N50" s="69">
        <v>51</v>
      </c>
      <c r="O50" s="69">
        <v>0</v>
      </c>
      <c r="P50" s="69">
        <v>-11617</v>
      </c>
      <c r="Q50" s="126">
        <v>-26454</v>
      </c>
      <c r="R50" s="138"/>
    </row>
    <row r="51" spans="2:19" ht="30" customHeight="1" x14ac:dyDescent="0.3">
      <c r="B51" s="124" t="s">
        <v>45</v>
      </c>
      <c r="C51" s="125">
        <f>SUM(C46:C50)</f>
        <v>-60524</v>
      </c>
      <c r="D51" s="125">
        <f t="shared" ref="D51:Q51" si="1">SUM(D46:D50)</f>
        <v>-224204</v>
      </c>
      <c r="E51" s="125">
        <f t="shared" si="1"/>
        <v>-968019</v>
      </c>
      <c r="F51" s="125">
        <f t="shared" si="1"/>
        <v>1094604</v>
      </c>
      <c r="G51" s="125">
        <f t="shared" si="1"/>
        <v>85069</v>
      </c>
      <c r="H51" s="125">
        <f t="shared" si="1"/>
        <v>-77308</v>
      </c>
      <c r="I51" s="125">
        <f t="shared" si="1"/>
        <v>12610</v>
      </c>
      <c r="J51" s="125">
        <f t="shared" si="1"/>
        <v>-533742</v>
      </c>
      <c r="K51" s="125">
        <f t="shared" si="1"/>
        <v>0</v>
      </c>
      <c r="L51" s="125">
        <f t="shared" si="1"/>
        <v>180723</v>
      </c>
      <c r="M51" s="125">
        <f t="shared" si="1"/>
        <v>325996</v>
      </c>
      <c r="N51" s="125">
        <f t="shared" si="1"/>
        <v>-15978</v>
      </c>
      <c r="O51" s="125">
        <f t="shared" si="1"/>
        <v>-1128973</v>
      </c>
      <c r="P51" s="125">
        <f t="shared" si="1"/>
        <v>-838505</v>
      </c>
      <c r="Q51" s="125">
        <f t="shared" si="1"/>
        <v>-2148253</v>
      </c>
      <c r="R51" s="138"/>
    </row>
    <row r="52" spans="2:19" ht="20.25" customHeight="1" x14ac:dyDescent="0.3">
      <c r="B52" s="293" t="s">
        <v>50</v>
      </c>
      <c r="C52" s="293"/>
      <c r="D52" s="293"/>
      <c r="E52" s="293"/>
      <c r="F52" s="293"/>
      <c r="G52" s="293"/>
      <c r="H52" s="293"/>
      <c r="I52" s="293"/>
      <c r="J52" s="293"/>
      <c r="K52" s="293"/>
      <c r="L52" s="293"/>
      <c r="M52" s="293"/>
      <c r="N52" s="293"/>
      <c r="O52" s="293"/>
      <c r="P52" s="293"/>
      <c r="Q52" s="293"/>
      <c r="R52" s="140"/>
      <c r="S52" s="5"/>
    </row>
    <row r="53" spans="2:19" x14ac:dyDescent="0.3">
      <c r="Q53" s="5"/>
    </row>
    <row r="54" spans="2:19" x14ac:dyDescent="0.3">
      <c r="C54" s="5"/>
      <c r="D54" s="5"/>
      <c r="E54" s="5"/>
      <c r="F54" s="5"/>
      <c r="G54" s="5"/>
      <c r="H54" s="5"/>
      <c r="I54" s="5"/>
      <c r="J54" s="5"/>
      <c r="K54" s="5"/>
      <c r="L54" s="5"/>
      <c r="M54" s="5"/>
      <c r="N54" s="5"/>
      <c r="O54" s="5"/>
      <c r="P54" s="5"/>
      <c r="Q54" s="5"/>
    </row>
    <row r="55" spans="2:19" x14ac:dyDescent="0.3">
      <c r="C55" s="159"/>
      <c r="D55" s="159"/>
      <c r="E55" s="159"/>
      <c r="F55" s="159"/>
      <c r="G55" s="159"/>
      <c r="H55" s="159"/>
      <c r="I55" s="159"/>
      <c r="J55" s="159"/>
      <c r="K55" s="159"/>
      <c r="L55" s="159"/>
      <c r="M55" s="159"/>
      <c r="N55" s="159"/>
      <c r="O55" s="159"/>
      <c r="P55" s="159"/>
      <c r="Q55" s="159"/>
    </row>
  </sheetData>
  <sheetProtection algorithmName="SHA-512" hashValue="80u6kKf8DkPlRGwUl8L1w6daxFXSstEDH/PhK5Y8ovYt2jCmMrcgLqJvScU+GP27obnjR8ZcIGS/3Yn55eUGIQ==" saltValue="MxY1N1bv8tg4wAnkDQYy5Q==" spinCount="100000" sheet="1" objects="1" scenarios="1"/>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8"/>
  <sheetViews>
    <sheetView topLeftCell="I29" workbookViewId="0">
      <selection activeCell="P46" sqref="P46"/>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4.54296875" style="4" bestFit="1" customWidth="1"/>
    <col min="21" max="16384" width="9.453125" style="4"/>
  </cols>
  <sheetData>
    <row r="3" spans="2:18" ht="5.25" customHeight="1" x14ac:dyDescent="0.3"/>
    <row r="4" spans="2:18" ht="21" customHeight="1" x14ac:dyDescent="0.3">
      <c r="B4" s="290" t="s">
        <v>264</v>
      </c>
      <c r="C4" s="290"/>
      <c r="D4" s="290"/>
      <c r="E4" s="290"/>
      <c r="F4" s="290"/>
      <c r="G4" s="290"/>
      <c r="H4" s="290"/>
      <c r="I4" s="290"/>
      <c r="J4" s="290"/>
      <c r="K4" s="290"/>
      <c r="L4" s="290"/>
      <c r="M4" s="290"/>
      <c r="N4" s="290"/>
      <c r="O4" s="290"/>
      <c r="P4" s="290"/>
      <c r="Q4" s="290"/>
      <c r="R4" s="127"/>
    </row>
    <row r="5" spans="2:18" ht="28.5" customHeight="1" x14ac:dyDescent="0.3">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37"/>
    </row>
    <row r="6" spans="2:18" ht="21" customHeight="1" x14ac:dyDescent="0.3">
      <c r="B6" s="291" t="s">
        <v>16</v>
      </c>
      <c r="C6" s="291"/>
      <c r="D6" s="291"/>
      <c r="E6" s="291"/>
      <c r="F6" s="291"/>
      <c r="G6" s="291"/>
      <c r="H6" s="291"/>
      <c r="I6" s="291"/>
      <c r="J6" s="291"/>
      <c r="K6" s="291"/>
      <c r="L6" s="291"/>
      <c r="M6" s="291"/>
      <c r="N6" s="291"/>
      <c r="O6" s="291"/>
      <c r="P6" s="291"/>
      <c r="Q6" s="291"/>
      <c r="R6" s="137"/>
    </row>
    <row r="7" spans="2:18" ht="18.75" customHeight="1" x14ac:dyDescent="0.3">
      <c r="B7" s="122" t="s">
        <v>17</v>
      </c>
      <c r="C7" s="69">
        <v>0</v>
      </c>
      <c r="D7" s="69">
        <v>330</v>
      </c>
      <c r="E7" s="69">
        <v>1606</v>
      </c>
      <c r="F7" s="69">
        <v>7539</v>
      </c>
      <c r="G7" s="69">
        <v>10334</v>
      </c>
      <c r="H7" s="69">
        <v>366</v>
      </c>
      <c r="I7" s="69">
        <v>0</v>
      </c>
      <c r="J7" s="69">
        <v>0</v>
      </c>
      <c r="K7" s="69">
        <v>0</v>
      </c>
      <c r="L7" s="69">
        <v>27023</v>
      </c>
      <c r="M7" s="69">
        <v>3113</v>
      </c>
      <c r="N7" s="69">
        <v>87092</v>
      </c>
      <c r="O7" s="69">
        <v>5703183</v>
      </c>
      <c r="P7" s="69">
        <v>21332</v>
      </c>
      <c r="Q7" s="126">
        <v>5861920</v>
      </c>
      <c r="R7" s="138"/>
    </row>
    <row r="8" spans="2:18" ht="21" customHeight="1" x14ac:dyDescent="0.3">
      <c r="B8" s="122" t="s">
        <v>18</v>
      </c>
      <c r="C8" s="69">
        <v>0</v>
      </c>
      <c r="D8" s="69">
        <v>45567</v>
      </c>
      <c r="E8" s="69">
        <v>1943</v>
      </c>
      <c r="F8" s="69">
        <v>172113</v>
      </c>
      <c r="G8" s="69">
        <v>11477</v>
      </c>
      <c r="H8" s="69">
        <v>608</v>
      </c>
      <c r="I8" s="69">
        <v>602418</v>
      </c>
      <c r="J8" s="69">
        <v>405833</v>
      </c>
      <c r="K8" s="69">
        <v>0</v>
      </c>
      <c r="L8" s="69">
        <v>90462</v>
      </c>
      <c r="M8" s="69">
        <v>13106</v>
      </c>
      <c r="N8" s="69">
        <v>58802</v>
      </c>
      <c r="O8" s="69">
        <v>0</v>
      </c>
      <c r="P8" s="69">
        <v>68079</v>
      </c>
      <c r="Q8" s="126">
        <v>1470408</v>
      </c>
      <c r="R8" s="138"/>
    </row>
    <row r="9" spans="2:18" ht="21" customHeight="1" x14ac:dyDescent="0.3">
      <c r="B9" s="122" t="s">
        <v>19</v>
      </c>
      <c r="C9" s="69">
        <v>25962</v>
      </c>
      <c r="D9" s="69">
        <v>45538</v>
      </c>
      <c r="E9" s="69">
        <v>99560</v>
      </c>
      <c r="F9" s="69">
        <v>645545</v>
      </c>
      <c r="G9" s="69">
        <v>905745</v>
      </c>
      <c r="H9" s="69">
        <v>43610</v>
      </c>
      <c r="I9" s="69">
        <v>887547</v>
      </c>
      <c r="J9" s="69">
        <v>184125</v>
      </c>
      <c r="K9" s="69">
        <v>0</v>
      </c>
      <c r="L9" s="69">
        <v>400090</v>
      </c>
      <c r="M9" s="69">
        <v>294159</v>
      </c>
      <c r="N9" s="69">
        <v>4101</v>
      </c>
      <c r="O9" s="69">
        <v>0</v>
      </c>
      <c r="P9" s="69">
        <v>0</v>
      </c>
      <c r="Q9" s="126">
        <v>3535983</v>
      </c>
      <c r="R9" s="138"/>
    </row>
    <row r="10" spans="2:18" ht="21" customHeight="1" x14ac:dyDescent="0.3">
      <c r="B10" s="122" t="s">
        <v>145</v>
      </c>
      <c r="C10" s="69">
        <v>23588</v>
      </c>
      <c r="D10" s="69">
        <v>29506</v>
      </c>
      <c r="E10" s="69">
        <v>29183</v>
      </c>
      <c r="F10" s="69">
        <v>120371</v>
      </c>
      <c r="G10" s="69">
        <v>91862</v>
      </c>
      <c r="H10" s="69">
        <v>53650</v>
      </c>
      <c r="I10" s="69">
        <v>177191</v>
      </c>
      <c r="J10" s="69">
        <v>151804</v>
      </c>
      <c r="K10" s="69">
        <v>0</v>
      </c>
      <c r="L10" s="69">
        <v>3944</v>
      </c>
      <c r="M10" s="69">
        <v>25807</v>
      </c>
      <c r="N10" s="69">
        <v>83750</v>
      </c>
      <c r="O10" s="69">
        <v>91661</v>
      </c>
      <c r="P10" s="69">
        <v>28427</v>
      </c>
      <c r="Q10" s="126">
        <v>910744</v>
      </c>
      <c r="R10" s="138"/>
    </row>
    <row r="11" spans="2:18" ht="21" customHeight="1" x14ac:dyDescent="0.3">
      <c r="B11" s="122" t="s">
        <v>20</v>
      </c>
      <c r="C11" s="69">
        <v>23956</v>
      </c>
      <c r="D11" s="69">
        <v>151661</v>
      </c>
      <c r="E11" s="69">
        <v>80511</v>
      </c>
      <c r="F11" s="69">
        <v>741589</v>
      </c>
      <c r="G11" s="69">
        <v>134499</v>
      </c>
      <c r="H11" s="69">
        <v>191406</v>
      </c>
      <c r="I11" s="69">
        <v>1516307</v>
      </c>
      <c r="J11" s="69">
        <v>1483579</v>
      </c>
      <c r="K11" s="69">
        <v>0</v>
      </c>
      <c r="L11" s="69">
        <v>151364</v>
      </c>
      <c r="M11" s="69">
        <v>218243</v>
      </c>
      <c r="N11" s="69">
        <v>489768</v>
      </c>
      <c r="O11" s="69">
        <v>3690218</v>
      </c>
      <c r="P11" s="69">
        <v>368648</v>
      </c>
      <c r="Q11" s="126">
        <v>9241748</v>
      </c>
      <c r="R11" s="138"/>
    </row>
    <row r="12" spans="2:18" ht="21" customHeight="1" x14ac:dyDescent="0.3">
      <c r="B12" s="122" t="s">
        <v>139</v>
      </c>
      <c r="C12" s="69">
        <v>0</v>
      </c>
      <c r="D12" s="69">
        <v>442130</v>
      </c>
      <c r="E12" s="69">
        <v>111992</v>
      </c>
      <c r="F12" s="69">
        <v>708465</v>
      </c>
      <c r="G12" s="69">
        <v>145814</v>
      </c>
      <c r="H12" s="69">
        <v>389393</v>
      </c>
      <c r="I12" s="69">
        <v>1435506</v>
      </c>
      <c r="J12" s="69">
        <v>1071367</v>
      </c>
      <c r="K12" s="69">
        <v>0</v>
      </c>
      <c r="L12" s="69">
        <v>837590</v>
      </c>
      <c r="M12" s="69">
        <v>215804</v>
      </c>
      <c r="N12" s="69">
        <v>221880</v>
      </c>
      <c r="O12" s="69">
        <v>1778485</v>
      </c>
      <c r="P12" s="69">
        <v>850313</v>
      </c>
      <c r="Q12" s="126">
        <v>8208739</v>
      </c>
      <c r="R12" s="138"/>
    </row>
    <row r="13" spans="2:18" ht="21" customHeight="1" x14ac:dyDescent="0.3">
      <c r="B13" s="122" t="s">
        <v>21</v>
      </c>
      <c r="C13" s="69">
        <v>0</v>
      </c>
      <c r="D13" s="69">
        <v>418674</v>
      </c>
      <c r="E13" s="69">
        <v>84306</v>
      </c>
      <c r="F13" s="69">
        <v>691558</v>
      </c>
      <c r="G13" s="69">
        <v>97955</v>
      </c>
      <c r="H13" s="69">
        <v>59789</v>
      </c>
      <c r="I13" s="69">
        <v>2187642</v>
      </c>
      <c r="J13" s="69">
        <v>2115011</v>
      </c>
      <c r="K13" s="69">
        <v>0</v>
      </c>
      <c r="L13" s="69">
        <v>252975</v>
      </c>
      <c r="M13" s="69">
        <v>594429</v>
      </c>
      <c r="N13" s="69">
        <v>393101</v>
      </c>
      <c r="O13" s="69">
        <v>3497363</v>
      </c>
      <c r="P13" s="69">
        <v>144032</v>
      </c>
      <c r="Q13" s="126">
        <v>10536834</v>
      </c>
      <c r="R13" s="138"/>
    </row>
    <row r="14" spans="2:18" ht="21" customHeight="1" x14ac:dyDescent="0.3">
      <c r="B14" s="122" t="s">
        <v>22</v>
      </c>
      <c r="C14" s="69">
        <v>0</v>
      </c>
      <c r="D14" s="69">
        <v>35382</v>
      </c>
      <c r="E14" s="69">
        <v>6045</v>
      </c>
      <c r="F14" s="69">
        <v>42640</v>
      </c>
      <c r="G14" s="69">
        <v>6244</v>
      </c>
      <c r="H14" s="69">
        <v>13668</v>
      </c>
      <c r="I14" s="69">
        <v>186766</v>
      </c>
      <c r="J14" s="69">
        <v>126253</v>
      </c>
      <c r="K14" s="69">
        <v>0</v>
      </c>
      <c r="L14" s="69">
        <v>4550</v>
      </c>
      <c r="M14" s="69">
        <v>57857</v>
      </c>
      <c r="N14" s="69">
        <v>2344</v>
      </c>
      <c r="O14" s="69">
        <v>0</v>
      </c>
      <c r="P14" s="69">
        <v>8991</v>
      </c>
      <c r="Q14" s="126">
        <v>490739</v>
      </c>
      <c r="R14" s="138"/>
    </row>
    <row r="15" spans="2:18" ht="21" customHeight="1" x14ac:dyDescent="0.3">
      <c r="B15" s="122" t="s">
        <v>23</v>
      </c>
      <c r="C15" s="69">
        <v>0</v>
      </c>
      <c r="D15" s="69">
        <v>0</v>
      </c>
      <c r="E15" s="69">
        <v>0</v>
      </c>
      <c r="F15" s="69">
        <v>0</v>
      </c>
      <c r="G15" s="69">
        <v>0</v>
      </c>
      <c r="H15" s="69">
        <v>0</v>
      </c>
      <c r="I15" s="69">
        <v>127277</v>
      </c>
      <c r="J15" s="69">
        <v>41657</v>
      </c>
      <c r="K15" s="69">
        <v>2259196</v>
      </c>
      <c r="L15" s="69">
        <v>0</v>
      </c>
      <c r="M15" s="69">
        <v>0</v>
      </c>
      <c r="N15" s="69">
        <v>0</v>
      </c>
      <c r="O15" s="69">
        <v>0</v>
      </c>
      <c r="P15" s="69">
        <v>0</v>
      </c>
      <c r="Q15" s="126">
        <v>2428130</v>
      </c>
      <c r="R15" s="138"/>
    </row>
    <row r="16" spans="2:18" ht="21" customHeight="1" x14ac:dyDescent="0.3">
      <c r="B16" s="122" t="s">
        <v>24</v>
      </c>
      <c r="C16" s="69">
        <v>222385</v>
      </c>
      <c r="D16" s="69">
        <v>74721</v>
      </c>
      <c r="E16" s="69">
        <v>24441</v>
      </c>
      <c r="F16" s="69">
        <v>189618</v>
      </c>
      <c r="G16" s="69">
        <v>24769</v>
      </c>
      <c r="H16" s="69">
        <v>81124</v>
      </c>
      <c r="I16" s="69">
        <v>781978</v>
      </c>
      <c r="J16" s="69">
        <v>580844</v>
      </c>
      <c r="K16" s="69">
        <v>36752</v>
      </c>
      <c r="L16" s="69">
        <v>18883</v>
      </c>
      <c r="M16" s="69">
        <v>94980</v>
      </c>
      <c r="N16" s="69">
        <v>186692</v>
      </c>
      <c r="O16" s="69">
        <v>0</v>
      </c>
      <c r="P16" s="69">
        <v>28990</v>
      </c>
      <c r="Q16" s="126">
        <v>2346178</v>
      </c>
      <c r="R16" s="138"/>
    </row>
    <row r="17" spans="2:18" ht="21" customHeight="1" x14ac:dyDescent="0.3">
      <c r="B17" s="122" t="s">
        <v>25</v>
      </c>
      <c r="C17" s="69">
        <v>0</v>
      </c>
      <c r="D17" s="69">
        <v>137449</v>
      </c>
      <c r="E17" s="69">
        <v>30754</v>
      </c>
      <c r="F17" s="69">
        <v>235159</v>
      </c>
      <c r="G17" s="69">
        <v>34113</v>
      </c>
      <c r="H17" s="69">
        <v>68883</v>
      </c>
      <c r="I17" s="69">
        <v>578932</v>
      </c>
      <c r="J17" s="69">
        <v>594740</v>
      </c>
      <c r="K17" s="69">
        <v>0</v>
      </c>
      <c r="L17" s="69">
        <v>94157</v>
      </c>
      <c r="M17" s="69">
        <v>125059</v>
      </c>
      <c r="N17" s="69">
        <v>98560</v>
      </c>
      <c r="O17" s="69">
        <v>1527828</v>
      </c>
      <c r="P17" s="69">
        <v>71333</v>
      </c>
      <c r="Q17" s="126">
        <v>3596968</v>
      </c>
      <c r="R17" s="138"/>
    </row>
    <row r="18" spans="2:18" ht="21" customHeight="1" x14ac:dyDescent="0.3">
      <c r="B18" s="122" t="s">
        <v>26</v>
      </c>
      <c r="C18" s="69">
        <v>136223</v>
      </c>
      <c r="D18" s="69">
        <v>318640</v>
      </c>
      <c r="E18" s="69">
        <v>112556</v>
      </c>
      <c r="F18" s="69">
        <v>1155121</v>
      </c>
      <c r="G18" s="69">
        <v>89809</v>
      </c>
      <c r="H18" s="69">
        <v>270080</v>
      </c>
      <c r="I18" s="69">
        <v>738741</v>
      </c>
      <c r="J18" s="69">
        <v>657202</v>
      </c>
      <c r="K18" s="69">
        <v>113645</v>
      </c>
      <c r="L18" s="69">
        <v>92397</v>
      </c>
      <c r="M18" s="69">
        <v>349358</v>
      </c>
      <c r="N18" s="69">
        <v>598968</v>
      </c>
      <c r="O18" s="69">
        <v>1734652</v>
      </c>
      <c r="P18" s="69">
        <v>152638</v>
      </c>
      <c r="Q18" s="126">
        <v>6520029</v>
      </c>
      <c r="R18" s="138"/>
    </row>
    <row r="19" spans="2:18" ht="21" customHeight="1" x14ac:dyDescent="0.3">
      <c r="B19" s="122" t="s">
        <v>27</v>
      </c>
      <c r="C19" s="69">
        <v>123109</v>
      </c>
      <c r="D19" s="69">
        <v>150211</v>
      </c>
      <c r="E19" s="69">
        <v>68701</v>
      </c>
      <c r="F19" s="69">
        <v>452223</v>
      </c>
      <c r="G19" s="69">
        <v>67645</v>
      </c>
      <c r="H19" s="69">
        <v>180705</v>
      </c>
      <c r="I19" s="69">
        <v>1462256</v>
      </c>
      <c r="J19" s="69">
        <v>1645412</v>
      </c>
      <c r="K19" s="69">
        <v>0</v>
      </c>
      <c r="L19" s="69">
        <v>52025</v>
      </c>
      <c r="M19" s="69">
        <v>136048</v>
      </c>
      <c r="N19" s="69">
        <v>336033</v>
      </c>
      <c r="O19" s="69">
        <v>0</v>
      </c>
      <c r="P19" s="69">
        <v>180535</v>
      </c>
      <c r="Q19" s="126">
        <v>4854903</v>
      </c>
      <c r="R19" s="138"/>
    </row>
    <row r="20" spans="2:18" ht="21" customHeight="1" x14ac:dyDescent="0.3">
      <c r="B20" s="122" t="s">
        <v>28</v>
      </c>
      <c r="C20" s="69">
        <v>93330</v>
      </c>
      <c r="D20" s="69">
        <v>157894</v>
      </c>
      <c r="E20" s="69">
        <v>182909</v>
      </c>
      <c r="F20" s="69">
        <v>576118</v>
      </c>
      <c r="G20" s="69">
        <v>238712</v>
      </c>
      <c r="H20" s="69">
        <v>102866</v>
      </c>
      <c r="I20" s="69">
        <v>887818</v>
      </c>
      <c r="J20" s="69">
        <v>604621</v>
      </c>
      <c r="K20" s="69">
        <v>57692</v>
      </c>
      <c r="L20" s="69">
        <v>232383</v>
      </c>
      <c r="M20" s="69">
        <v>114557</v>
      </c>
      <c r="N20" s="69">
        <v>373733</v>
      </c>
      <c r="O20" s="69">
        <v>1740726</v>
      </c>
      <c r="P20" s="69">
        <v>199227</v>
      </c>
      <c r="Q20" s="126">
        <v>5562586</v>
      </c>
      <c r="R20" s="138"/>
    </row>
    <row r="21" spans="2:18" ht="21" customHeight="1" x14ac:dyDescent="0.3">
      <c r="B21" s="122" t="s">
        <v>29</v>
      </c>
      <c r="C21" s="69">
        <v>1212774</v>
      </c>
      <c r="D21" s="69">
        <v>165489</v>
      </c>
      <c r="E21" s="69">
        <v>118828</v>
      </c>
      <c r="F21" s="69">
        <v>913896</v>
      </c>
      <c r="G21" s="69">
        <v>164913</v>
      </c>
      <c r="H21" s="69">
        <v>174844</v>
      </c>
      <c r="I21" s="69">
        <v>1227281</v>
      </c>
      <c r="J21" s="69">
        <v>564425</v>
      </c>
      <c r="K21" s="69">
        <v>0</v>
      </c>
      <c r="L21" s="69">
        <v>221143</v>
      </c>
      <c r="M21" s="69">
        <v>287643</v>
      </c>
      <c r="N21" s="69">
        <v>474501</v>
      </c>
      <c r="O21" s="69">
        <v>135997</v>
      </c>
      <c r="P21" s="69">
        <v>121716</v>
      </c>
      <c r="Q21" s="126">
        <v>5783450</v>
      </c>
      <c r="R21" s="138"/>
    </row>
    <row r="22" spans="2:18" ht="21" customHeight="1" x14ac:dyDescent="0.3">
      <c r="B22" s="122" t="s">
        <v>30</v>
      </c>
      <c r="C22" s="69">
        <v>0</v>
      </c>
      <c r="D22" s="69">
        <v>30681</v>
      </c>
      <c r="E22" s="69">
        <v>36091</v>
      </c>
      <c r="F22" s="69">
        <v>133837</v>
      </c>
      <c r="G22" s="69">
        <v>9533</v>
      </c>
      <c r="H22" s="69">
        <v>104251</v>
      </c>
      <c r="I22" s="69">
        <v>346635</v>
      </c>
      <c r="J22" s="69">
        <v>224133</v>
      </c>
      <c r="K22" s="69">
        <v>2883</v>
      </c>
      <c r="L22" s="69">
        <v>25350</v>
      </c>
      <c r="M22" s="69">
        <v>61884</v>
      </c>
      <c r="N22" s="69">
        <v>160517</v>
      </c>
      <c r="O22" s="69">
        <v>0</v>
      </c>
      <c r="P22" s="69">
        <v>57151</v>
      </c>
      <c r="Q22" s="126">
        <v>1192946</v>
      </c>
      <c r="R22" s="138"/>
    </row>
    <row r="23" spans="2:18" ht="21" customHeight="1" x14ac:dyDescent="0.3">
      <c r="B23" s="122" t="s">
        <v>31</v>
      </c>
      <c r="C23" s="69">
        <v>0</v>
      </c>
      <c r="D23" s="69">
        <v>0</v>
      </c>
      <c r="E23" s="69">
        <v>0</v>
      </c>
      <c r="F23" s="69">
        <v>0</v>
      </c>
      <c r="G23" s="69">
        <v>0</v>
      </c>
      <c r="H23" s="69">
        <v>0</v>
      </c>
      <c r="I23" s="69">
        <v>0</v>
      </c>
      <c r="J23" s="69">
        <v>0</v>
      </c>
      <c r="K23" s="69">
        <v>0</v>
      </c>
      <c r="L23" s="69">
        <v>0</v>
      </c>
      <c r="M23" s="69">
        <v>0</v>
      </c>
      <c r="N23" s="69">
        <v>0</v>
      </c>
      <c r="O23" s="69">
        <v>0</v>
      </c>
      <c r="P23" s="69">
        <v>0</v>
      </c>
      <c r="Q23" s="126">
        <v>0</v>
      </c>
      <c r="R23" s="138"/>
    </row>
    <row r="24" spans="2:18" ht="21" customHeight="1" x14ac:dyDescent="0.3">
      <c r="B24" s="122" t="s">
        <v>32</v>
      </c>
      <c r="C24" s="69">
        <v>4972</v>
      </c>
      <c r="D24" s="69">
        <v>154850</v>
      </c>
      <c r="E24" s="69">
        <v>46274</v>
      </c>
      <c r="F24" s="69">
        <v>744689</v>
      </c>
      <c r="G24" s="69">
        <v>300694</v>
      </c>
      <c r="H24" s="69">
        <v>251997</v>
      </c>
      <c r="I24" s="69">
        <v>1351421</v>
      </c>
      <c r="J24" s="69">
        <v>687652</v>
      </c>
      <c r="K24" s="69">
        <v>0</v>
      </c>
      <c r="L24" s="69">
        <v>253375</v>
      </c>
      <c r="M24" s="69">
        <v>50984</v>
      </c>
      <c r="N24" s="69">
        <v>242780</v>
      </c>
      <c r="O24" s="69">
        <v>7884054</v>
      </c>
      <c r="P24" s="69">
        <v>203652</v>
      </c>
      <c r="Q24" s="126">
        <v>12177395</v>
      </c>
      <c r="R24" s="138"/>
    </row>
    <row r="25" spans="2:18" ht="21" customHeight="1" x14ac:dyDescent="0.3">
      <c r="B25" s="122" t="s">
        <v>33</v>
      </c>
      <c r="C25" s="69">
        <v>0</v>
      </c>
      <c r="D25" s="69">
        <v>140069</v>
      </c>
      <c r="E25" s="69">
        <v>48874</v>
      </c>
      <c r="F25" s="69">
        <v>489710</v>
      </c>
      <c r="G25" s="69">
        <v>48715</v>
      </c>
      <c r="H25" s="69">
        <v>246810</v>
      </c>
      <c r="I25" s="69">
        <v>312500</v>
      </c>
      <c r="J25" s="69">
        <v>433849</v>
      </c>
      <c r="K25" s="69">
        <v>0</v>
      </c>
      <c r="L25" s="69">
        <v>39837</v>
      </c>
      <c r="M25" s="69">
        <v>185475</v>
      </c>
      <c r="N25" s="69">
        <v>324467</v>
      </c>
      <c r="O25" s="69">
        <v>135916</v>
      </c>
      <c r="P25" s="69">
        <v>17140</v>
      </c>
      <c r="Q25" s="126">
        <v>2423362</v>
      </c>
      <c r="R25" s="138"/>
    </row>
    <row r="26" spans="2:18" ht="21" customHeight="1" x14ac:dyDescent="0.3">
      <c r="B26" s="122" t="s">
        <v>34</v>
      </c>
      <c r="C26" s="69">
        <v>0</v>
      </c>
      <c r="D26" s="69">
        <v>58286</v>
      </c>
      <c r="E26" s="69">
        <v>24851</v>
      </c>
      <c r="F26" s="69">
        <v>105123</v>
      </c>
      <c r="G26" s="69">
        <v>21879</v>
      </c>
      <c r="H26" s="69">
        <v>14535</v>
      </c>
      <c r="I26" s="69">
        <v>541617</v>
      </c>
      <c r="J26" s="69">
        <v>275565</v>
      </c>
      <c r="K26" s="69">
        <v>43741</v>
      </c>
      <c r="L26" s="69">
        <v>11199</v>
      </c>
      <c r="M26" s="69">
        <v>73385</v>
      </c>
      <c r="N26" s="69">
        <v>42894</v>
      </c>
      <c r="O26" s="69">
        <v>0</v>
      </c>
      <c r="P26" s="69">
        <v>80396</v>
      </c>
      <c r="Q26" s="126">
        <v>1293472</v>
      </c>
      <c r="R26" s="138"/>
    </row>
    <row r="27" spans="2:18" ht="21" customHeight="1" x14ac:dyDescent="0.3">
      <c r="B27" s="122" t="s">
        <v>35</v>
      </c>
      <c r="C27" s="69">
        <v>0</v>
      </c>
      <c r="D27" s="69">
        <v>69855</v>
      </c>
      <c r="E27" s="69">
        <v>14154</v>
      </c>
      <c r="F27" s="69">
        <v>95541</v>
      </c>
      <c r="G27" s="69">
        <v>259321</v>
      </c>
      <c r="H27" s="69">
        <v>73555</v>
      </c>
      <c r="I27" s="69">
        <v>543935</v>
      </c>
      <c r="J27" s="69">
        <v>896624</v>
      </c>
      <c r="K27" s="69">
        <v>0</v>
      </c>
      <c r="L27" s="69">
        <v>21383</v>
      </c>
      <c r="M27" s="69">
        <v>22606</v>
      </c>
      <c r="N27" s="69">
        <v>63929</v>
      </c>
      <c r="O27" s="69">
        <v>2003870</v>
      </c>
      <c r="P27" s="69">
        <v>137560</v>
      </c>
      <c r="Q27" s="126">
        <v>4202334</v>
      </c>
      <c r="R27" s="138"/>
    </row>
    <row r="28" spans="2:18" ht="21" customHeight="1" x14ac:dyDescent="0.3">
      <c r="B28" s="122" t="s">
        <v>36</v>
      </c>
      <c r="C28" s="69">
        <v>23011</v>
      </c>
      <c r="D28" s="69">
        <v>227650</v>
      </c>
      <c r="E28" s="69">
        <v>73182</v>
      </c>
      <c r="F28" s="69">
        <v>591733</v>
      </c>
      <c r="G28" s="69">
        <v>46616</v>
      </c>
      <c r="H28" s="69">
        <v>204652</v>
      </c>
      <c r="I28" s="69">
        <v>461206</v>
      </c>
      <c r="J28" s="69">
        <v>449615</v>
      </c>
      <c r="K28" s="69">
        <v>0</v>
      </c>
      <c r="L28" s="69">
        <v>45223</v>
      </c>
      <c r="M28" s="69">
        <v>115662</v>
      </c>
      <c r="N28" s="69">
        <v>445158</v>
      </c>
      <c r="O28" s="69">
        <v>0</v>
      </c>
      <c r="P28" s="69">
        <v>207682</v>
      </c>
      <c r="Q28" s="126">
        <v>2891392</v>
      </c>
      <c r="R28" s="138"/>
    </row>
    <row r="29" spans="2:18" ht="21" customHeight="1" x14ac:dyDescent="0.3">
      <c r="B29" s="122" t="s">
        <v>199</v>
      </c>
      <c r="C29" s="69">
        <v>0</v>
      </c>
      <c r="D29" s="69">
        <v>49611</v>
      </c>
      <c r="E29" s="69">
        <v>13293</v>
      </c>
      <c r="F29" s="69">
        <v>36860</v>
      </c>
      <c r="G29" s="69">
        <v>7221</v>
      </c>
      <c r="H29" s="69">
        <v>23991</v>
      </c>
      <c r="I29" s="69">
        <v>344657</v>
      </c>
      <c r="J29" s="69">
        <v>216754</v>
      </c>
      <c r="K29" s="69">
        <v>0</v>
      </c>
      <c r="L29" s="69">
        <v>41018</v>
      </c>
      <c r="M29" s="69">
        <v>28282</v>
      </c>
      <c r="N29" s="69">
        <v>88317</v>
      </c>
      <c r="O29" s="69">
        <v>0</v>
      </c>
      <c r="P29" s="69">
        <v>34756</v>
      </c>
      <c r="Q29" s="126">
        <v>884760</v>
      </c>
      <c r="R29" s="138"/>
    </row>
    <row r="30" spans="2:18" ht="21" customHeight="1" x14ac:dyDescent="0.3">
      <c r="B30" s="122" t="s">
        <v>200</v>
      </c>
      <c r="C30" s="69">
        <v>176066</v>
      </c>
      <c r="D30" s="69">
        <v>14060</v>
      </c>
      <c r="E30" s="69">
        <v>7689</v>
      </c>
      <c r="F30" s="69">
        <v>46658</v>
      </c>
      <c r="G30" s="69">
        <v>24833</v>
      </c>
      <c r="H30" s="69">
        <v>22129</v>
      </c>
      <c r="I30" s="69">
        <v>205936</v>
      </c>
      <c r="J30" s="69">
        <v>145164</v>
      </c>
      <c r="K30" s="69">
        <v>0</v>
      </c>
      <c r="L30" s="69">
        <v>6864</v>
      </c>
      <c r="M30" s="69">
        <v>10500</v>
      </c>
      <c r="N30" s="69">
        <v>23741</v>
      </c>
      <c r="O30" s="69">
        <v>0</v>
      </c>
      <c r="P30" s="69">
        <v>26010</v>
      </c>
      <c r="Q30" s="126">
        <v>709650</v>
      </c>
      <c r="R30" s="138"/>
    </row>
    <row r="31" spans="2:18" ht="21" customHeight="1" x14ac:dyDescent="0.3">
      <c r="B31" s="122" t="s">
        <v>37</v>
      </c>
      <c r="C31" s="69">
        <v>0</v>
      </c>
      <c r="D31" s="69">
        <v>136504</v>
      </c>
      <c r="E31" s="69">
        <v>63903</v>
      </c>
      <c r="F31" s="69">
        <v>330343</v>
      </c>
      <c r="G31" s="69">
        <v>16485</v>
      </c>
      <c r="H31" s="69">
        <v>183737</v>
      </c>
      <c r="I31" s="69">
        <v>791525</v>
      </c>
      <c r="J31" s="69">
        <v>757881</v>
      </c>
      <c r="K31" s="69">
        <v>0</v>
      </c>
      <c r="L31" s="69">
        <v>47299</v>
      </c>
      <c r="M31" s="69">
        <v>121246</v>
      </c>
      <c r="N31" s="69">
        <v>313875</v>
      </c>
      <c r="O31" s="69">
        <v>0</v>
      </c>
      <c r="P31" s="69">
        <v>47455</v>
      </c>
      <c r="Q31" s="126">
        <v>2810253</v>
      </c>
      <c r="R31" s="138"/>
    </row>
    <row r="32" spans="2:18" ht="21" customHeight="1" x14ac:dyDescent="0.3">
      <c r="B32" s="122" t="s">
        <v>141</v>
      </c>
      <c r="C32" s="69">
        <v>0</v>
      </c>
      <c r="D32" s="69">
        <v>25005</v>
      </c>
      <c r="E32" s="69">
        <v>14532</v>
      </c>
      <c r="F32" s="69">
        <v>127104</v>
      </c>
      <c r="G32" s="69">
        <v>20553</v>
      </c>
      <c r="H32" s="69">
        <v>4207</v>
      </c>
      <c r="I32" s="69">
        <v>408541</v>
      </c>
      <c r="J32" s="69">
        <v>298953</v>
      </c>
      <c r="K32" s="69">
        <v>0</v>
      </c>
      <c r="L32" s="69">
        <v>56804</v>
      </c>
      <c r="M32" s="69">
        <v>35365</v>
      </c>
      <c r="N32" s="69">
        <v>76930</v>
      </c>
      <c r="O32" s="69">
        <v>410070</v>
      </c>
      <c r="P32" s="69">
        <v>2899</v>
      </c>
      <c r="Q32" s="126">
        <v>1480965</v>
      </c>
      <c r="R32" s="138"/>
    </row>
    <row r="33" spans="2:20" ht="21" customHeight="1" x14ac:dyDescent="0.3">
      <c r="B33" s="122" t="s">
        <v>218</v>
      </c>
      <c r="C33" s="69">
        <v>0</v>
      </c>
      <c r="D33" s="69">
        <v>13668</v>
      </c>
      <c r="E33" s="69">
        <v>11729</v>
      </c>
      <c r="F33" s="69">
        <v>59058</v>
      </c>
      <c r="G33" s="69">
        <v>44261</v>
      </c>
      <c r="H33" s="69">
        <v>20741</v>
      </c>
      <c r="I33" s="69">
        <v>390516</v>
      </c>
      <c r="J33" s="69">
        <v>164986</v>
      </c>
      <c r="K33" s="69">
        <v>0</v>
      </c>
      <c r="L33" s="69">
        <v>33871</v>
      </c>
      <c r="M33" s="69">
        <v>15209</v>
      </c>
      <c r="N33" s="69">
        <v>36812</v>
      </c>
      <c r="O33" s="69">
        <v>0</v>
      </c>
      <c r="P33" s="69">
        <v>56645</v>
      </c>
      <c r="Q33" s="126">
        <v>847497</v>
      </c>
      <c r="R33" s="138"/>
    </row>
    <row r="34" spans="2:20" ht="21" customHeight="1" x14ac:dyDescent="0.3">
      <c r="B34" s="122" t="s">
        <v>142</v>
      </c>
      <c r="C34" s="69">
        <v>0</v>
      </c>
      <c r="D34" s="69">
        <v>14882</v>
      </c>
      <c r="E34" s="69">
        <v>4937</v>
      </c>
      <c r="F34" s="69">
        <v>26272</v>
      </c>
      <c r="G34" s="69">
        <v>31595</v>
      </c>
      <c r="H34" s="69">
        <v>21635</v>
      </c>
      <c r="I34" s="69">
        <v>438859</v>
      </c>
      <c r="J34" s="69">
        <v>270364</v>
      </c>
      <c r="K34" s="69">
        <v>97967</v>
      </c>
      <c r="L34" s="69">
        <v>98249</v>
      </c>
      <c r="M34" s="69">
        <v>24499</v>
      </c>
      <c r="N34" s="69">
        <v>49204</v>
      </c>
      <c r="O34" s="69">
        <v>4237848</v>
      </c>
      <c r="P34" s="69">
        <v>41313</v>
      </c>
      <c r="Q34" s="126">
        <v>5357625</v>
      </c>
      <c r="R34" s="138"/>
    </row>
    <row r="35" spans="2:20" ht="21" customHeight="1" x14ac:dyDescent="0.3">
      <c r="B35" s="122" t="s">
        <v>143</v>
      </c>
      <c r="C35" s="69">
        <v>0</v>
      </c>
      <c r="D35" s="69">
        <v>16410</v>
      </c>
      <c r="E35" s="69">
        <v>18539</v>
      </c>
      <c r="F35" s="69">
        <v>133698</v>
      </c>
      <c r="G35" s="69">
        <v>31976</v>
      </c>
      <c r="H35" s="69">
        <v>7100</v>
      </c>
      <c r="I35" s="69">
        <v>489726</v>
      </c>
      <c r="J35" s="69">
        <v>184981</v>
      </c>
      <c r="K35" s="69">
        <v>0</v>
      </c>
      <c r="L35" s="69">
        <v>34143</v>
      </c>
      <c r="M35" s="69">
        <v>35155</v>
      </c>
      <c r="N35" s="69">
        <v>72539</v>
      </c>
      <c r="O35" s="69">
        <v>990010</v>
      </c>
      <c r="P35" s="69">
        <v>180933</v>
      </c>
      <c r="Q35" s="126">
        <v>2195213</v>
      </c>
      <c r="R35" s="138"/>
    </row>
    <row r="36" spans="2:20" ht="21" customHeight="1" x14ac:dyDescent="0.3">
      <c r="B36" s="122" t="s">
        <v>219</v>
      </c>
      <c r="C36" s="69">
        <v>0</v>
      </c>
      <c r="D36" s="69">
        <v>72766</v>
      </c>
      <c r="E36" s="69">
        <v>68834</v>
      </c>
      <c r="F36" s="69">
        <v>242209</v>
      </c>
      <c r="G36" s="69">
        <v>97335</v>
      </c>
      <c r="H36" s="69">
        <v>36757</v>
      </c>
      <c r="I36" s="69">
        <v>516570</v>
      </c>
      <c r="J36" s="69">
        <v>518809</v>
      </c>
      <c r="K36" s="69">
        <v>210218</v>
      </c>
      <c r="L36" s="69">
        <v>25533</v>
      </c>
      <c r="M36" s="69">
        <v>92592</v>
      </c>
      <c r="N36" s="69">
        <v>83891</v>
      </c>
      <c r="O36" s="69">
        <v>874841</v>
      </c>
      <c r="P36" s="69">
        <v>18689</v>
      </c>
      <c r="Q36" s="126">
        <v>2859045</v>
      </c>
      <c r="R36" s="138"/>
    </row>
    <row r="37" spans="2:20" ht="21" customHeight="1" x14ac:dyDescent="0.3">
      <c r="B37" s="122" t="s">
        <v>38</v>
      </c>
      <c r="C37" s="69">
        <v>0</v>
      </c>
      <c r="D37" s="69">
        <v>13351</v>
      </c>
      <c r="E37" s="69">
        <v>7424</v>
      </c>
      <c r="F37" s="69">
        <v>43924</v>
      </c>
      <c r="G37" s="69">
        <v>20162</v>
      </c>
      <c r="H37" s="69">
        <v>16989</v>
      </c>
      <c r="I37" s="69">
        <v>270305</v>
      </c>
      <c r="J37" s="69">
        <v>303165</v>
      </c>
      <c r="K37" s="69">
        <v>0</v>
      </c>
      <c r="L37" s="69">
        <v>3261</v>
      </c>
      <c r="M37" s="69">
        <v>53051</v>
      </c>
      <c r="N37" s="69">
        <v>49642</v>
      </c>
      <c r="O37" s="69">
        <v>241233</v>
      </c>
      <c r="P37" s="69">
        <v>249829</v>
      </c>
      <c r="Q37" s="126">
        <v>1272336</v>
      </c>
      <c r="R37" s="138"/>
    </row>
    <row r="38" spans="2:20" ht="21" customHeight="1" x14ac:dyDescent="0.3">
      <c r="B38" s="122" t="s">
        <v>39</v>
      </c>
      <c r="C38" s="69">
        <v>0</v>
      </c>
      <c r="D38" s="69">
        <v>61242</v>
      </c>
      <c r="E38" s="69">
        <v>47268</v>
      </c>
      <c r="F38" s="69">
        <v>275652</v>
      </c>
      <c r="G38" s="69">
        <v>22209</v>
      </c>
      <c r="H38" s="69">
        <v>141280</v>
      </c>
      <c r="I38" s="69">
        <v>173069</v>
      </c>
      <c r="J38" s="69">
        <v>135543</v>
      </c>
      <c r="K38" s="69">
        <v>0</v>
      </c>
      <c r="L38" s="69">
        <v>11666</v>
      </c>
      <c r="M38" s="69">
        <v>109307</v>
      </c>
      <c r="N38" s="69">
        <v>180966</v>
      </c>
      <c r="O38" s="69">
        <v>12798</v>
      </c>
      <c r="P38" s="69">
        <v>21020</v>
      </c>
      <c r="Q38" s="126">
        <v>1192019</v>
      </c>
      <c r="R38" s="138"/>
    </row>
    <row r="39" spans="2:20" ht="21" customHeight="1" x14ac:dyDescent="0.3">
      <c r="B39" s="122" t="s">
        <v>40</v>
      </c>
      <c r="C39" s="69">
        <v>0</v>
      </c>
      <c r="D39" s="69">
        <v>14565</v>
      </c>
      <c r="E39" s="69">
        <v>31093</v>
      </c>
      <c r="F39" s="69">
        <v>97238</v>
      </c>
      <c r="G39" s="69">
        <v>15490</v>
      </c>
      <c r="H39" s="69">
        <v>27329</v>
      </c>
      <c r="I39" s="69">
        <v>573230</v>
      </c>
      <c r="J39" s="69">
        <v>397769</v>
      </c>
      <c r="K39" s="69">
        <v>0</v>
      </c>
      <c r="L39" s="69">
        <v>42876</v>
      </c>
      <c r="M39" s="69">
        <v>39478</v>
      </c>
      <c r="N39" s="69">
        <v>151063</v>
      </c>
      <c r="O39" s="69">
        <v>279340</v>
      </c>
      <c r="P39" s="69">
        <v>2191</v>
      </c>
      <c r="Q39" s="126">
        <v>1671663</v>
      </c>
      <c r="R39" s="138"/>
    </row>
    <row r="40" spans="2:20" ht="21" customHeight="1" x14ac:dyDescent="0.3">
      <c r="B40" s="122" t="s">
        <v>41</v>
      </c>
      <c r="C40" s="69">
        <v>0</v>
      </c>
      <c r="D40" s="69">
        <v>21214</v>
      </c>
      <c r="E40" s="69">
        <v>4580</v>
      </c>
      <c r="F40" s="69">
        <v>26154</v>
      </c>
      <c r="G40" s="69">
        <v>11555</v>
      </c>
      <c r="H40" s="69">
        <v>12694</v>
      </c>
      <c r="I40" s="69">
        <v>552410</v>
      </c>
      <c r="J40" s="69">
        <v>525589</v>
      </c>
      <c r="K40" s="69">
        <v>0</v>
      </c>
      <c r="L40" s="69">
        <v>18578</v>
      </c>
      <c r="M40" s="69">
        <v>8373</v>
      </c>
      <c r="N40" s="69">
        <v>36542</v>
      </c>
      <c r="O40" s="69">
        <v>0</v>
      </c>
      <c r="P40" s="69">
        <v>47391</v>
      </c>
      <c r="Q40" s="126">
        <v>1265080</v>
      </c>
      <c r="R40" s="138"/>
    </row>
    <row r="41" spans="2:20" ht="21" customHeight="1" x14ac:dyDescent="0.3">
      <c r="B41" s="122" t="s">
        <v>42</v>
      </c>
      <c r="C41" s="69">
        <v>0</v>
      </c>
      <c r="D41" s="69">
        <v>-123</v>
      </c>
      <c r="E41" s="69">
        <v>771</v>
      </c>
      <c r="F41" s="69">
        <v>6084</v>
      </c>
      <c r="G41" s="69">
        <v>1283</v>
      </c>
      <c r="H41" s="69">
        <v>2560</v>
      </c>
      <c r="I41" s="69">
        <v>437582</v>
      </c>
      <c r="J41" s="69">
        <v>194466</v>
      </c>
      <c r="K41" s="69">
        <v>42034</v>
      </c>
      <c r="L41" s="69">
        <v>6361</v>
      </c>
      <c r="M41" s="69">
        <v>3497</v>
      </c>
      <c r="N41" s="69">
        <v>1162</v>
      </c>
      <c r="O41" s="69">
        <v>-47364</v>
      </c>
      <c r="P41" s="69">
        <v>4791</v>
      </c>
      <c r="Q41" s="126">
        <v>653103</v>
      </c>
      <c r="R41" s="138"/>
    </row>
    <row r="42" spans="2:20" ht="21" customHeight="1" x14ac:dyDescent="0.3">
      <c r="B42" s="122" t="s">
        <v>43</v>
      </c>
      <c r="C42" s="69">
        <v>49616</v>
      </c>
      <c r="D42" s="69">
        <v>178545</v>
      </c>
      <c r="E42" s="69">
        <v>177349</v>
      </c>
      <c r="F42" s="69">
        <v>595119</v>
      </c>
      <c r="G42" s="69">
        <v>101999</v>
      </c>
      <c r="H42" s="69">
        <v>136855</v>
      </c>
      <c r="I42" s="69">
        <v>1072540</v>
      </c>
      <c r="J42" s="69">
        <v>893196</v>
      </c>
      <c r="K42" s="69">
        <v>0</v>
      </c>
      <c r="L42" s="69">
        <v>122350</v>
      </c>
      <c r="M42" s="69">
        <v>263256</v>
      </c>
      <c r="N42" s="69">
        <v>194679</v>
      </c>
      <c r="O42" s="69">
        <v>5432573</v>
      </c>
      <c r="P42" s="69">
        <v>61408</v>
      </c>
      <c r="Q42" s="126">
        <v>9279484</v>
      </c>
      <c r="R42" s="138"/>
    </row>
    <row r="43" spans="2:20" ht="21" customHeight="1" x14ac:dyDescent="0.3">
      <c r="B43" s="122" t="s">
        <v>44</v>
      </c>
      <c r="C43" s="69">
        <v>0</v>
      </c>
      <c r="D43" s="69">
        <v>675</v>
      </c>
      <c r="E43" s="69">
        <v>12</v>
      </c>
      <c r="F43" s="69">
        <v>25</v>
      </c>
      <c r="G43" s="69">
        <v>3269</v>
      </c>
      <c r="H43" s="69">
        <v>235</v>
      </c>
      <c r="I43" s="69">
        <v>337282</v>
      </c>
      <c r="J43" s="69">
        <v>92649</v>
      </c>
      <c r="K43" s="69">
        <v>1002088</v>
      </c>
      <c r="L43" s="69">
        <v>435</v>
      </c>
      <c r="M43" s="69">
        <v>55</v>
      </c>
      <c r="N43" s="69">
        <v>1218</v>
      </c>
      <c r="O43" s="69">
        <v>0</v>
      </c>
      <c r="P43" s="69">
        <v>2887</v>
      </c>
      <c r="Q43" s="126">
        <v>1440828</v>
      </c>
      <c r="R43" s="138"/>
    </row>
    <row r="44" spans="2:20" ht="21" customHeight="1" x14ac:dyDescent="0.3">
      <c r="B44" s="124" t="s">
        <v>45</v>
      </c>
      <c r="C44" s="125">
        <f>SUM(C7:C43)</f>
        <v>2114992</v>
      </c>
      <c r="D44" s="125">
        <f t="shared" ref="D44:Q44" si="0">SUM(D7:D43)</f>
        <v>3486958</v>
      </c>
      <c r="E44" s="125">
        <f t="shared" si="0"/>
        <v>1668714</v>
      </c>
      <c r="F44" s="125">
        <f t="shared" si="0"/>
        <v>10858986</v>
      </c>
      <c r="G44" s="125">
        <f t="shared" si="0"/>
        <v>3160875</v>
      </c>
      <c r="H44" s="125">
        <f t="shared" si="0"/>
        <v>3185031</v>
      </c>
      <c r="I44" s="125">
        <f t="shared" si="0"/>
        <v>23357722</v>
      </c>
      <c r="J44" s="125">
        <f t="shared" si="0"/>
        <v>18294580</v>
      </c>
      <c r="K44" s="125">
        <f t="shared" si="0"/>
        <v>3866216</v>
      </c>
      <c r="L44" s="125">
        <f t="shared" si="0"/>
        <v>3424661</v>
      </c>
      <c r="M44" s="125">
        <f t="shared" si="0"/>
        <v>3880024</v>
      </c>
      <c r="N44" s="125">
        <f t="shared" si="0"/>
        <v>6049651</v>
      </c>
      <c r="O44" s="125">
        <f t="shared" si="0"/>
        <v>42355302</v>
      </c>
      <c r="P44" s="125">
        <f t="shared" si="0"/>
        <v>3746059</v>
      </c>
      <c r="Q44" s="125">
        <f t="shared" si="0"/>
        <v>129449781</v>
      </c>
      <c r="R44" s="138"/>
      <c r="T44" s="5"/>
    </row>
    <row r="45" spans="2:20" ht="21" customHeight="1" x14ac:dyDescent="0.3">
      <c r="B45" s="292" t="s">
        <v>46</v>
      </c>
      <c r="C45" s="292"/>
      <c r="D45" s="292"/>
      <c r="E45" s="292"/>
      <c r="F45" s="292"/>
      <c r="G45" s="292"/>
      <c r="H45" s="292"/>
      <c r="I45" s="292"/>
      <c r="J45" s="292"/>
      <c r="K45" s="292"/>
      <c r="L45" s="292"/>
      <c r="M45" s="292"/>
      <c r="N45" s="292"/>
      <c r="O45" s="292"/>
      <c r="P45" s="292"/>
      <c r="Q45" s="292"/>
      <c r="R45" s="139"/>
    </row>
    <row r="46" spans="2:20" ht="21" customHeight="1" x14ac:dyDescent="0.3">
      <c r="B46" s="122" t="s">
        <v>47</v>
      </c>
      <c r="C46" s="69"/>
      <c r="D46" s="69"/>
      <c r="E46" s="69"/>
      <c r="F46" s="69"/>
      <c r="G46" s="69"/>
      <c r="H46" s="69"/>
      <c r="I46" s="69"/>
      <c r="J46" s="69"/>
      <c r="K46" s="69"/>
      <c r="L46" s="69"/>
      <c r="M46" s="69"/>
      <c r="N46" s="69"/>
      <c r="O46" s="69"/>
      <c r="P46" s="69"/>
      <c r="Q46" s="126"/>
      <c r="R46" s="138"/>
    </row>
    <row r="47" spans="2:20" ht="21" customHeight="1" x14ac:dyDescent="0.3">
      <c r="B47" s="122" t="s">
        <v>65</v>
      </c>
      <c r="C47" s="69">
        <v>0</v>
      </c>
      <c r="D47" s="69">
        <v>0</v>
      </c>
      <c r="E47" s="69">
        <v>0</v>
      </c>
      <c r="F47" s="69">
        <v>0</v>
      </c>
      <c r="G47" s="69">
        <v>0</v>
      </c>
      <c r="H47" s="69">
        <v>0</v>
      </c>
      <c r="I47" s="69">
        <v>0</v>
      </c>
      <c r="J47" s="69">
        <v>0</v>
      </c>
      <c r="K47" s="69">
        <v>0</v>
      </c>
      <c r="L47" s="69">
        <v>0</v>
      </c>
      <c r="M47" s="69">
        <v>0</v>
      </c>
      <c r="N47" s="69">
        <v>0</v>
      </c>
      <c r="O47" s="69">
        <v>0</v>
      </c>
      <c r="P47" s="69">
        <v>0</v>
      </c>
      <c r="Q47" s="126">
        <v>0</v>
      </c>
      <c r="R47" s="138"/>
    </row>
    <row r="48" spans="2:20" ht="21" customHeight="1" x14ac:dyDescent="0.3">
      <c r="B48" s="7" t="s">
        <v>258</v>
      </c>
      <c r="C48" s="69">
        <v>0</v>
      </c>
      <c r="D48" s="69">
        <v>0</v>
      </c>
      <c r="E48" s="69">
        <v>0</v>
      </c>
      <c r="F48" s="69">
        <v>0</v>
      </c>
      <c r="G48" s="69">
        <v>0</v>
      </c>
      <c r="H48" s="69">
        <v>0</v>
      </c>
      <c r="I48" s="69">
        <v>0</v>
      </c>
      <c r="J48" s="69">
        <v>0</v>
      </c>
      <c r="K48" s="69">
        <v>0</v>
      </c>
      <c r="L48" s="69">
        <v>0</v>
      </c>
      <c r="M48" s="69">
        <v>0</v>
      </c>
      <c r="N48" s="69">
        <v>0</v>
      </c>
      <c r="O48" s="69">
        <v>0</v>
      </c>
      <c r="P48" s="69">
        <v>0</v>
      </c>
      <c r="Q48" s="126">
        <v>0</v>
      </c>
      <c r="R48" s="138"/>
    </row>
    <row r="49" spans="2:20" ht="21" customHeight="1" x14ac:dyDescent="0.3">
      <c r="B49" s="122" t="s">
        <v>48</v>
      </c>
      <c r="C49" s="69">
        <v>0</v>
      </c>
      <c r="D49" s="69">
        <v>0</v>
      </c>
      <c r="E49" s="69">
        <v>0</v>
      </c>
      <c r="F49" s="69">
        <v>0</v>
      </c>
      <c r="G49" s="69">
        <v>0</v>
      </c>
      <c r="H49" s="69">
        <v>0</v>
      </c>
      <c r="I49" s="69">
        <v>0</v>
      </c>
      <c r="J49" s="69">
        <v>0</v>
      </c>
      <c r="K49" s="69">
        <v>0</v>
      </c>
      <c r="L49" s="69">
        <v>0</v>
      </c>
      <c r="M49" s="69">
        <v>0</v>
      </c>
      <c r="N49" s="69">
        <v>0</v>
      </c>
      <c r="O49" s="69">
        <v>0</v>
      </c>
      <c r="P49" s="69">
        <v>0</v>
      </c>
      <c r="Q49" s="126">
        <v>0</v>
      </c>
      <c r="R49" s="138"/>
    </row>
    <row r="50" spans="2:20" ht="21" customHeight="1" x14ac:dyDescent="0.3">
      <c r="B50" s="122" t="s">
        <v>259</v>
      </c>
      <c r="C50" s="69">
        <v>0</v>
      </c>
      <c r="D50" s="69">
        <v>0</v>
      </c>
      <c r="E50" s="69">
        <v>0</v>
      </c>
      <c r="F50" s="69">
        <v>0</v>
      </c>
      <c r="G50" s="69">
        <v>0</v>
      </c>
      <c r="H50" s="69">
        <v>0</v>
      </c>
      <c r="I50" s="69">
        <v>0</v>
      </c>
      <c r="J50" s="69">
        <v>0</v>
      </c>
      <c r="K50" s="69">
        <v>0</v>
      </c>
      <c r="L50" s="69">
        <v>0</v>
      </c>
      <c r="M50" s="69">
        <v>0</v>
      </c>
      <c r="N50" s="69">
        <v>0</v>
      </c>
      <c r="O50" s="69">
        <v>0</v>
      </c>
      <c r="P50" s="69">
        <v>0</v>
      </c>
      <c r="Q50" s="126">
        <v>0</v>
      </c>
      <c r="R50" s="138"/>
    </row>
    <row r="51" spans="2:20" ht="21" customHeight="1" x14ac:dyDescent="0.3">
      <c r="B51" s="124" t="s">
        <v>45</v>
      </c>
      <c r="C51" s="125">
        <f>SUM(C46:C50)</f>
        <v>0</v>
      </c>
      <c r="D51" s="125">
        <f t="shared" ref="D51:Q51" si="1">SUM(D46:D50)</f>
        <v>0</v>
      </c>
      <c r="E51" s="125">
        <f t="shared" si="1"/>
        <v>0</v>
      </c>
      <c r="F51" s="125">
        <f t="shared" si="1"/>
        <v>0</v>
      </c>
      <c r="G51" s="125">
        <f t="shared" si="1"/>
        <v>0</v>
      </c>
      <c r="H51" s="125">
        <f t="shared" si="1"/>
        <v>0</v>
      </c>
      <c r="I51" s="125">
        <f t="shared" si="1"/>
        <v>0</v>
      </c>
      <c r="J51" s="125">
        <f t="shared" si="1"/>
        <v>0</v>
      </c>
      <c r="K51" s="125">
        <f t="shared" si="1"/>
        <v>0</v>
      </c>
      <c r="L51" s="125">
        <f t="shared" si="1"/>
        <v>0</v>
      </c>
      <c r="M51" s="125">
        <f t="shared" si="1"/>
        <v>0</v>
      </c>
      <c r="N51" s="125">
        <f t="shared" si="1"/>
        <v>0</v>
      </c>
      <c r="O51" s="125">
        <f t="shared" si="1"/>
        <v>0</v>
      </c>
      <c r="P51" s="125">
        <f t="shared" si="1"/>
        <v>0</v>
      </c>
      <c r="Q51" s="125">
        <f t="shared" si="1"/>
        <v>0</v>
      </c>
      <c r="R51" s="138"/>
      <c r="T51" s="5"/>
    </row>
    <row r="52" spans="2:20" ht="20.25" customHeight="1" x14ac:dyDescent="0.3">
      <c r="B52" s="293" t="s">
        <v>50</v>
      </c>
      <c r="C52" s="293"/>
      <c r="D52" s="293"/>
      <c r="E52" s="293"/>
      <c r="F52" s="293"/>
      <c r="G52" s="293"/>
      <c r="H52" s="293"/>
      <c r="I52" s="293"/>
      <c r="J52" s="293"/>
      <c r="K52" s="293"/>
      <c r="L52" s="293"/>
      <c r="M52" s="293"/>
      <c r="N52" s="293"/>
      <c r="O52" s="293"/>
      <c r="P52" s="293"/>
      <c r="Q52" s="293"/>
      <c r="R52" s="140"/>
      <c r="S52" s="5"/>
    </row>
    <row r="53" spans="2:20" x14ac:dyDescent="0.3">
      <c r="C53" s="5"/>
      <c r="D53" s="5"/>
      <c r="E53" s="5"/>
      <c r="F53" s="5"/>
      <c r="G53" s="5"/>
      <c r="H53" s="5"/>
      <c r="I53" s="5"/>
      <c r="J53" s="5"/>
      <c r="K53" s="5"/>
      <c r="L53" s="5"/>
      <c r="M53" s="5"/>
      <c r="N53" s="5"/>
      <c r="O53" s="5"/>
      <c r="P53" s="5"/>
      <c r="Q53" s="5"/>
    </row>
    <row r="58" spans="2:20" x14ac:dyDescent="0.3">
      <c r="Q58" s="5"/>
    </row>
  </sheetData>
  <sheetProtection algorithmName="SHA-512" hashValue="/GK4fjJWDcj97CflOwYlTxiSKnZX6X+EoOtwdkcj3W3001jvbuzdyy4pdAOAV5TaUVCjM3I8BbSAll9R9p4Guw==" saltValue="4NlBqBPR0Y5i/a3FtTf7Hw==" spinCount="100000" sheet="1" objects="1" scenarios="1"/>
  <mergeCells count="4">
    <mergeCell ref="B4:Q4"/>
    <mergeCell ref="B6:Q6"/>
    <mergeCell ref="B45:Q45"/>
    <mergeCell ref="B52:Q52"/>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S54"/>
  <sheetViews>
    <sheetView topLeftCell="J37" workbookViewId="0">
      <selection activeCell="Q47" sqref="Q47:Q50"/>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90" t="s">
        <v>265</v>
      </c>
      <c r="C4" s="290"/>
      <c r="D4" s="290"/>
      <c r="E4" s="290"/>
      <c r="F4" s="290"/>
      <c r="G4" s="290"/>
      <c r="H4" s="290"/>
      <c r="I4" s="290"/>
      <c r="J4" s="290"/>
      <c r="K4" s="290"/>
      <c r="L4" s="290"/>
      <c r="M4" s="290"/>
      <c r="N4" s="290"/>
      <c r="O4" s="290"/>
      <c r="P4" s="290"/>
      <c r="Q4" s="290"/>
      <c r="R4" s="127"/>
    </row>
    <row r="5" spans="2:18" ht="28.5" customHeight="1" x14ac:dyDescent="0.3">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37"/>
    </row>
    <row r="6" spans="2:18" ht="21" customHeight="1" x14ac:dyDescent="0.3">
      <c r="B6" s="291" t="s">
        <v>16</v>
      </c>
      <c r="C6" s="291"/>
      <c r="D6" s="291"/>
      <c r="E6" s="291"/>
      <c r="F6" s="291"/>
      <c r="G6" s="291"/>
      <c r="H6" s="291"/>
      <c r="I6" s="291"/>
      <c r="J6" s="291"/>
      <c r="K6" s="291"/>
      <c r="L6" s="291"/>
      <c r="M6" s="291"/>
      <c r="N6" s="291"/>
      <c r="O6" s="291"/>
      <c r="P6" s="291"/>
      <c r="Q6" s="291"/>
      <c r="R6" s="137"/>
    </row>
    <row r="7" spans="2:18" ht="18.75" customHeight="1" x14ac:dyDescent="0.3">
      <c r="B7" s="122" t="s">
        <v>17</v>
      </c>
      <c r="C7" s="69">
        <v>0</v>
      </c>
      <c r="D7" s="69">
        <v>0</v>
      </c>
      <c r="E7" s="69">
        <v>0</v>
      </c>
      <c r="F7" s="69">
        <v>0</v>
      </c>
      <c r="G7" s="69">
        <v>0</v>
      </c>
      <c r="H7" s="69">
        <v>0</v>
      </c>
      <c r="I7" s="69">
        <v>0</v>
      </c>
      <c r="J7" s="69">
        <v>0</v>
      </c>
      <c r="K7" s="69">
        <v>0</v>
      </c>
      <c r="L7" s="69">
        <v>0</v>
      </c>
      <c r="M7" s="69">
        <v>0</v>
      </c>
      <c r="N7" s="69">
        <v>0</v>
      </c>
      <c r="O7" s="69">
        <v>0</v>
      </c>
      <c r="P7" s="69">
        <v>0</v>
      </c>
      <c r="Q7" s="126">
        <v>0</v>
      </c>
      <c r="R7" s="138"/>
    </row>
    <row r="8" spans="2:18" ht="21" customHeight="1" x14ac:dyDescent="0.3">
      <c r="B8" s="122" t="s">
        <v>18</v>
      </c>
      <c r="C8" s="69">
        <v>0</v>
      </c>
      <c r="D8" s="69">
        <v>0</v>
      </c>
      <c r="E8" s="69">
        <v>0</v>
      </c>
      <c r="F8" s="69">
        <v>0</v>
      </c>
      <c r="G8" s="69">
        <v>3773</v>
      </c>
      <c r="H8" s="69">
        <v>0</v>
      </c>
      <c r="I8" s="69">
        <v>0</v>
      </c>
      <c r="J8" s="69">
        <v>0</v>
      </c>
      <c r="K8" s="69">
        <v>0</v>
      </c>
      <c r="L8" s="69">
        <v>0</v>
      </c>
      <c r="M8" s="69">
        <v>0</v>
      </c>
      <c r="N8" s="69">
        <v>0</v>
      </c>
      <c r="O8" s="69">
        <v>0</v>
      </c>
      <c r="P8" s="69">
        <v>0</v>
      </c>
      <c r="Q8" s="126">
        <v>3773</v>
      </c>
      <c r="R8" s="138"/>
    </row>
    <row r="9" spans="2:18" ht="21" customHeight="1" x14ac:dyDescent="0.3">
      <c r="B9" s="122" t="s">
        <v>19</v>
      </c>
      <c r="C9" s="69">
        <v>11796</v>
      </c>
      <c r="D9" s="69">
        <v>0</v>
      </c>
      <c r="E9" s="69">
        <v>0</v>
      </c>
      <c r="F9" s="69">
        <v>52619</v>
      </c>
      <c r="G9" s="69">
        <v>5757</v>
      </c>
      <c r="H9" s="69">
        <v>0</v>
      </c>
      <c r="I9" s="69">
        <v>28</v>
      </c>
      <c r="J9" s="69">
        <v>0</v>
      </c>
      <c r="K9" s="69">
        <v>0</v>
      </c>
      <c r="L9" s="69">
        <v>0</v>
      </c>
      <c r="M9" s="69">
        <v>12088</v>
      </c>
      <c r="N9" s="69">
        <v>0</v>
      </c>
      <c r="O9" s="69">
        <v>0</v>
      </c>
      <c r="P9" s="69">
        <v>0</v>
      </c>
      <c r="Q9" s="126">
        <v>82288</v>
      </c>
      <c r="R9" s="138"/>
    </row>
    <row r="10" spans="2:18" ht="21" customHeight="1" x14ac:dyDescent="0.3">
      <c r="B10" s="122" t="s">
        <v>145</v>
      </c>
      <c r="C10" s="69">
        <v>0</v>
      </c>
      <c r="D10" s="69">
        <v>0</v>
      </c>
      <c r="E10" s="69">
        <v>0</v>
      </c>
      <c r="F10" s="69">
        <v>0</v>
      </c>
      <c r="G10" s="69">
        <v>0</v>
      </c>
      <c r="H10" s="69">
        <v>0</v>
      </c>
      <c r="I10" s="69">
        <v>0</v>
      </c>
      <c r="J10" s="69">
        <v>0</v>
      </c>
      <c r="K10" s="69">
        <v>0</v>
      </c>
      <c r="L10" s="69">
        <v>0</v>
      </c>
      <c r="M10" s="69">
        <v>0</v>
      </c>
      <c r="N10" s="69">
        <v>0</v>
      </c>
      <c r="O10" s="69">
        <v>0</v>
      </c>
      <c r="P10" s="69">
        <v>0</v>
      </c>
      <c r="Q10" s="126">
        <v>0</v>
      </c>
      <c r="R10" s="138"/>
    </row>
    <row r="11" spans="2:18" ht="21" customHeight="1" x14ac:dyDescent="0.3">
      <c r="B11" s="122" t="s">
        <v>20</v>
      </c>
      <c r="C11" s="69">
        <v>0</v>
      </c>
      <c r="D11" s="69">
        <v>7885</v>
      </c>
      <c r="E11" s="69">
        <v>0</v>
      </c>
      <c r="F11" s="69">
        <v>18676</v>
      </c>
      <c r="G11" s="69">
        <v>2182</v>
      </c>
      <c r="H11" s="69">
        <v>2174</v>
      </c>
      <c r="I11" s="69">
        <v>0</v>
      </c>
      <c r="J11" s="69">
        <v>0</v>
      </c>
      <c r="K11" s="69">
        <v>0</v>
      </c>
      <c r="L11" s="69">
        <v>28050</v>
      </c>
      <c r="M11" s="69">
        <v>1021</v>
      </c>
      <c r="N11" s="69">
        <v>29739</v>
      </c>
      <c r="O11" s="69">
        <v>0</v>
      </c>
      <c r="P11" s="69">
        <v>5756</v>
      </c>
      <c r="Q11" s="126">
        <v>95483</v>
      </c>
      <c r="R11" s="138"/>
    </row>
    <row r="12" spans="2:18" ht="21" customHeight="1" x14ac:dyDescent="0.3">
      <c r="B12" s="122" t="s">
        <v>139</v>
      </c>
      <c r="C12" s="69">
        <v>0</v>
      </c>
      <c r="D12" s="69">
        <v>0</v>
      </c>
      <c r="E12" s="69">
        <v>0</v>
      </c>
      <c r="F12" s="69">
        <v>0</v>
      </c>
      <c r="G12" s="69">
        <v>0</v>
      </c>
      <c r="H12" s="69">
        <v>0</v>
      </c>
      <c r="I12" s="69">
        <v>0</v>
      </c>
      <c r="J12" s="69">
        <v>0</v>
      </c>
      <c r="K12" s="69">
        <v>0</v>
      </c>
      <c r="L12" s="69">
        <v>0</v>
      </c>
      <c r="M12" s="69">
        <v>0</v>
      </c>
      <c r="N12" s="69">
        <v>0</v>
      </c>
      <c r="O12" s="69">
        <v>0</v>
      </c>
      <c r="P12" s="69">
        <v>0</v>
      </c>
      <c r="Q12" s="126">
        <v>0</v>
      </c>
      <c r="R12" s="138"/>
    </row>
    <row r="13" spans="2:18" ht="21" customHeight="1" x14ac:dyDescent="0.3">
      <c r="B13" s="122" t="s">
        <v>21</v>
      </c>
      <c r="C13" s="69">
        <v>0</v>
      </c>
      <c r="D13" s="69">
        <v>17535</v>
      </c>
      <c r="E13" s="69">
        <v>0</v>
      </c>
      <c r="F13" s="69">
        <v>38864</v>
      </c>
      <c r="G13" s="69">
        <v>1132</v>
      </c>
      <c r="H13" s="69">
        <v>26644</v>
      </c>
      <c r="I13" s="69">
        <v>181</v>
      </c>
      <c r="J13" s="69">
        <v>0</v>
      </c>
      <c r="K13" s="69">
        <v>0</v>
      </c>
      <c r="L13" s="69">
        <v>913</v>
      </c>
      <c r="M13" s="69">
        <v>614</v>
      </c>
      <c r="N13" s="69">
        <v>1101</v>
      </c>
      <c r="O13" s="69">
        <v>0</v>
      </c>
      <c r="P13" s="69">
        <v>30275</v>
      </c>
      <c r="Q13" s="126">
        <v>117259</v>
      </c>
      <c r="R13" s="138"/>
    </row>
    <row r="14" spans="2:18" ht="21" customHeight="1" x14ac:dyDescent="0.3">
      <c r="B14" s="122" t="s">
        <v>22</v>
      </c>
      <c r="C14" s="69">
        <v>0</v>
      </c>
      <c r="D14" s="69">
        <v>9283</v>
      </c>
      <c r="E14" s="69">
        <v>397</v>
      </c>
      <c r="F14" s="69">
        <v>42930</v>
      </c>
      <c r="G14" s="69">
        <v>8260</v>
      </c>
      <c r="H14" s="69">
        <v>56508</v>
      </c>
      <c r="I14" s="69">
        <v>1118</v>
      </c>
      <c r="J14" s="69">
        <v>6719</v>
      </c>
      <c r="K14" s="69">
        <v>0</v>
      </c>
      <c r="L14" s="69">
        <v>0</v>
      </c>
      <c r="M14" s="69">
        <v>3163</v>
      </c>
      <c r="N14" s="69">
        <v>194</v>
      </c>
      <c r="O14" s="69">
        <v>0</v>
      </c>
      <c r="P14" s="69">
        <v>0</v>
      </c>
      <c r="Q14" s="126">
        <v>128574</v>
      </c>
      <c r="R14" s="138"/>
    </row>
    <row r="15" spans="2:18" ht="21" customHeight="1" x14ac:dyDescent="0.3">
      <c r="B15" s="122" t="s">
        <v>23</v>
      </c>
      <c r="C15" s="69">
        <v>0</v>
      </c>
      <c r="D15" s="69">
        <v>0</v>
      </c>
      <c r="E15" s="69">
        <v>0</v>
      </c>
      <c r="F15" s="69">
        <v>0</v>
      </c>
      <c r="G15" s="69">
        <v>0</v>
      </c>
      <c r="H15" s="69">
        <v>0</v>
      </c>
      <c r="I15" s="69">
        <v>0</v>
      </c>
      <c r="J15" s="69">
        <v>0</v>
      </c>
      <c r="K15" s="69">
        <v>0</v>
      </c>
      <c r="L15" s="69">
        <v>0</v>
      </c>
      <c r="M15" s="69">
        <v>0</v>
      </c>
      <c r="N15" s="69">
        <v>0</v>
      </c>
      <c r="O15" s="69">
        <v>0</v>
      </c>
      <c r="P15" s="69">
        <v>0</v>
      </c>
      <c r="Q15" s="126">
        <v>0</v>
      </c>
      <c r="R15" s="138"/>
    </row>
    <row r="16" spans="2:18" ht="21" customHeight="1" x14ac:dyDescent="0.3">
      <c r="B16" s="122" t="s">
        <v>24</v>
      </c>
      <c r="C16" s="69">
        <v>0</v>
      </c>
      <c r="D16" s="69">
        <v>3008</v>
      </c>
      <c r="E16" s="69">
        <v>0</v>
      </c>
      <c r="F16" s="69">
        <v>-709</v>
      </c>
      <c r="G16" s="69">
        <v>0</v>
      </c>
      <c r="H16" s="69">
        <v>0</v>
      </c>
      <c r="I16" s="69">
        <v>0</v>
      </c>
      <c r="J16" s="69">
        <v>0</v>
      </c>
      <c r="K16" s="69">
        <v>0</v>
      </c>
      <c r="L16" s="69">
        <v>0</v>
      </c>
      <c r="M16" s="69">
        <v>0</v>
      </c>
      <c r="N16" s="69">
        <v>0</v>
      </c>
      <c r="O16" s="69">
        <v>0</v>
      </c>
      <c r="P16" s="69">
        <v>0</v>
      </c>
      <c r="Q16" s="126">
        <v>2299</v>
      </c>
      <c r="R16" s="138"/>
    </row>
    <row r="17" spans="2:18" ht="21" customHeight="1" x14ac:dyDescent="0.3">
      <c r="B17" s="122" t="s">
        <v>25</v>
      </c>
      <c r="C17" s="69">
        <v>0</v>
      </c>
      <c r="D17" s="69">
        <v>15192</v>
      </c>
      <c r="E17" s="69">
        <v>0</v>
      </c>
      <c r="F17" s="69">
        <v>43832</v>
      </c>
      <c r="G17" s="69">
        <v>2656</v>
      </c>
      <c r="H17" s="69">
        <v>660</v>
      </c>
      <c r="I17" s="69">
        <v>0</v>
      </c>
      <c r="J17" s="69">
        <v>239</v>
      </c>
      <c r="K17" s="69">
        <v>0</v>
      </c>
      <c r="L17" s="69">
        <v>9229</v>
      </c>
      <c r="M17" s="69">
        <v>260</v>
      </c>
      <c r="N17" s="69">
        <v>0</v>
      </c>
      <c r="O17" s="69">
        <v>0</v>
      </c>
      <c r="P17" s="69">
        <v>3333</v>
      </c>
      <c r="Q17" s="126">
        <v>75402</v>
      </c>
      <c r="R17" s="138"/>
    </row>
    <row r="18" spans="2:18" ht="21" customHeight="1" x14ac:dyDescent="0.3">
      <c r="B18" s="122" t="s">
        <v>26</v>
      </c>
      <c r="C18" s="69">
        <v>395</v>
      </c>
      <c r="D18" s="69">
        <v>14984</v>
      </c>
      <c r="E18" s="69">
        <v>0</v>
      </c>
      <c r="F18" s="69">
        <v>52453</v>
      </c>
      <c r="G18" s="69">
        <v>2011</v>
      </c>
      <c r="H18" s="69">
        <v>1017</v>
      </c>
      <c r="I18" s="69">
        <v>0</v>
      </c>
      <c r="J18" s="69">
        <v>0</v>
      </c>
      <c r="K18" s="69">
        <v>0</v>
      </c>
      <c r="L18" s="69">
        <v>5260</v>
      </c>
      <c r="M18" s="69">
        <v>2377</v>
      </c>
      <c r="N18" s="69">
        <v>89</v>
      </c>
      <c r="O18" s="69">
        <v>0</v>
      </c>
      <c r="P18" s="69">
        <v>7246</v>
      </c>
      <c r="Q18" s="126">
        <v>85831</v>
      </c>
      <c r="R18" s="138"/>
    </row>
    <row r="19" spans="2:18" ht="21" customHeight="1" x14ac:dyDescent="0.3">
      <c r="B19" s="122" t="s">
        <v>27</v>
      </c>
      <c r="C19" s="69">
        <v>0</v>
      </c>
      <c r="D19" s="69">
        <v>0</v>
      </c>
      <c r="E19" s="69">
        <v>0</v>
      </c>
      <c r="F19" s="69">
        <v>3022</v>
      </c>
      <c r="G19" s="69">
        <v>500</v>
      </c>
      <c r="H19" s="69">
        <v>1596</v>
      </c>
      <c r="I19" s="69">
        <v>5</v>
      </c>
      <c r="J19" s="69">
        <v>0</v>
      </c>
      <c r="K19" s="69">
        <v>0</v>
      </c>
      <c r="L19" s="69">
        <v>3323</v>
      </c>
      <c r="M19" s="69">
        <v>3137</v>
      </c>
      <c r="N19" s="69">
        <v>288535</v>
      </c>
      <c r="O19" s="69">
        <v>0</v>
      </c>
      <c r="P19" s="69">
        <v>0</v>
      </c>
      <c r="Q19" s="126">
        <v>300118</v>
      </c>
      <c r="R19" s="138"/>
    </row>
    <row r="20" spans="2:18" ht="21" customHeight="1" x14ac:dyDescent="0.3">
      <c r="B20" s="122" t="s">
        <v>28</v>
      </c>
      <c r="C20" s="69">
        <v>0</v>
      </c>
      <c r="D20" s="69">
        <v>3132</v>
      </c>
      <c r="E20" s="69">
        <v>204</v>
      </c>
      <c r="F20" s="69">
        <v>11370</v>
      </c>
      <c r="G20" s="69">
        <v>14</v>
      </c>
      <c r="H20" s="69">
        <v>0</v>
      </c>
      <c r="I20" s="69">
        <v>0</v>
      </c>
      <c r="J20" s="69">
        <v>0</v>
      </c>
      <c r="K20" s="69">
        <v>0</v>
      </c>
      <c r="L20" s="69">
        <v>3651</v>
      </c>
      <c r="M20" s="69">
        <v>0</v>
      </c>
      <c r="N20" s="69">
        <v>1041</v>
      </c>
      <c r="O20" s="69">
        <v>0</v>
      </c>
      <c r="P20" s="69">
        <v>52339</v>
      </c>
      <c r="Q20" s="126">
        <v>71749</v>
      </c>
      <c r="R20" s="138"/>
    </row>
    <row r="21" spans="2:18" ht="21" customHeight="1" x14ac:dyDescent="0.3">
      <c r="B21" s="122" t="s">
        <v>29</v>
      </c>
      <c r="C21" s="69">
        <v>0</v>
      </c>
      <c r="D21" s="69">
        <v>23637</v>
      </c>
      <c r="E21" s="69">
        <v>0</v>
      </c>
      <c r="F21" s="69">
        <v>43925</v>
      </c>
      <c r="G21" s="69">
        <v>229</v>
      </c>
      <c r="H21" s="69">
        <v>0</v>
      </c>
      <c r="I21" s="69">
        <v>0</v>
      </c>
      <c r="J21" s="69">
        <v>0</v>
      </c>
      <c r="K21" s="69">
        <v>0</v>
      </c>
      <c r="L21" s="69">
        <v>2157</v>
      </c>
      <c r="M21" s="69">
        <v>260</v>
      </c>
      <c r="N21" s="69">
        <v>2154</v>
      </c>
      <c r="O21" s="69">
        <v>0</v>
      </c>
      <c r="P21" s="69">
        <v>0</v>
      </c>
      <c r="Q21" s="126">
        <v>72362</v>
      </c>
      <c r="R21" s="138"/>
    </row>
    <row r="22" spans="2:18" ht="21" customHeight="1" x14ac:dyDescent="0.3">
      <c r="B22" s="122" t="s">
        <v>30</v>
      </c>
      <c r="C22" s="69">
        <v>0</v>
      </c>
      <c r="D22" s="69">
        <v>5962</v>
      </c>
      <c r="E22" s="69">
        <v>0</v>
      </c>
      <c r="F22" s="69">
        <v>11414</v>
      </c>
      <c r="G22" s="69">
        <v>4293</v>
      </c>
      <c r="H22" s="69">
        <v>824</v>
      </c>
      <c r="I22" s="69">
        <v>0</v>
      </c>
      <c r="J22" s="69">
        <v>0</v>
      </c>
      <c r="K22" s="69">
        <v>0</v>
      </c>
      <c r="L22" s="69">
        <v>0</v>
      </c>
      <c r="M22" s="69">
        <v>1127</v>
      </c>
      <c r="N22" s="69">
        <v>35</v>
      </c>
      <c r="O22" s="69">
        <v>0</v>
      </c>
      <c r="P22" s="69">
        <v>164</v>
      </c>
      <c r="Q22" s="126">
        <v>23820</v>
      </c>
      <c r="R22" s="138"/>
    </row>
    <row r="23" spans="2:18" ht="21" customHeight="1" x14ac:dyDescent="0.3">
      <c r="B23" s="122" t="s">
        <v>31</v>
      </c>
      <c r="C23" s="69">
        <v>0</v>
      </c>
      <c r="D23" s="69">
        <v>0</v>
      </c>
      <c r="E23" s="69">
        <v>0</v>
      </c>
      <c r="F23" s="69">
        <v>0</v>
      </c>
      <c r="G23" s="69">
        <v>0</v>
      </c>
      <c r="H23" s="69">
        <v>0</v>
      </c>
      <c r="I23" s="69">
        <v>0</v>
      </c>
      <c r="J23" s="69">
        <v>0</v>
      </c>
      <c r="K23" s="69">
        <v>0</v>
      </c>
      <c r="L23" s="69">
        <v>0</v>
      </c>
      <c r="M23" s="69">
        <v>0</v>
      </c>
      <c r="N23" s="69">
        <v>0</v>
      </c>
      <c r="O23" s="69">
        <v>0</v>
      </c>
      <c r="P23" s="69">
        <v>0</v>
      </c>
      <c r="Q23" s="126">
        <v>0</v>
      </c>
      <c r="R23" s="138"/>
    </row>
    <row r="24" spans="2:18" ht="21" customHeight="1" x14ac:dyDescent="0.3">
      <c r="B24" s="122" t="s">
        <v>32</v>
      </c>
      <c r="C24" s="69">
        <v>0</v>
      </c>
      <c r="D24" s="69">
        <v>622</v>
      </c>
      <c r="E24" s="69">
        <v>0</v>
      </c>
      <c r="F24" s="69">
        <v>8281</v>
      </c>
      <c r="G24" s="69">
        <v>0</v>
      </c>
      <c r="H24" s="69">
        <v>1369</v>
      </c>
      <c r="I24" s="69">
        <v>4804</v>
      </c>
      <c r="J24" s="69">
        <v>0</v>
      </c>
      <c r="K24" s="69">
        <v>0</v>
      </c>
      <c r="L24" s="69">
        <v>0</v>
      </c>
      <c r="M24" s="69">
        <v>0</v>
      </c>
      <c r="N24" s="69">
        <v>0</v>
      </c>
      <c r="O24" s="69">
        <v>69794</v>
      </c>
      <c r="P24" s="69">
        <v>32713</v>
      </c>
      <c r="Q24" s="126">
        <v>117582</v>
      </c>
      <c r="R24" s="138"/>
    </row>
    <row r="25" spans="2:18" ht="21" customHeight="1" x14ac:dyDescent="0.3">
      <c r="B25" s="122" t="s">
        <v>33</v>
      </c>
      <c r="C25" s="69">
        <v>0</v>
      </c>
      <c r="D25" s="69">
        <v>6435</v>
      </c>
      <c r="E25" s="69">
        <v>0</v>
      </c>
      <c r="F25" s="69">
        <v>31797</v>
      </c>
      <c r="G25" s="69">
        <v>583</v>
      </c>
      <c r="H25" s="69">
        <v>508</v>
      </c>
      <c r="I25" s="69">
        <v>1232</v>
      </c>
      <c r="J25" s="69">
        <v>735</v>
      </c>
      <c r="K25" s="69">
        <v>0</v>
      </c>
      <c r="L25" s="69">
        <v>237</v>
      </c>
      <c r="M25" s="69">
        <v>3150</v>
      </c>
      <c r="N25" s="69">
        <v>174</v>
      </c>
      <c r="O25" s="69">
        <v>0</v>
      </c>
      <c r="P25" s="69">
        <v>255</v>
      </c>
      <c r="Q25" s="126">
        <v>45105</v>
      </c>
      <c r="R25" s="138"/>
    </row>
    <row r="26" spans="2:18" ht="21" customHeight="1" x14ac:dyDescent="0.3">
      <c r="B26" s="122" t="s">
        <v>34</v>
      </c>
      <c r="C26" s="69">
        <v>0</v>
      </c>
      <c r="D26" s="69">
        <v>865</v>
      </c>
      <c r="E26" s="69">
        <v>0</v>
      </c>
      <c r="F26" s="69">
        <v>2779</v>
      </c>
      <c r="G26" s="69">
        <v>2962</v>
      </c>
      <c r="H26" s="69">
        <v>1818</v>
      </c>
      <c r="I26" s="69">
        <v>0</v>
      </c>
      <c r="J26" s="69">
        <v>0</v>
      </c>
      <c r="K26" s="69">
        <v>0</v>
      </c>
      <c r="L26" s="69">
        <v>0</v>
      </c>
      <c r="M26" s="69">
        <v>710</v>
      </c>
      <c r="N26" s="69">
        <v>0</v>
      </c>
      <c r="O26" s="69">
        <v>0</v>
      </c>
      <c r="P26" s="69">
        <v>433</v>
      </c>
      <c r="Q26" s="126">
        <v>9567</v>
      </c>
      <c r="R26" s="138"/>
    </row>
    <row r="27" spans="2:18" ht="21" customHeight="1" x14ac:dyDescent="0.3">
      <c r="B27" s="122" t="s">
        <v>35</v>
      </c>
      <c r="C27" s="69">
        <v>0</v>
      </c>
      <c r="D27" s="69">
        <v>1397</v>
      </c>
      <c r="E27" s="69">
        <v>0</v>
      </c>
      <c r="F27" s="69">
        <v>3388</v>
      </c>
      <c r="G27" s="69">
        <v>123</v>
      </c>
      <c r="H27" s="69">
        <v>25</v>
      </c>
      <c r="I27" s="69">
        <v>0</v>
      </c>
      <c r="J27" s="69">
        <v>0</v>
      </c>
      <c r="K27" s="69">
        <v>0</v>
      </c>
      <c r="L27" s="69">
        <v>3673</v>
      </c>
      <c r="M27" s="69">
        <v>362</v>
      </c>
      <c r="N27" s="69">
        <v>0</v>
      </c>
      <c r="O27" s="69">
        <v>0</v>
      </c>
      <c r="P27" s="69">
        <v>283</v>
      </c>
      <c r="Q27" s="126">
        <v>9251</v>
      </c>
      <c r="R27" s="138"/>
    </row>
    <row r="28" spans="2:18" ht="21" customHeight="1" x14ac:dyDescent="0.3">
      <c r="B28" s="122" t="s">
        <v>36</v>
      </c>
      <c r="C28" s="69">
        <v>0</v>
      </c>
      <c r="D28" s="69">
        <v>29360</v>
      </c>
      <c r="E28" s="69">
        <v>813</v>
      </c>
      <c r="F28" s="69">
        <v>75824</v>
      </c>
      <c r="G28" s="69">
        <v>2394</v>
      </c>
      <c r="H28" s="69">
        <v>3875</v>
      </c>
      <c r="I28" s="69">
        <v>1611</v>
      </c>
      <c r="J28" s="69">
        <v>4501</v>
      </c>
      <c r="K28" s="69">
        <v>0</v>
      </c>
      <c r="L28" s="69">
        <v>4656</v>
      </c>
      <c r="M28" s="69">
        <v>404</v>
      </c>
      <c r="N28" s="69">
        <v>2176</v>
      </c>
      <c r="O28" s="69">
        <v>0</v>
      </c>
      <c r="P28" s="69">
        <v>298</v>
      </c>
      <c r="Q28" s="126">
        <v>125912</v>
      </c>
      <c r="R28" s="138"/>
    </row>
    <row r="29" spans="2:18" ht="21" customHeight="1" x14ac:dyDescent="0.3">
      <c r="B29" s="122" t="s">
        <v>199</v>
      </c>
      <c r="C29" s="69">
        <v>0</v>
      </c>
      <c r="D29" s="69">
        <v>220</v>
      </c>
      <c r="E29" s="69">
        <v>0</v>
      </c>
      <c r="F29" s="69">
        <v>466</v>
      </c>
      <c r="G29" s="69">
        <v>17</v>
      </c>
      <c r="H29" s="69">
        <v>0</v>
      </c>
      <c r="I29" s="69">
        <v>0</v>
      </c>
      <c r="J29" s="69">
        <v>0</v>
      </c>
      <c r="K29" s="69">
        <v>0</v>
      </c>
      <c r="L29" s="69">
        <v>0</v>
      </c>
      <c r="M29" s="69">
        <v>0</v>
      </c>
      <c r="N29" s="69">
        <v>0</v>
      </c>
      <c r="O29" s="69">
        <v>0</v>
      </c>
      <c r="P29" s="69">
        <v>0</v>
      </c>
      <c r="Q29" s="126">
        <v>703</v>
      </c>
      <c r="R29" s="138"/>
    </row>
    <row r="30" spans="2:18" ht="21" customHeight="1" x14ac:dyDescent="0.3">
      <c r="B30" s="122" t="s">
        <v>200</v>
      </c>
      <c r="C30" s="69">
        <v>0</v>
      </c>
      <c r="D30" s="69">
        <v>12489</v>
      </c>
      <c r="E30" s="69">
        <v>0</v>
      </c>
      <c r="F30" s="69">
        <v>33866</v>
      </c>
      <c r="G30" s="69">
        <v>28921</v>
      </c>
      <c r="H30" s="69">
        <v>1527</v>
      </c>
      <c r="I30" s="69">
        <v>338</v>
      </c>
      <c r="J30" s="69">
        <v>5516</v>
      </c>
      <c r="K30" s="69">
        <v>0</v>
      </c>
      <c r="L30" s="69">
        <v>3342</v>
      </c>
      <c r="M30" s="69">
        <v>15</v>
      </c>
      <c r="N30" s="69">
        <v>0</v>
      </c>
      <c r="O30" s="69">
        <v>0</v>
      </c>
      <c r="P30" s="69">
        <v>483</v>
      </c>
      <c r="Q30" s="126">
        <v>86498</v>
      </c>
      <c r="R30" s="138"/>
    </row>
    <row r="31" spans="2:18" ht="21" customHeight="1" x14ac:dyDescent="0.3">
      <c r="B31" s="122" t="s">
        <v>37</v>
      </c>
      <c r="C31" s="69">
        <v>0</v>
      </c>
      <c r="D31" s="69">
        <v>0</v>
      </c>
      <c r="E31" s="69">
        <v>0</v>
      </c>
      <c r="F31" s="69">
        <v>0</v>
      </c>
      <c r="G31" s="69">
        <v>0</v>
      </c>
      <c r="H31" s="69">
        <v>0</v>
      </c>
      <c r="I31" s="69">
        <v>0</v>
      </c>
      <c r="J31" s="69">
        <v>0</v>
      </c>
      <c r="K31" s="69">
        <v>0</v>
      </c>
      <c r="L31" s="69">
        <v>0</v>
      </c>
      <c r="M31" s="69">
        <v>0</v>
      </c>
      <c r="N31" s="69">
        <v>0</v>
      </c>
      <c r="O31" s="69">
        <v>0</v>
      </c>
      <c r="P31" s="69">
        <v>0</v>
      </c>
      <c r="Q31" s="126">
        <v>0</v>
      </c>
      <c r="R31" s="138"/>
    </row>
    <row r="32" spans="2:18" ht="21" customHeight="1" x14ac:dyDescent="0.3">
      <c r="B32" s="122" t="s">
        <v>141</v>
      </c>
      <c r="C32" s="69">
        <v>0</v>
      </c>
      <c r="D32" s="69">
        <v>0</v>
      </c>
      <c r="E32" s="69">
        <v>0</v>
      </c>
      <c r="F32" s="69">
        <v>0</v>
      </c>
      <c r="G32" s="69">
        <v>0</v>
      </c>
      <c r="H32" s="69">
        <v>0</v>
      </c>
      <c r="I32" s="69">
        <v>0</v>
      </c>
      <c r="J32" s="69">
        <v>0</v>
      </c>
      <c r="K32" s="69">
        <v>0</v>
      </c>
      <c r="L32" s="69">
        <v>0</v>
      </c>
      <c r="M32" s="69">
        <v>0</v>
      </c>
      <c r="N32" s="69">
        <v>0</v>
      </c>
      <c r="O32" s="69">
        <v>0</v>
      </c>
      <c r="P32" s="69">
        <v>0</v>
      </c>
      <c r="Q32" s="126">
        <v>0</v>
      </c>
      <c r="R32" s="138"/>
    </row>
    <row r="33" spans="2:18" ht="21" customHeight="1" x14ac:dyDescent="0.3">
      <c r="B33" s="122" t="s">
        <v>218</v>
      </c>
      <c r="C33" s="69">
        <v>0</v>
      </c>
      <c r="D33" s="69">
        <v>5222</v>
      </c>
      <c r="E33" s="69">
        <v>0</v>
      </c>
      <c r="F33" s="69">
        <v>6395</v>
      </c>
      <c r="G33" s="69">
        <v>139</v>
      </c>
      <c r="H33" s="69">
        <v>132</v>
      </c>
      <c r="I33" s="69">
        <v>0</v>
      </c>
      <c r="J33" s="69">
        <v>0</v>
      </c>
      <c r="K33" s="69">
        <v>0</v>
      </c>
      <c r="L33" s="69">
        <v>896</v>
      </c>
      <c r="M33" s="69">
        <v>-315</v>
      </c>
      <c r="N33" s="69">
        <v>527</v>
      </c>
      <c r="O33" s="69">
        <v>0</v>
      </c>
      <c r="P33" s="69">
        <v>0</v>
      </c>
      <c r="Q33" s="126">
        <v>12996</v>
      </c>
      <c r="R33" s="138"/>
    </row>
    <row r="34" spans="2:18" ht="21" customHeight="1" x14ac:dyDescent="0.3">
      <c r="B34" s="122" t="s">
        <v>142</v>
      </c>
      <c r="C34" s="69">
        <v>0</v>
      </c>
      <c r="D34" s="69">
        <v>0</v>
      </c>
      <c r="E34" s="69">
        <v>0</v>
      </c>
      <c r="F34" s="69">
        <v>0</v>
      </c>
      <c r="G34" s="69">
        <v>0</v>
      </c>
      <c r="H34" s="69">
        <v>0</v>
      </c>
      <c r="I34" s="69">
        <v>0</v>
      </c>
      <c r="J34" s="69">
        <v>0</v>
      </c>
      <c r="K34" s="69">
        <v>0</v>
      </c>
      <c r="L34" s="69">
        <v>0</v>
      </c>
      <c r="M34" s="69">
        <v>0</v>
      </c>
      <c r="N34" s="69">
        <v>0</v>
      </c>
      <c r="O34" s="69">
        <v>0</v>
      </c>
      <c r="P34" s="69">
        <v>0</v>
      </c>
      <c r="Q34" s="126">
        <v>0</v>
      </c>
      <c r="R34" s="138"/>
    </row>
    <row r="35" spans="2:18" ht="21" customHeight="1" x14ac:dyDescent="0.3">
      <c r="B35" s="122" t="s">
        <v>143</v>
      </c>
      <c r="C35" s="69">
        <v>0</v>
      </c>
      <c r="D35" s="69">
        <v>51721</v>
      </c>
      <c r="E35" s="69">
        <v>0</v>
      </c>
      <c r="F35" s="69">
        <v>6504</v>
      </c>
      <c r="G35" s="69">
        <v>0</v>
      </c>
      <c r="H35" s="69">
        <v>4</v>
      </c>
      <c r="I35" s="69">
        <v>0</v>
      </c>
      <c r="J35" s="69">
        <v>0</v>
      </c>
      <c r="K35" s="69">
        <v>0</v>
      </c>
      <c r="L35" s="69">
        <v>0</v>
      </c>
      <c r="M35" s="69">
        <v>0</v>
      </c>
      <c r="N35" s="69">
        <v>572</v>
      </c>
      <c r="O35" s="69">
        <v>0</v>
      </c>
      <c r="P35" s="69">
        <v>0</v>
      </c>
      <c r="Q35" s="126">
        <v>58801</v>
      </c>
      <c r="R35" s="138"/>
    </row>
    <row r="36" spans="2:18" ht="21" customHeight="1" x14ac:dyDescent="0.3">
      <c r="B36" s="122" t="s">
        <v>219</v>
      </c>
      <c r="C36" s="69">
        <v>0</v>
      </c>
      <c r="D36" s="69">
        <v>0</v>
      </c>
      <c r="E36" s="69">
        <v>0</v>
      </c>
      <c r="F36" s="69">
        <v>0</v>
      </c>
      <c r="G36" s="69">
        <v>0</v>
      </c>
      <c r="H36" s="69">
        <v>0</v>
      </c>
      <c r="I36" s="69">
        <v>0</v>
      </c>
      <c r="J36" s="69">
        <v>0</v>
      </c>
      <c r="K36" s="69">
        <v>0</v>
      </c>
      <c r="L36" s="69">
        <v>0</v>
      </c>
      <c r="M36" s="69">
        <v>0</v>
      </c>
      <c r="N36" s="69">
        <v>0</v>
      </c>
      <c r="O36" s="69">
        <v>0</v>
      </c>
      <c r="P36" s="69">
        <v>0</v>
      </c>
      <c r="Q36" s="126">
        <v>0</v>
      </c>
      <c r="R36" s="138"/>
    </row>
    <row r="37" spans="2:18" ht="21" customHeight="1" x14ac:dyDescent="0.3">
      <c r="B37" s="122" t="s">
        <v>38</v>
      </c>
      <c r="C37" s="69">
        <v>0</v>
      </c>
      <c r="D37" s="69">
        <v>0</v>
      </c>
      <c r="E37" s="69">
        <v>0</v>
      </c>
      <c r="F37" s="69">
        <v>0</v>
      </c>
      <c r="G37" s="69">
        <v>0</v>
      </c>
      <c r="H37" s="69">
        <v>0</v>
      </c>
      <c r="I37" s="69">
        <v>0</v>
      </c>
      <c r="J37" s="69">
        <v>0</v>
      </c>
      <c r="K37" s="69">
        <v>0</v>
      </c>
      <c r="L37" s="69">
        <v>0</v>
      </c>
      <c r="M37" s="69">
        <v>0</v>
      </c>
      <c r="N37" s="69">
        <v>0</v>
      </c>
      <c r="O37" s="69">
        <v>0</v>
      </c>
      <c r="P37" s="69">
        <v>0</v>
      </c>
      <c r="Q37" s="126">
        <v>0</v>
      </c>
      <c r="R37" s="138"/>
    </row>
    <row r="38" spans="2:18" ht="21" customHeight="1" x14ac:dyDescent="0.3">
      <c r="B38" s="122" t="s">
        <v>39</v>
      </c>
      <c r="C38" s="69">
        <v>0</v>
      </c>
      <c r="D38" s="69">
        <v>91</v>
      </c>
      <c r="E38" s="69">
        <v>0</v>
      </c>
      <c r="F38" s="69">
        <v>8693</v>
      </c>
      <c r="G38" s="69">
        <v>1022</v>
      </c>
      <c r="H38" s="69">
        <v>0</v>
      </c>
      <c r="I38" s="69">
        <v>207</v>
      </c>
      <c r="J38" s="69">
        <v>0</v>
      </c>
      <c r="K38" s="69">
        <v>0</v>
      </c>
      <c r="L38" s="69">
        <v>1063</v>
      </c>
      <c r="M38" s="69">
        <v>732</v>
      </c>
      <c r="N38" s="69">
        <v>0</v>
      </c>
      <c r="O38" s="69">
        <v>0</v>
      </c>
      <c r="P38" s="69">
        <v>0</v>
      </c>
      <c r="Q38" s="126">
        <v>11808</v>
      </c>
      <c r="R38" s="138"/>
    </row>
    <row r="39" spans="2:18" ht="21" customHeight="1" x14ac:dyDescent="0.3">
      <c r="B39" s="122" t="s">
        <v>40</v>
      </c>
      <c r="C39" s="69">
        <v>0</v>
      </c>
      <c r="D39" s="69">
        <v>0</v>
      </c>
      <c r="E39" s="69">
        <v>0</v>
      </c>
      <c r="F39" s="69">
        <v>0</v>
      </c>
      <c r="G39" s="69">
        <v>0</v>
      </c>
      <c r="H39" s="69">
        <v>0</v>
      </c>
      <c r="I39" s="69">
        <v>0</v>
      </c>
      <c r="J39" s="69">
        <v>0</v>
      </c>
      <c r="K39" s="69">
        <v>0</v>
      </c>
      <c r="L39" s="69">
        <v>0</v>
      </c>
      <c r="M39" s="69">
        <v>0</v>
      </c>
      <c r="N39" s="69">
        <v>0</v>
      </c>
      <c r="O39" s="69">
        <v>0</v>
      </c>
      <c r="P39" s="69">
        <v>0</v>
      </c>
      <c r="Q39" s="126">
        <v>0</v>
      </c>
      <c r="R39" s="138"/>
    </row>
    <row r="40" spans="2:18" ht="21" customHeight="1" x14ac:dyDescent="0.3">
      <c r="B40" s="122" t="s">
        <v>41</v>
      </c>
      <c r="C40" s="69">
        <v>0</v>
      </c>
      <c r="D40" s="69">
        <v>5758</v>
      </c>
      <c r="E40" s="69">
        <v>0</v>
      </c>
      <c r="F40" s="69">
        <v>12416</v>
      </c>
      <c r="G40" s="69">
        <v>22074</v>
      </c>
      <c r="H40" s="69">
        <v>0</v>
      </c>
      <c r="I40" s="69">
        <v>361</v>
      </c>
      <c r="J40" s="69">
        <v>0</v>
      </c>
      <c r="K40" s="69">
        <v>0</v>
      </c>
      <c r="L40" s="69">
        <v>3151</v>
      </c>
      <c r="M40" s="69">
        <v>0</v>
      </c>
      <c r="N40" s="69">
        <v>156</v>
      </c>
      <c r="O40" s="69">
        <v>0</v>
      </c>
      <c r="P40" s="69">
        <v>2</v>
      </c>
      <c r="Q40" s="126">
        <v>43917</v>
      </c>
      <c r="R40" s="138"/>
    </row>
    <row r="41" spans="2:18" ht="21" customHeight="1" x14ac:dyDescent="0.3">
      <c r="B41" s="122" t="s">
        <v>42</v>
      </c>
      <c r="C41" s="69">
        <v>0</v>
      </c>
      <c r="D41" s="69">
        <v>332</v>
      </c>
      <c r="E41" s="69">
        <v>0</v>
      </c>
      <c r="F41" s="69">
        <v>1971</v>
      </c>
      <c r="G41" s="69">
        <v>82</v>
      </c>
      <c r="H41" s="69">
        <v>0</v>
      </c>
      <c r="I41" s="69">
        <v>0</v>
      </c>
      <c r="J41" s="69">
        <v>0</v>
      </c>
      <c r="K41" s="69">
        <v>0</v>
      </c>
      <c r="L41" s="69">
        <v>413</v>
      </c>
      <c r="M41" s="69">
        <v>0</v>
      </c>
      <c r="N41" s="69">
        <v>0</v>
      </c>
      <c r="O41" s="69">
        <v>0</v>
      </c>
      <c r="P41" s="69">
        <v>0</v>
      </c>
      <c r="Q41" s="126">
        <v>2798</v>
      </c>
      <c r="R41" s="138"/>
    </row>
    <row r="42" spans="2:18" ht="21" customHeight="1" x14ac:dyDescent="0.3">
      <c r="B42" s="122" t="s">
        <v>43</v>
      </c>
      <c r="C42" s="69">
        <v>1622</v>
      </c>
      <c r="D42" s="69">
        <v>9028</v>
      </c>
      <c r="E42" s="69">
        <v>0</v>
      </c>
      <c r="F42" s="69">
        <v>49560</v>
      </c>
      <c r="G42" s="69">
        <v>1192</v>
      </c>
      <c r="H42" s="69">
        <v>-119</v>
      </c>
      <c r="I42" s="69">
        <v>100</v>
      </c>
      <c r="J42" s="69">
        <v>0</v>
      </c>
      <c r="K42" s="69">
        <v>0</v>
      </c>
      <c r="L42" s="69">
        <v>3788</v>
      </c>
      <c r="M42" s="69">
        <v>1408</v>
      </c>
      <c r="N42" s="69">
        <v>3663</v>
      </c>
      <c r="O42" s="69">
        <v>0</v>
      </c>
      <c r="P42" s="69">
        <v>22123</v>
      </c>
      <c r="Q42" s="126">
        <v>92363</v>
      </c>
      <c r="R42" s="138"/>
    </row>
    <row r="43" spans="2:18" ht="21" customHeight="1" x14ac:dyDescent="0.3">
      <c r="B43" s="122" t="s">
        <v>44</v>
      </c>
      <c r="C43" s="69">
        <v>0</v>
      </c>
      <c r="D43" s="69">
        <v>0</v>
      </c>
      <c r="E43" s="69">
        <v>0</v>
      </c>
      <c r="F43" s="69">
        <v>0</v>
      </c>
      <c r="G43" s="69">
        <v>0</v>
      </c>
      <c r="H43" s="69">
        <v>0</v>
      </c>
      <c r="I43" s="69">
        <v>0</v>
      </c>
      <c r="J43" s="69">
        <v>0</v>
      </c>
      <c r="K43" s="69">
        <v>0</v>
      </c>
      <c r="L43" s="69">
        <v>0</v>
      </c>
      <c r="M43" s="69">
        <v>0</v>
      </c>
      <c r="N43" s="69">
        <v>0</v>
      </c>
      <c r="O43" s="69">
        <v>0</v>
      </c>
      <c r="P43" s="69">
        <v>0</v>
      </c>
      <c r="Q43" s="126">
        <v>0</v>
      </c>
      <c r="R43" s="138"/>
    </row>
    <row r="44" spans="2:18" ht="21" customHeight="1" x14ac:dyDescent="0.3">
      <c r="B44" s="124" t="s">
        <v>45</v>
      </c>
      <c r="C44" s="125">
        <f>SUM(C7:C43)</f>
        <v>13813</v>
      </c>
      <c r="D44" s="125">
        <f t="shared" ref="D44:Q44" si="0">SUM(D7:D43)</f>
        <v>224158</v>
      </c>
      <c r="E44" s="125">
        <f t="shared" si="0"/>
        <v>1414</v>
      </c>
      <c r="F44" s="125">
        <f t="shared" si="0"/>
        <v>560336</v>
      </c>
      <c r="G44" s="125">
        <f t="shared" si="0"/>
        <v>90316</v>
      </c>
      <c r="H44" s="125">
        <f t="shared" si="0"/>
        <v>98562</v>
      </c>
      <c r="I44" s="125">
        <f t="shared" si="0"/>
        <v>9985</v>
      </c>
      <c r="J44" s="125">
        <f t="shared" si="0"/>
        <v>17710</v>
      </c>
      <c r="K44" s="125">
        <f t="shared" si="0"/>
        <v>0</v>
      </c>
      <c r="L44" s="125">
        <f t="shared" si="0"/>
        <v>73802</v>
      </c>
      <c r="M44" s="125">
        <f t="shared" si="0"/>
        <v>30513</v>
      </c>
      <c r="N44" s="125">
        <f t="shared" si="0"/>
        <v>330156</v>
      </c>
      <c r="O44" s="125">
        <f t="shared" si="0"/>
        <v>69794</v>
      </c>
      <c r="P44" s="125">
        <f t="shared" si="0"/>
        <v>155703</v>
      </c>
      <c r="Q44" s="125">
        <f t="shared" si="0"/>
        <v>1676259</v>
      </c>
      <c r="R44" s="138"/>
    </row>
    <row r="45" spans="2:18" ht="21" customHeight="1" x14ac:dyDescent="0.3">
      <c r="B45" s="292" t="s">
        <v>46</v>
      </c>
      <c r="C45" s="292"/>
      <c r="D45" s="292"/>
      <c r="E45" s="292"/>
      <c r="F45" s="292"/>
      <c r="G45" s="292"/>
      <c r="H45" s="292"/>
      <c r="I45" s="292"/>
      <c r="J45" s="292"/>
      <c r="K45" s="292"/>
      <c r="L45" s="292"/>
      <c r="M45" s="292"/>
      <c r="N45" s="292"/>
      <c r="O45" s="292"/>
      <c r="P45" s="292"/>
      <c r="Q45" s="292"/>
      <c r="R45" s="139"/>
    </row>
    <row r="46" spans="2:18" ht="21" customHeight="1" x14ac:dyDescent="0.3">
      <c r="B46" s="122" t="s">
        <v>47</v>
      </c>
      <c r="C46" s="69">
        <v>26961</v>
      </c>
      <c r="D46" s="69">
        <v>332775</v>
      </c>
      <c r="E46" s="69">
        <v>12239</v>
      </c>
      <c r="F46" s="69">
        <v>992281</v>
      </c>
      <c r="G46" s="69">
        <v>57765</v>
      </c>
      <c r="H46" s="69">
        <v>82651</v>
      </c>
      <c r="I46" s="69">
        <v>0</v>
      </c>
      <c r="J46" s="69">
        <v>58986</v>
      </c>
      <c r="K46" s="69">
        <v>0</v>
      </c>
      <c r="L46" s="69">
        <v>0</v>
      </c>
      <c r="M46" s="69">
        <v>0</v>
      </c>
      <c r="N46" s="69">
        <v>248165</v>
      </c>
      <c r="O46" s="69">
        <v>581192</v>
      </c>
      <c r="P46" s="69">
        <v>551822</v>
      </c>
      <c r="Q46" s="126">
        <v>2944837</v>
      </c>
      <c r="R46" s="138"/>
    </row>
    <row r="47" spans="2:18" ht="21" customHeight="1" x14ac:dyDescent="0.3">
      <c r="B47" s="122" t="s">
        <v>65</v>
      </c>
      <c r="C47" s="69">
        <v>2265</v>
      </c>
      <c r="D47" s="69">
        <v>293964</v>
      </c>
      <c r="E47" s="69">
        <v>0</v>
      </c>
      <c r="F47" s="69">
        <v>1485294</v>
      </c>
      <c r="G47" s="69">
        <v>17244</v>
      </c>
      <c r="H47" s="69">
        <v>171934</v>
      </c>
      <c r="I47" s="69">
        <v>0</v>
      </c>
      <c r="J47" s="69">
        <v>314367</v>
      </c>
      <c r="K47" s="69">
        <v>0</v>
      </c>
      <c r="L47" s="69">
        <v>22106</v>
      </c>
      <c r="M47" s="69">
        <v>0</v>
      </c>
      <c r="N47" s="69">
        <v>0</v>
      </c>
      <c r="O47" s="69">
        <v>583441</v>
      </c>
      <c r="P47" s="69">
        <v>491675</v>
      </c>
      <c r="Q47" s="126">
        <v>3382290</v>
      </c>
      <c r="R47" s="138"/>
    </row>
    <row r="48" spans="2:18" ht="21" customHeight="1" x14ac:dyDescent="0.3">
      <c r="B48" s="7" t="s">
        <v>258</v>
      </c>
      <c r="C48" s="69">
        <v>1441</v>
      </c>
      <c r="D48" s="69">
        <v>71211</v>
      </c>
      <c r="E48" s="69">
        <v>29158</v>
      </c>
      <c r="F48" s="69">
        <v>213824</v>
      </c>
      <c r="G48" s="69">
        <v>14987</v>
      </c>
      <c r="H48" s="69">
        <v>32112</v>
      </c>
      <c r="I48" s="69">
        <v>15655</v>
      </c>
      <c r="J48" s="69">
        <v>16960</v>
      </c>
      <c r="K48" s="69">
        <v>0</v>
      </c>
      <c r="L48" s="69">
        <v>4458</v>
      </c>
      <c r="M48" s="69">
        <v>27753</v>
      </c>
      <c r="N48" s="69">
        <v>2146</v>
      </c>
      <c r="O48" s="69">
        <v>51674</v>
      </c>
      <c r="P48" s="69">
        <v>41593</v>
      </c>
      <c r="Q48" s="126">
        <v>522971</v>
      </c>
      <c r="R48" s="138"/>
    </row>
    <row r="49" spans="2:19" ht="21" customHeight="1" x14ac:dyDescent="0.3">
      <c r="B49" s="122" t="s">
        <v>48</v>
      </c>
      <c r="C49" s="69">
        <v>39852</v>
      </c>
      <c r="D49" s="69">
        <v>804766</v>
      </c>
      <c r="E49" s="69">
        <v>3044619</v>
      </c>
      <c r="F49" s="69">
        <v>377690</v>
      </c>
      <c r="G49" s="69">
        <v>127326</v>
      </c>
      <c r="H49" s="69">
        <v>492045</v>
      </c>
      <c r="I49" s="69">
        <v>66648</v>
      </c>
      <c r="J49" s="69">
        <v>653339</v>
      </c>
      <c r="K49" s="69">
        <v>0</v>
      </c>
      <c r="L49" s="69">
        <v>215980</v>
      </c>
      <c r="M49" s="69">
        <v>20103</v>
      </c>
      <c r="N49" s="69">
        <v>2716</v>
      </c>
      <c r="O49" s="69">
        <v>3487738</v>
      </c>
      <c r="P49" s="69">
        <v>4459484</v>
      </c>
      <c r="Q49" s="126">
        <v>13792307</v>
      </c>
      <c r="R49" s="138"/>
    </row>
    <row r="50" spans="2:19" ht="21" customHeight="1" x14ac:dyDescent="0.3">
      <c r="B50" s="122" t="s">
        <v>259</v>
      </c>
      <c r="C50" s="69">
        <v>935</v>
      </c>
      <c r="D50" s="69">
        <v>73364</v>
      </c>
      <c r="E50" s="69">
        <v>0</v>
      </c>
      <c r="F50" s="69">
        <v>114371</v>
      </c>
      <c r="G50" s="69">
        <v>34719</v>
      </c>
      <c r="H50" s="69">
        <v>37642</v>
      </c>
      <c r="I50" s="69">
        <v>8532</v>
      </c>
      <c r="J50" s="69">
        <v>4427</v>
      </c>
      <c r="K50" s="69">
        <v>0</v>
      </c>
      <c r="L50" s="69">
        <v>3197</v>
      </c>
      <c r="M50" s="69">
        <v>2469</v>
      </c>
      <c r="N50" s="69">
        <v>440</v>
      </c>
      <c r="O50" s="69">
        <v>0</v>
      </c>
      <c r="P50" s="69">
        <v>61673</v>
      </c>
      <c r="Q50" s="126">
        <v>341770</v>
      </c>
      <c r="R50" s="138"/>
    </row>
    <row r="51" spans="2:19" ht="21" customHeight="1" x14ac:dyDescent="0.3">
      <c r="B51" s="124" t="s">
        <v>45</v>
      </c>
      <c r="C51" s="125">
        <f>SUM(C46:C50)</f>
        <v>71454</v>
      </c>
      <c r="D51" s="125">
        <f t="shared" ref="D51:Q51" si="1">SUM(D46:D50)</f>
        <v>1576080</v>
      </c>
      <c r="E51" s="125">
        <f t="shared" si="1"/>
        <v>3086016</v>
      </c>
      <c r="F51" s="125">
        <f t="shared" si="1"/>
        <v>3183460</v>
      </c>
      <c r="G51" s="125">
        <f t="shared" si="1"/>
        <v>252041</v>
      </c>
      <c r="H51" s="125">
        <f t="shared" si="1"/>
        <v>816384</v>
      </c>
      <c r="I51" s="125">
        <f t="shared" si="1"/>
        <v>90835</v>
      </c>
      <c r="J51" s="125">
        <f t="shared" si="1"/>
        <v>1048079</v>
      </c>
      <c r="K51" s="125">
        <f t="shared" si="1"/>
        <v>0</v>
      </c>
      <c r="L51" s="125">
        <f t="shared" si="1"/>
        <v>245741</v>
      </c>
      <c r="M51" s="125">
        <f t="shared" si="1"/>
        <v>50325</v>
      </c>
      <c r="N51" s="125">
        <f t="shared" si="1"/>
        <v>253467</v>
      </c>
      <c r="O51" s="125">
        <f t="shared" si="1"/>
        <v>4704045</v>
      </c>
      <c r="P51" s="125">
        <f t="shared" si="1"/>
        <v>5606247</v>
      </c>
      <c r="Q51" s="125">
        <f t="shared" si="1"/>
        <v>20984175</v>
      </c>
      <c r="R51" s="138"/>
    </row>
    <row r="52" spans="2:19" ht="20.25" customHeight="1" x14ac:dyDescent="0.3">
      <c r="B52" s="293" t="s">
        <v>50</v>
      </c>
      <c r="C52" s="293"/>
      <c r="D52" s="293"/>
      <c r="E52" s="293"/>
      <c r="F52" s="293"/>
      <c r="G52" s="293"/>
      <c r="H52" s="293"/>
      <c r="I52" s="293"/>
      <c r="J52" s="293"/>
      <c r="K52" s="293"/>
      <c r="L52" s="293"/>
      <c r="M52" s="293"/>
      <c r="N52" s="293"/>
      <c r="O52" s="293"/>
      <c r="P52" s="293"/>
      <c r="Q52" s="293"/>
      <c r="R52" s="140"/>
      <c r="S52" s="5"/>
    </row>
    <row r="53" spans="2:19" x14ac:dyDescent="0.3">
      <c r="Q53" s="5"/>
    </row>
    <row r="54" spans="2:19" x14ac:dyDescent="0.3">
      <c r="C54" s="5"/>
      <c r="D54" s="5"/>
      <c r="E54" s="5"/>
      <c r="F54" s="5"/>
      <c r="G54" s="5"/>
      <c r="H54" s="5"/>
      <c r="I54" s="5"/>
      <c r="J54" s="5"/>
      <c r="K54" s="5"/>
      <c r="L54" s="5"/>
      <c r="M54" s="5"/>
      <c r="N54" s="5"/>
      <c r="O54" s="5"/>
      <c r="P54" s="5"/>
      <c r="Q54" s="5"/>
    </row>
  </sheetData>
  <sheetProtection algorithmName="SHA-512" hashValue="2ZRY2A4pe1ZfslPS4siEf/6k2Txk+h1MgcZl8kSNqUPe1YXZpTHdsyOgFchrn1qhEN13UapnyQPA/4jIorW3AA==" saltValue="gWKV2hoAihHgXJRxoBEF4g==" spinCount="100000" sheet="1" objects="1" scenarios="1"/>
  <mergeCells count="4">
    <mergeCell ref="B4:Q4"/>
    <mergeCell ref="B6:Q6"/>
    <mergeCell ref="B45:Q45"/>
    <mergeCell ref="B52:Q5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92D050"/>
  </sheetPr>
  <dimension ref="B3:S57"/>
  <sheetViews>
    <sheetView topLeftCell="B4" workbookViewId="0">
      <pane xSplit="1" ySplit="3" topLeftCell="L43" activePane="bottomRight" state="frozen"/>
      <selection activeCell="Q47" sqref="Q47:Q50"/>
      <selection pane="topRight" activeCell="Q47" sqref="Q47:Q50"/>
      <selection pane="bottomLeft" activeCell="Q47" sqref="Q47:Q50"/>
      <selection pane="bottomRight" activeCell="Q47" sqref="Q47:Q50"/>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90" t="s">
        <v>266</v>
      </c>
      <c r="C4" s="290"/>
      <c r="D4" s="290"/>
      <c r="E4" s="290"/>
      <c r="F4" s="290"/>
      <c r="G4" s="290"/>
      <c r="H4" s="290"/>
      <c r="I4" s="290"/>
      <c r="J4" s="290"/>
      <c r="K4" s="290"/>
      <c r="L4" s="290"/>
      <c r="M4" s="290"/>
      <c r="N4" s="290"/>
      <c r="O4" s="290"/>
      <c r="P4" s="290"/>
      <c r="Q4" s="290"/>
      <c r="R4" s="127"/>
    </row>
    <row r="5" spans="2:18" ht="28.5" customHeight="1" x14ac:dyDescent="0.3">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37"/>
    </row>
    <row r="6" spans="2:18" ht="21" customHeight="1" x14ac:dyDescent="0.3">
      <c r="B6" s="291" t="s">
        <v>16</v>
      </c>
      <c r="C6" s="291"/>
      <c r="D6" s="291"/>
      <c r="E6" s="291"/>
      <c r="F6" s="291"/>
      <c r="G6" s="291"/>
      <c r="H6" s="291"/>
      <c r="I6" s="291"/>
      <c r="J6" s="291"/>
      <c r="K6" s="291"/>
      <c r="L6" s="291"/>
      <c r="M6" s="291"/>
      <c r="N6" s="291"/>
      <c r="O6" s="291"/>
      <c r="P6" s="291"/>
      <c r="Q6" s="291"/>
      <c r="R6" s="137"/>
    </row>
    <row r="7" spans="2:18" ht="18.75" customHeight="1" x14ac:dyDescent="0.3">
      <c r="B7" s="122" t="s">
        <v>17</v>
      </c>
      <c r="C7" s="69">
        <v>0</v>
      </c>
      <c r="D7" s="69">
        <v>61</v>
      </c>
      <c r="E7" s="69">
        <v>298</v>
      </c>
      <c r="F7" s="69">
        <v>1397</v>
      </c>
      <c r="G7" s="69">
        <v>1915</v>
      </c>
      <c r="H7" s="69">
        <v>68</v>
      </c>
      <c r="I7" s="69">
        <v>0</v>
      </c>
      <c r="J7" s="69">
        <v>0</v>
      </c>
      <c r="K7" s="69">
        <v>0</v>
      </c>
      <c r="L7" s="69">
        <v>5009</v>
      </c>
      <c r="M7" s="69">
        <v>577</v>
      </c>
      <c r="N7" s="69">
        <v>16142</v>
      </c>
      <c r="O7" s="69">
        <v>1057071</v>
      </c>
      <c r="P7" s="69">
        <v>3954</v>
      </c>
      <c r="Q7" s="126">
        <v>1086493</v>
      </c>
      <c r="R7" s="138"/>
    </row>
    <row r="8" spans="2:18" ht="21" customHeight="1" x14ac:dyDescent="0.3">
      <c r="B8" s="122" t="s">
        <v>18</v>
      </c>
      <c r="C8" s="69">
        <v>0</v>
      </c>
      <c r="D8" s="69">
        <v>24646</v>
      </c>
      <c r="E8" s="69">
        <v>1051</v>
      </c>
      <c r="F8" s="69">
        <v>93091</v>
      </c>
      <c r="G8" s="69">
        <v>8249</v>
      </c>
      <c r="H8" s="69">
        <v>329</v>
      </c>
      <c r="I8" s="69">
        <v>325832</v>
      </c>
      <c r="J8" s="69">
        <v>219504</v>
      </c>
      <c r="K8" s="69">
        <v>0</v>
      </c>
      <c r="L8" s="69">
        <v>48928</v>
      </c>
      <c r="M8" s="69">
        <v>7089</v>
      </c>
      <c r="N8" s="69">
        <v>31804</v>
      </c>
      <c r="O8" s="69">
        <v>0</v>
      </c>
      <c r="P8" s="69">
        <v>36822</v>
      </c>
      <c r="Q8" s="126">
        <v>797345</v>
      </c>
      <c r="R8" s="138"/>
    </row>
    <row r="9" spans="2:18" ht="21" customHeight="1" x14ac:dyDescent="0.3">
      <c r="B9" s="122" t="s">
        <v>19</v>
      </c>
      <c r="C9" s="69">
        <v>7914</v>
      </c>
      <c r="D9" s="69">
        <v>57665</v>
      </c>
      <c r="E9" s="69">
        <v>29733</v>
      </c>
      <c r="F9" s="69">
        <v>67946</v>
      </c>
      <c r="G9" s="69">
        <v>207855</v>
      </c>
      <c r="H9" s="69">
        <v>2086</v>
      </c>
      <c r="I9" s="69">
        <v>203366</v>
      </c>
      <c r="J9" s="69">
        <v>64222</v>
      </c>
      <c r="K9" s="69">
        <v>0</v>
      </c>
      <c r="L9" s="69">
        <v>97630</v>
      </c>
      <c r="M9" s="69">
        <v>91688</v>
      </c>
      <c r="N9" s="69">
        <v>94520</v>
      </c>
      <c r="O9" s="69">
        <v>0</v>
      </c>
      <c r="P9" s="69">
        <v>0</v>
      </c>
      <c r="Q9" s="126">
        <v>924625</v>
      </c>
      <c r="R9" s="138"/>
    </row>
    <row r="10" spans="2:18" ht="21" customHeight="1" x14ac:dyDescent="0.3">
      <c r="B10" s="122" t="s">
        <v>145</v>
      </c>
      <c r="C10" s="69">
        <v>12443</v>
      </c>
      <c r="D10" s="69">
        <v>14857</v>
      </c>
      <c r="E10" s="69">
        <v>9633</v>
      </c>
      <c r="F10" s="69">
        <v>40195</v>
      </c>
      <c r="G10" s="69">
        <v>40763</v>
      </c>
      <c r="H10" s="69">
        <v>34596</v>
      </c>
      <c r="I10" s="69">
        <v>46695</v>
      </c>
      <c r="J10" s="69">
        <v>32019</v>
      </c>
      <c r="K10" s="69">
        <v>0</v>
      </c>
      <c r="L10" s="69">
        <v>1216</v>
      </c>
      <c r="M10" s="69">
        <v>7431</v>
      </c>
      <c r="N10" s="69">
        <v>21407</v>
      </c>
      <c r="O10" s="69">
        <v>1277</v>
      </c>
      <c r="P10" s="69">
        <v>13714</v>
      </c>
      <c r="Q10" s="126">
        <v>276247</v>
      </c>
      <c r="R10" s="138"/>
    </row>
    <row r="11" spans="2:18" ht="21" customHeight="1" x14ac:dyDescent="0.3">
      <c r="B11" s="122" t="s">
        <v>20</v>
      </c>
      <c r="C11" s="69">
        <v>1997</v>
      </c>
      <c r="D11" s="69">
        <v>29931</v>
      </c>
      <c r="E11" s="69">
        <v>15113</v>
      </c>
      <c r="F11" s="69">
        <v>142670</v>
      </c>
      <c r="G11" s="69">
        <v>25648</v>
      </c>
      <c r="H11" s="69">
        <v>36333</v>
      </c>
      <c r="I11" s="69">
        <v>292012</v>
      </c>
      <c r="J11" s="69">
        <v>285027</v>
      </c>
      <c r="K11" s="69">
        <v>0</v>
      </c>
      <c r="L11" s="69">
        <v>33460</v>
      </c>
      <c r="M11" s="69">
        <v>41140</v>
      </c>
      <c r="N11" s="69">
        <v>99551</v>
      </c>
      <c r="O11" s="69">
        <v>458425</v>
      </c>
      <c r="P11" s="69">
        <v>70278</v>
      </c>
      <c r="Q11" s="126">
        <v>1531584</v>
      </c>
      <c r="R11" s="138"/>
    </row>
    <row r="12" spans="2:18" ht="21" customHeight="1" x14ac:dyDescent="0.3">
      <c r="B12" s="122" t="s">
        <v>139</v>
      </c>
      <c r="C12" s="69">
        <v>0</v>
      </c>
      <c r="D12" s="69">
        <v>4676</v>
      </c>
      <c r="E12" s="69">
        <v>40815</v>
      </c>
      <c r="F12" s="69">
        <v>79165</v>
      </c>
      <c r="G12" s="69">
        <v>34171</v>
      </c>
      <c r="H12" s="69">
        <v>45314</v>
      </c>
      <c r="I12" s="69">
        <v>667086</v>
      </c>
      <c r="J12" s="69">
        <v>520851</v>
      </c>
      <c r="K12" s="69">
        <v>0</v>
      </c>
      <c r="L12" s="69">
        <v>329103</v>
      </c>
      <c r="M12" s="69">
        <v>104237</v>
      </c>
      <c r="N12" s="69">
        <v>102640</v>
      </c>
      <c r="O12" s="69">
        <v>400685</v>
      </c>
      <c r="P12" s="69">
        <v>270659</v>
      </c>
      <c r="Q12" s="126">
        <v>2599402</v>
      </c>
      <c r="R12" s="138"/>
    </row>
    <row r="13" spans="2:18" ht="21" customHeight="1" x14ac:dyDescent="0.3">
      <c r="B13" s="122" t="s">
        <v>21</v>
      </c>
      <c r="C13" s="69">
        <v>0</v>
      </c>
      <c r="D13" s="69">
        <v>41085</v>
      </c>
      <c r="E13" s="69">
        <v>33121</v>
      </c>
      <c r="F13" s="69">
        <v>123544</v>
      </c>
      <c r="G13" s="69">
        <v>17982</v>
      </c>
      <c r="H13" s="69">
        <v>53386</v>
      </c>
      <c r="I13" s="69">
        <v>525305</v>
      </c>
      <c r="J13" s="69">
        <v>669467</v>
      </c>
      <c r="K13" s="69">
        <v>0</v>
      </c>
      <c r="L13" s="69">
        <v>124430</v>
      </c>
      <c r="M13" s="69">
        <v>213983</v>
      </c>
      <c r="N13" s="69">
        <v>90099</v>
      </c>
      <c r="O13" s="69">
        <v>268798</v>
      </c>
      <c r="P13" s="69">
        <v>67747</v>
      </c>
      <c r="Q13" s="126">
        <v>2228949</v>
      </c>
      <c r="R13" s="138"/>
    </row>
    <row r="14" spans="2:18" ht="21" customHeight="1" x14ac:dyDescent="0.3">
      <c r="B14" s="122" t="s">
        <v>22</v>
      </c>
      <c r="C14" s="69">
        <v>0</v>
      </c>
      <c r="D14" s="69">
        <v>12299</v>
      </c>
      <c r="E14" s="69">
        <v>1774</v>
      </c>
      <c r="F14" s="69">
        <v>23563</v>
      </c>
      <c r="G14" s="69">
        <v>3994</v>
      </c>
      <c r="H14" s="69">
        <v>19324</v>
      </c>
      <c r="I14" s="69">
        <v>51737</v>
      </c>
      <c r="J14" s="69">
        <v>33443</v>
      </c>
      <c r="K14" s="69">
        <v>0</v>
      </c>
      <c r="L14" s="69">
        <v>3426</v>
      </c>
      <c r="M14" s="69">
        <v>3307</v>
      </c>
      <c r="N14" s="69">
        <v>14495</v>
      </c>
      <c r="O14" s="69">
        <v>0</v>
      </c>
      <c r="P14" s="69">
        <v>3175</v>
      </c>
      <c r="Q14" s="126">
        <v>170536</v>
      </c>
      <c r="R14" s="138"/>
    </row>
    <row r="15" spans="2:18" ht="21" customHeight="1" x14ac:dyDescent="0.3">
      <c r="B15" s="122" t="s">
        <v>23</v>
      </c>
      <c r="C15" s="69">
        <v>0</v>
      </c>
      <c r="D15" s="69">
        <v>0</v>
      </c>
      <c r="E15" s="69">
        <v>0</v>
      </c>
      <c r="F15" s="69">
        <v>0</v>
      </c>
      <c r="G15" s="69">
        <v>0</v>
      </c>
      <c r="H15" s="69">
        <v>0</v>
      </c>
      <c r="I15" s="69">
        <v>0</v>
      </c>
      <c r="J15" s="69">
        <v>0</v>
      </c>
      <c r="K15" s="69">
        <v>863581</v>
      </c>
      <c r="L15" s="69">
        <v>0</v>
      </c>
      <c r="M15" s="69">
        <v>0</v>
      </c>
      <c r="N15" s="69">
        <v>0</v>
      </c>
      <c r="O15" s="69">
        <v>0</v>
      </c>
      <c r="P15" s="69">
        <v>0</v>
      </c>
      <c r="Q15" s="126">
        <v>863581</v>
      </c>
      <c r="R15" s="138"/>
    </row>
    <row r="16" spans="2:18" ht="21" customHeight="1" x14ac:dyDescent="0.3">
      <c r="B16" s="122" t="s">
        <v>24</v>
      </c>
      <c r="C16" s="69">
        <v>38522</v>
      </c>
      <c r="D16" s="69">
        <v>13567</v>
      </c>
      <c r="E16" s="69">
        <v>4234</v>
      </c>
      <c r="F16" s="69">
        <v>29407</v>
      </c>
      <c r="G16" s="69">
        <v>7324</v>
      </c>
      <c r="H16" s="69">
        <v>11354</v>
      </c>
      <c r="I16" s="69">
        <v>135461</v>
      </c>
      <c r="J16" s="69">
        <v>100816</v>
      </c>
      <c r="K16" s="69">
        <v>6161</v>
      </c>
      <c r="L16" s="69">
        <v>3454</v>
      </c>
      <c r="M16" s="69">
        <v>17336</v>
      </c>
      <c r="N16" s="69">
        <v>34034</v>
      </c>
      <c r="O16" s="69">
        <v>0</v>
      </c>
      <c r="P16" s="69">
        <v>5140</v>
      </c>
      <c r="Q16" s="126">
        <v>406810</v>
      </c>
      <c r="R16" s="138"/>
    </row>
    <row r="17" spans="2:18" ht="21" customHeight="1" x14ac:dyDescent="0.3">
      <c r="B17" s="122" t="s">
        <v>25</v>
      </c>
      <c r="C17" s="69">
        <v>0</v>
      </c>
      <c r="D17" s="69">
        <v>10897</v>
      </c>
      <c r="E17" s="69">
        <v>9894</v>
      </c>
      <c r="F17" s="69">
        <v>40057</v>
      </c>
      <c r="G17" s="69">
        <v>11671</v>
      </c>
      <c r="H17" s="69">
        <v>22545</v>
      </c>
      <c r="I17" s="69">
        <v>241814</v>
      </c>
      <c r="J17" s="69">
        <v>248515</v>
      </c>
      <c r="K17" s="69">
        <v>0</v>
      </c>
      <c r="L17" s="69">
        <v>32647</v>
      </c>
      <c r="M17" s="69">
        <v>23229</v>
      </c>
      <c r="N17" s="69">
        <v>41170</v>
      </c>
      <c r="O17" s="69">
        <v>138226</v>
      </c>
      <c r="P17" s="69">
        <v>-6871</v>
      </c>
      <c r="Q17" s="126">
        <v>813793</v>
      </c>
      <c r="R17" s="138"/>
    </row>
    <row r="18" spans="2:18" ht="21" customHeight="1" x14ac:dyDescent="0.3">
      <c r="B18" s="122" t="s">
        <v>26</v>
      </c>
      <c r="C18" s="69">
        <v>18277</v>
      </c>
      <c r="D18" s="69">
        <v>44634</v>
      </c>
      <c r="E18" s="69">
        <v>15058</v>
      </c>
      <c r="F18" s="69">
        <v>161555</v>
      </c>
      <c r="G18" s="69">
        <v>12284</v>
      </c>
      <c r="H18" s="69">
        <v>37333</v>
      </c>
      <c r="I18" s="69">
        <v>98832</v>
      </c>
      <c r="J18" s="69">
        <v>103127</v>
      </c>
      <c r="K18" s="69">
        <v>0</v>
      </c>
      <c r="L18" s="69">
        <v>13065</v>
      </c>
      <c r="M18" s="69">
        <v>47057</v>
      </c>
      <c r="N18" s="69">
        <v>80145</v>
      </c>
      <c r="O18" s="69">
        <v>232070</v>
      </c>
      <c r="P18" s="69">
        <v>21390</v>
      </c>
      <c r="Q18" s="126">
        <v>884828</v>
      </c>
      <c r="R18" s="138"/>
    </row>
    <row r="19" spans="2:18" ht="21" customHeight="1" x14ac:dyDescent="0.3">
      <c r="B19" s="122" t="s">
        <v>27</v>
      </c>
      <c r="C19" s="69">
        <v>22893</v>
      </c>
      <c r="D19" s="69">
        <v>27932</v>
      </c>
      <c r="E19" s="69">
        <v>12775</v>
      </c>
      <c r="F19" s="69">
        <v>84092</v>
      </c>
      <c r="G19" s="69">
        <v>12579</v>
      </c>
      <c r="H19" s="69">
        <v>33602</v>
      </c>
      <c r="I19" s="69">
        <v>271910</v>
      </c>
      <c r="J19" s="69">
        <v>305969</v>
      </c>
      <c r="K19" s="69">
        <v>0</v>
      </c>
      <c r="L19" s="69">
        <v>9674</v>
      </c>
      <c r="M19" s="69">
        <v>25298</v>
      </c>
      <c r="N19" s="69">
        <v>62486</v>
      </c>
      <c r="O19" s="69">
        <v>0</v>
      </c>
      <c r="P19" s="69">
        <v>33571</v>
      </c>
      <c r="Q19" s="126">
        <v>902782</v>
      </c>
      <c r="R19" s="138"/>
    </row>
    <row r="20" spans="2:18" ht="21" customHeight="1" x14ac:dyDescent="0.3">
      <c r="B20" s="122" t="s">
        <v>28</v>
      </c>
      <c r="C20" s="69">
        <v>8455</v>
      </c>
      <c r="D20" s="69">
        <v>53117</v>
      </c>
      <c r="E20" s="69">
        <v>68625</v>
      </c>
      <c r="F20" s="69">
        <v>101472</v>
      </c>
      <c r="G20" s="69">
        <v>74331</v>
      </c>
      <c r="H20" s="69">
        <v>43957</v>
      </c>
      <c r="I20" s="69">
        <v>294584</v>
      </c>
      <c r="J20" s="69">
        <v>159061</v>
      </c>
      <c r="K20" s="69">
        <v>0</v>
      </c>
      <c r="L20" s="69">
        <v>84925</v>
      </c>
      <c r="M20" s="69">
        <v>55611</v>
      </c>
      <c r="N20" s="69">
        <v>78966</v>
      </c>
      <c r="O20" s="69">
        <v>331793</v>
      </c>
      <c r="P20" s="69">
        <v>94576</v>
      </c>
      <c r="Q20" s="126">
        <v>1449473</v>
      </c>
      <c r="R20" s="138"/>
    </row>
    <row r="21" spans="2:18" ht="21" customHeight="1" x14ac:dyDescent="0.3">
      <c r="B21" s="122" t="s">
        <v>29</v>
      </c>
      <c r="C21" s="69">
        <v>25717</v>
      </c>
      <c r="D21" s="69">
        <v>23182</v>
      </c>
      <c r="E21" s="69">
        <v>22491</v>
      </c>
      <c r="F21" s="69">
        <v>55396</v>
      </c>
      <c r="G21" s="69">
        <v>23172</v>
      </c>
      <c r="H21" s="69">
        <v>65498</v>
      </c>
      <c r="I21" s="69">
        <v>427058</v>
      </c>
      <c r="J21" s="69">
        <v>207646</v>
      </c>
      <c r="K21" s="69">
        <v>0</v>
      </c>
      <c r="L21" s="69">
        <v>34435</v>
      </c>
      <c r="M21" s="69">
        <v>66937</v>
      </c>
      <c r="N21" s="69">
        <v>100943</v>
      </c>
      <c r="O21" s="69">
        <v>54453</v>
      </c>
      <c r="P21" s="69">
        <v>12083</v>
      </c>
      <c r="Q21" s="126">
        <v>1119010</v>
      </c>
      <c r="R21" s="138"/>
    </row>
    <row r="22" spans="2:18" ht="21" customHeight="1" x14ac:dyDescent="0.3">
      <c r="B22" s="122" t="s">
        <v>30</v>
      </c>
      <c r="C22" s="69">
        <v>0</v>
      </c>
      <c r="D22" s="69">
        <v>6907</v>
      </c>
      <c r="E22" s="69">
        <v>8813</v>
      </c>
      <c r="F22" s="69">
        <v>32492</v>
      </c>
      <c r="G22" s="69">
        <v>2677</v>
      </c>
      <c r="H22" s="69">
        <v>23136</v>
      </c>
      <c r="I22" s="69">
        <v>106763</v>
      </c>
      <c r="J22" s="69">
        <v>69353</v>
      </c>
      <c r="K22" s="69">
        <v>0</v>
      </c>
      <c r="L22" s="69">
        <v>7506</v>
      </c>
      <c r="M22" s="69">
        <v>18943</v>
      </c>
      <c r="N22" s="69">
        <v>50213</v>
      </c>
      <c r="O22" s="69">
        <v>0</v>
      </c>
      <c r="P22" s="69">
        <v>5259</v>
      </c>
      <c r="Q22" s="126">
        <v>332063</v>
      </c>
      <c r="R22" s="138"/>
    </row>
    <row r="23" spans="2:18" ht="21" customHeight="1" x14ac:dyDescent="0.3">
      <c r="B23" s="122" t="s">
        <v>31</v>
      </c>
      <c r="C23" s="69">
        <v>0</v>
      </c>
      <c r="D23" s="69">
        <v>0</v>
      </c>
      <c r="E23" s="69">
        <v>0</v>
      </c>
      <c r="F23" s="69">
        <v>0</v>
      </c>
      <c r="G23" s="69">
        <v>0</v>
      </c>
      <c r="H23" s="69">
        <v>0</v>
      </c>
      <c r="I23" s="69">
        <v>0</v>
      </c>
      <c r="J23" s="69">
        <v>0</v>
      </c>
      <c r="K23" s="69">
        <v>0</v>
      </c>
      <c r="L23" s="69">
        <v>0</v>
      </c>
      <c r="M23" s="69">
        <v>0</v>
      </c>
      <c r="N23" s="69">
        <v>0</v>
      </c>
      <c r="O23" s="69">
        <v>0</v>
      </c>
      <c r="P23" s="69">
        <v>0</v>
      </c>
      <c r="Q23" s="126">
        <v>0</v>
      </c>
      <c r="R23" s="138"/>
    </row>
    <row r="24" spans="2:18" ht="21" customHeight="1" x14ac:dyDescent="0.3">
      <c r="B24" s="122" t="s">
        <v>32</v>
      </c>
      <c r="C24" s="69">
        <v>1138</v>
      </c>
      <c r="D24" s="69">
        <v>35476</v>
      </c>
      <c r="E24" s="69">
        <v>5588</v>
      </c>
      <c r="F24" s="69">
        <v>90548</v>
      </c>
      <c r="G24" s="69">
        <v>68797</v>
      </c>
      <c r="H24" s="69">
        <v>33869</v>
      </c>
      <c r="I24" s="69">
        <v>446626</v>
      </c>
      <c r="J24" s="69">
        <v>227076</v>
      </c>
      <c r="K24" s="69">
        <v>0</v>
      </c>
      <c r="L24" s="69">
        <v>57971</v>
      </c>
      <c r="M24" s="69">
        <v>11665</v>
      </c>
      <c r="N24" s="69">
        <v>55547</v>
      </c>
      <c r="O24" s="69">
        <v>922122</v>
      </c>
      <c r="P24" s="69">
        <v>49048</v>
      </c>
      <c r="Q24" s="126">
        <v>2005470</v>
      </c>
      <c r="R24" s="138"/>
    </row>
    <row r="25" spans="2:18" ht="21" customHeight="1" x14ac:dyDescent="0.3">
      <c r="B25" s="122" t="s">
        <v>33</v>
      </c>
      <c r="C25" s="69">
        <v>0</v>
      </c>
      <c r="D25" s="69">
        <v>39491</v>
      </c>
      <c r="E25" s="69">
        <v>13174</v>
      </c>
      <c r="F25" s="69">
        <v>140574</v>
      </c>
      <c r="G25" s="69">
        <v>13289</v>
      </c>
      <c r="H25" s="69">
        <v>66666</v>
      </c>
      <c r="I25" s="69">
        <v>84568</v>
      </c>
      <c r="J25" s="69">
        <v>117144</v>
      </c>
      <c r="K25" s="69">
        <v>0</v>
      </c>
      <c r="L25" s="69">
        <v>10802</v>
      </c>
      <c r="M25" s="69">
        <v>50845</v>
      </c>
      <c r="N25" s="69">
        <v>87508</v>
      </c>
      <c r="O25" s="69">
        <v>36637</v>
      </c>
      <c r="P25" s="69">
        <v>4689</v>
      </c>
      <c r="Q25" s="126">
        <v>665385</v>
      </c>
      <c r="R25" s="138"/>
    </row>
    <row r="26" spans="2:18" ht="21" customHeight="1" x14ac:dyDescent="0.3">
      <c r="B26" s="122" t="s">
        <v>34</v>
      </c>
      <c r="C26" s="69">
        <v>0</v>
      </c>
      <c r="D26" s="69">
        <v>8353</v>
      </c>
      <c r="E26" s="69">
        <v>7100</v>
      </c>
      <c r="F26" s="69">
        <v>13836</v>
      </c>
      <c r="G26" s="69">
        <v>11466</v>
      </c>
      <c r="H26" s="69">
        <v>4127</v>
      </c>
      <c r="I26" s="69">
        <v>273038</v>
      </c>
      <c r="J26" s="69">
        <v>187655</v>
      </c>
      <c r="K26" s="69">
        <v>0</v>
      </c>
      <c r="L26" s="69">
        <v>3801</v>
      </c>
      <c r="M26" s="69">
        <v>16325</v>
      </c>
      <c r="N26" s="69">
        <v>18015</v>
      </c>
      <c r="O26" s="69">
        <v>0</v>
      </c>
      <c r="P26" s="69">
        <v>14851</v>
      </c>
      <c r="Q26" s="126">
        <v>558567</v>
      </c>
      <c r="R26" s="138"/>
    </row>
    <row r="27" spans="2:18" ht="21" customHeight="1" x14ac:dyDescent="0.3">
      <c r="B27" s="122" t="s">
        <v>35</v>
      </c>
      <c r="C27" s="69">
        <v>0</v>
      </c>
      <c r="D27" s="69">
        <v>17286</v>
      </c>
      <c r="E27" s="69">
        <v>3295</v>
      </c>
      <c r="F27" s="69">
        <v>22588</v>
      </c>
      <c r="G27" s="69">
        <v>60402</v>
      </c>
      <c r="H27" s="69">
        <v>17126</v>
      </c>
      <c r="I27" s="69">
        <v>126454</v>
      </c>
      <c r="J27" s="69">
        <v>189129</v>
      </c>
      <c r="K27" s="69">
        <v>19446</v>
      </c>
      <c r="L27" s="69">
        <v>5832</v>
      </c>
      <c r="M27" s="69">
        <v>5346</v>
      </c>
      <c r="N27" s="69">
        <v>14880</v>
      </c>
      <c r="O27" s="69">
        <v>466417</v>
      </c>
      <c r="P27" s="69">
        <v>32080</v>
      </c>
      <c r="Q27" s="126">
        <v>980280</v>
      </c>
      <c r="R27" s="138"/>
    </row>
    <row r="28" spans="2:18" ht="21" customHeight="1" x14ac:dyDescent="0.3">
      <c r="B28" s="122" t="s">
        <v>36</v>
      </c>
      <c r="C28" s="69">
        <v>356</v>
      </c>
      <c r="D28" s="69">
        <v>16786</v>
      </c>
      <c r="E28" s="69">
        <v>9358</v>
      </c>
      <c r="F28" s="69">
        <v>55378</v>
      </c>
      <c r="G28" s="69">
        <v>6154</v>
      </c>
      <c r="H28" s="69">
        <v>29152</v>
      </c>
      <c r="I28" s="69">
        <v>134168</v>
      </c>
      <c r="J28" s="69">
        <v>84016</v>
      </c>
      <c r="K28" s="69">
        <v>0</v>
      </c>
      <c r="L28" s="69">
        <v>4548</v>
      </c>
      <c r="M28" s="69">
        <v>16207</v>
      </c>
      <c r="N28" s="69">
        <v>77920</v>
      </c>
      <c r="O28" s="69">
        <v>0</v>
      </c>
      <c r="P28" s="69">
        <v>16886</v>
      </c>
      <c r="Q28" s="126">
        <v>450931</v>
      </c>
      <c r="R28" s="138"/>
    </row>
    <row r="29" spans="2:18" ht="21" customHeight="1" x14ac:dyDescent="0.3">
      <c r="B29" s="122" t="s">
        <v>199</v>
      </c>
      <c r="C29" s="69">
        <v>0</v>
      </c>
      <c r="D29" s="69">
        <v>18926</v>
      </c>
      <c r="E29" s="69">
        <v>5071</v>
      </c>
      <c r="F29" s="69">
        <v>14062</v>
      </c>
      <c r="G29" s="69">
        <v>2755</v>
      </c>
      <c r="H29" s="69">
        <v>9152</v>
      </c>
      <c r="I29" s="69">
        <v>131485</v>
      </c>
      <c r="J29" s="69">
        <v>82691</v>
      </c>
      <c r="K29" s="69">
        <v>0</v>
      </c>
      <c r="L29" s="69">
        <v>15648</v>
      </c>
      <c r="M29" s="69">
        <v>10790</v>
      </c>
      <c r="N29" s="69">
        <v>33692</v>
      </c>
      <c r="O29" s="69">
        <v>10574</v>
      </c>
      <c r="P29" s="69">
        <v>2685</v>
      </c>
      <c r="Q29" s="126">
        <v>337533</v>
      </c>
      <c r="R29" s="138"/>
    </row>
    <row r="30" spans="2:18" ht="21" customHeight="1" x14ac:dyDescent="0.3">
      <c r="B30" s="122" t="s">
        <v>200</v>
      </c>
      <c r="C30" s="69">
        <v>57233</v>
      </c>
      <c r="D30" s="69">
        <v>8630</v>
      </c>
      <c r="E30" s="69">
        <v>2499</v>
      </c>
      <c r="F30" s="69">
        <v>26175</v>
      </c>
      <c r="G30" s="69">
        <v>17746</v>
      </c>
      <c r="H30" s="69">
        <v>7690</v>
      </c>
      <c r="I30" s="69">
        <v>67101</v>
      </c>
      <c r="J30" s="69">
        <v>48981</v>
      </c>
      <c r="K30" s="69">
        <v>0</v>
      </c>
      <c r="L30" s="69">
        <v>3378</v>
      </c>
      <c r="M30" s="69">
        <v>3418</v>
      </c>
      <c r="N30" s="69">
        <v>7384</v>
      </c>
      <c r="O30" s="69">
        <v>0</v>
      </c>
      <c r="P30" s="69">
        <v>8563</v>
      </c>
      <c r="Q30" s="126">
        <v>258799</v>
      </c>
      <c r="R30" s="138"/>
    </row>
    <row r="31" spans="2:18" ht="21" customHeight="1" x14ac:dyDescent="0.3">
      <c r="B31" s="122" t="s">
        <v>37</v>
      </c>
      <c r="C31" s="69">
        <v>0</v>
      </c>
      <c r="D31" s="69">
        <v>5819</v>
      </c>
      <c r="E31" s="69">
        <v>12127</v>
      </c>
      <c r="F31" s="69">
        <v>17094</v>
      </c>
      <c r="G31" s="69">
        <v>972</v>
      </c>
      <c r="H31" s="69">
        <v>16343</v>
      </c>
      <c r="I31" s="69">
        <v>209677</v>
      </c>
      <c r="J31" s="69">
        <v>197086</v>
      </c>
      <c r="K31" s="69">
        <v>0</v>
      </c>
      <c r="L31" s="69">
        <v>4031</v>
      </c>
      <c r="M31" s="69">
        <v>15424</v>
      </c>
      <c r="N31" s="69">
        <v>73480</v>
      </c>
      <c r="O31" s="69">
        <v>0</v>
      </c>
      <c r="P31" s="69">
        <v>3516</v>
      </c>
      <c r="Q31" s="126">
        <v>555568</v>
      </c>
      <c r="R31" s="138"/>
    </row>
    <row r="32" spans="2:18" ht="21" customHeight="1" x14ac:dyDescent="0.3">
      <c r="B32" s="122" t="s">
        <v>141</v>
      </c>
      <c r="C32" s="69">
        <v>0</v>
      </c>
      <c r="D32" s="69">
        <v>8617</v>
      </c>
      <c r="E32" s="69">
        <v>5008</v>
      </c>
      <c r="F32" s="69">
        <v>44253</v>
      </c>
      <c r="G32" s="69">
        <v>7083</v>
      </c>
      <c r="H32" s="69">
        <v>1450</v>
      </c>
      <c r="I32" s="69">
        <v>140786</v>
      </c>
      <c r="J32" s="69">
        <v>103021</v>
      </c>
      <c r="K32" s="69">
        <v>0</v>
      </c>
      <c r="L32" s="69">
        <v>19575</v>
      </c>
      <c r="M32" s="69">
        <v>12187</v>
      </c>
      <c r="N32" s="69">
        <v>26511</v>
      </c>
      <c r="O32" s="69">
        <v>141313</v>
      </c>
      <c r="P32" s="69">
        <v>999</v>
      </c>
      <c r="Q32" s="126">
        <v>510803</v>
      </c>
      <c r="R32" s="138"/>
    </row>
    <row r="33" spans="2:18" ht="21" customHeight="1" x14ac:dyDescent="0.3">
      <c r="B33" s="122" t="s">
        <v>218</v>
      </c>
      <c r="C33" s="69">
        <v>0</v>
      </c>
      <c r="D33" s="69">
        <v>5116</v>
      </c>
      <c r="E33" s="69">
        <v>3177</v>
      </c>
      <c r="F33" s="69">
        <v>17727</v>
      </c>
      <c r="G33" s="69">
        <v>12025</v>
      </c>
      <c r="H33" s="69">
        <v>5653</v>
      </c>
      <c r="I33" s="69">
        <v>105766</v>
      </c>
      <c r="J33" s="69">
        <v>44684</v>
      </c>
      <c r="K33" s="69">
        <v>0</v>
      </c>
      <c r="L33" s="69">
        <v>9246</v>
      </c>
      <c r="M33" s="69">
        <v>4205</v>
      </c>
      <c r="N33" s="69">
        <v>10113</v>
      </c>
      <c r="O33" s="69">
        <v>0</v>
      </c>
      <c r="P33" s="69">
        <v>15342</v>
      </c>
      <c r="Q33" s="126">
        <v>233053</v>
      </c>
      <c r="R33" s="138"/>
    </row>
    <row r="34" spans="2:18" ht="21" customHeight="1" x14ac:dyDescent="0.3">
      <c r="B34" s="122" t="s">
        <v>142</v>
      </c>
      <c r="C34" s="69">
        <v>0</v>
      </c>
      <c r="D34" s="69">
        <v>4033</v>
      </c>
      <c r="E34" s="69">
        <v>1385</v>
      </c>
      <c r="F34" s="69">
        <v>9156</v>
      </c>
      <c r="G34" s="69">
        <v>10146</v>
      </c>
      <c r="H34" s="69">
        <v>7380</v>
      </c>
      <c r="I34" s="69">
        <v>204632</v>
      </c>
      <c r="J34" s="69">
        <v>157857</v>
      </c>
      <c r="K34" s="69">
        <v>33632</v>
      </c>
      <c r="L34" s="69">
        <v>40863</v>
      </c>
      <c r="M34" s="69">
        <v>5862</v>
      </c>
      <c r="N34" s="69">
        <v>18432</v>
      </c>
      <c r="O34" s="69">
        <v>720277</v>
      </c>
      <c r="P34" s="69">
        <v>11575</v>
      </c>
      <c r="Q34" s="126">
        <v>1225229</v>
      </c>
      <c r="R34" s="138"/>
    </row>
    <row r="35" spans="2:18" ht="21" customHeight="1" x14ac:dyDescent="0.3">
      <c r="B35" s="122" t="s">
        <v>143</v>
      </c>
      <c r="C35" s="69">
        <v>0</v>
      </c>
      <c r="D35" s="69">
        <v>1675</v>
      </c>
      <c r="E35" s="69">
        <v>5852</v>
      </c>
      <c r="F35" s="69">
        <v>6891</v>
      </c>
      <c r="G35" s="69">
        <v>1652</v>
      </c>
      <c r="H35" s="69">
        <v>493</v>
      </c>
      <c r="I35" s="69">
        <v>211651</v>
      </c>
      <c r="J35" s="69">
        <v>73718</v>
      </c>
      <c r="K35" s="69">
        <v>0</v>
      </c>
      <c r="L35" s="69">
        <v>10089</v>
      </c>
      <c r="M35" s="69">
        <v>11405</v>
      </c>
      <c r="N35" s="69">
        <v>28959</v>
      </c>
      <c r="O35" s="69">
        <v>109187</v>
      </c>
      <c r="P35" s="69">
        <v>21234</v>
      </c>
      <c r="Q35" s="126">
        <v>482806</v>
      </c>
      <c r="R35" s="138"/>
    </row>
    <row r="36" spans="2:18" ht="21" customHeight="1" x14ac:dyDescent="0.3">
      <c r="B36" s="122" t="s">
        <v>219</v>
      </c>
      <c r="C36" s="69">
        <v>0</v>
      </c>
      <c r="D36" s="69">
        <v>5459</v>
      </c>
      <c r="E36" s="69">
        <v>23096</v>
      </c>
      <c r="F36" s="69">
        <v>12242</v>
      </c>
      <c r="G36" s="69">
        <v>15086</v>
      </c>
      <c r="H36" s="69">
        <v>13128</v>
      </c>
      <c r="I36" s="69">
        <v>208165</v>
      </c>
      <c r="J36" s="69">
        <v>144839</v>
      </c>
      <c r="K36" s="69">
        <v>77422</v>
      </c>
      <c r="L36" s="69">
        <v>4179</v>
      </c>
      <c r="M36" s="69">
        <v>16703</v>
      </c>
      <c r="N36" s="69">
        <v>34900</v>
      </c>
      <c r="O36" s="69">
        <v>67721</v>
      </c>
      <c r="P36" s="69">
        <v>9547</v>
      </c>
      <c r="Q36" s="126">
        <v>632488</v>
      </c>
      <c r="R36" s="138"/>
    </row>
    <row r="37" spans="2:18" ht="21" customHeight="1" x14ac:dyDescent="0.3">
      <c r="B37" s="122" t="s">
        <v>38</v>
      </c>
      <c r="C37" s="69">
        <v>0</v>
      </c>
      <c r="D37" s="69">
        <v>3898</v>
      </c>
      <c r="E37" s="69">
        <v>2168</v>
      </c>
      <c r="F37" s="69">
        <v>12826</v>
      </c>
      <c r="G37" s="69">
        <v>5887</v>
      </c>
      <c r="H37" s="69">
        <v>4961</v>
      </c>
      <c r="I37" s="69">
        <v>78929</v>
      </c>
      <c r="J37" s="69">
        <v>88524</v>
      </c>
      <c r="K37" s="69">
        <v>0</v>
      </c>
      <c r="L37" s="69">
        <v>952</v>
      </c>
      <c r="M37" s="69">
        <v>15491</v>
      </c>
      <c r="N37" s="69">
        <v>14495</v>
      </c>
      <c r="O37" s="69">
        <v>82849</v>
      </c>
      <c r="P37" s="69">
        <v>72950</v>
      </c>
      <c r="Q37" s="126">
        <v>383931</v>
      </c>
      <c r="R37" s="138"/>
    </row>
    <row r="38" spans="2:18" ht="21" customHeight="1" x14ac:dyDescent="0.3">
      <c r="B38" s="122" t="s">
        <v>39</v>
      </c>
      <c r="C38" s="69">
        <v>0</v>
      </c>
      <c r="D38" s="69">
        <v>5452</v>
      </c>
      <c r="E38" s="69">
        <v>13651</v>
      </c>
      <c r="F38" s="69">
        <v>25638</v>
      </c>
      <c r="G38" s="69">
        <v>7508</v>
      </c>
      <c r="H38" s="69">
        <v>38686</v>
      </c>
      <c r="I38" s="69">
        <v>66843</v>
      </c>
      <c r="J38" s="69">
        <v>51541</v>
      </c>
      <c r="K38" s="69">
        <v>0</v>
      </c>
      <c r="L38" s="69">
        <v>3923</v>
      </c>
      <c r="M38" s="69">
        <v>39828</v>
      </c>
      <c r="N38" s="69">
        <v>68292</v>
      </c>
      <c r="O38" s="69">
        <v>5028</v>
      </c>
      <c r="P38" s="69">
        <v>4149</v>
      </c>
      <c r="Q38" s="126">
        <v>330540</v>
      </c>
      <c r="R38" s="138"/>
    </row>
    <row r="39" spans="2:18" ht="21" customHeight="1" x14ac:dyDescent="0.3">
      <c r="B39" s="122" t="s">
        <v>40</v>
      </c>
      <c r="C39" s="69">
        <v>0</v>
      </c>
      <c r="D39" s="69">
        <v>7152</v>
      </c>
      <c r="E39" s="69">
        <v>15269</v>
      </c>
      <c r="F39" s="69">
        <v>47750</v>
      </c>
      <c r="G39" s="69">
        <v>7606</v>
      </c>
      <c r="H39" s="69">
        <v>13420</v>
      </c>
      <c r="I39" s="69">
        <v>282883</v>
      </c>
      <c r="J39" s="69">
        <v>195328</v>
      </c>
      <c r="K39" s="69">
        <v>0</v>
      </c>
      <c r="L39" s="69">
        <v>26798</v>
      </c>
      <c r="M39" s="69">
        <v>1939</v>
      </c>
      <c r="N39" s="69">
        <v>74181</v>
      </c>
      <c r="O39" s="69">
        <v>40449</v>
      </c>
      <c r="P39" s="69">
        <v>1076</v>
      </c>
      <c r="Q39" s="126">
        <v>713851</v>
      </c>
      <c r="R39" s="138"/>
    </row>
    <row r="40" spans="2:18" ht="21" customHeight="1" x14ac:dyDescent="0.3">
      <c r="B40" s="122" t="s">
        <v>41</v>
      </c>
      <c r="C40" s="69">
        <v>0</v>
      </c>
      <c r="D40" s="69">
        <v>3025</v>
      </c>
      <c r="E40" s="69">
        <v>1765</v>
      </c>
      <c r="F40" s="69">
        <v>3195</v>
      </c>
      <c r="G40" s="69">
        <v>12806</v>
      </c>
      <c r="H40" s="69">
        <v>3184</v>
      </c>
      <c r="I40" s="69">
        <v>213831</v>
      </c>
      <c r="J40" s="69">
        <v>199220</v>
      </c>
      <c r="K40" s="69">
        <v>0</v>
      </c>
      <c r="L40" s="69">
        <v>8253</v>
      </c>
      <c r="M40" s="69">
        <v>3199</v>
      </c>
      <c r="N40" s="69">
        <v>14022</v>
      </c>
      <c r="O40" s="69">
        <v>0</v>
      </c>
      <c r="P40" s="69">
        <v>14242</v>
      </c>
      <c r="Q40" s="126">
        <v>476742</v>
      </c>
      <c r="R40" s="138"/>
    </row>
    <row r="41" spans="2:18" ht="21" customHeight="1" x14ac:dyDescent="0.3">
      <c r="B41" s="122" t="s">
        <v>42</v>
      </c>
      <c r="C41" s="69">
        <v>0</v>
      </c>
      <c r="D41" s="69">
        <v>-54</v>
      </c>
      <c r="E41" s="69">
        <v>334</v>
      </c>
      <c r="F41" s="69">
        <v>2639</v>
      </c>
      <c r="G41" s="69">
        <v>556</v>
      </c>
      <c r="H41" s="69">
        <v>860</v>
      </c>
      <c r="I41" s="69">
        <v>190075</v>
      </c>
      <c r="J41" s="69">
        <v>102595</v>
      </c>
      <c r="K41" s="69">
        <v>0</v>
      </c>
      <c r="L41" s="69">
        <v>2760</v>
      </c>
      <c r="M41" s="69">
        <v>1517</v>
      </c>
      <c r="N41" s="69">
        <v>504</v>
      </c>
      <c r="O41" s="69">
        <v>2078</v>
      </c>
      <c r="P41" s="69">
        <v>-20547</v>
      </c>
      <c r="Q41" s="126">
        <v>283318</v>
      </c>
      <c r="R41" s="138"/>
    </row>
    <row r="42" spans="2:18" ht="21" customHeight="1" x14ac:dyDescent="0.3">
      <c r="B42" s="122" t="s">
        <v>43</v>
      </c>
      <c r="C42" s="69">
        <v>0</v>
      </c>
      <c r="D42" s="69">
        <v>31885</v>
      </c>
      <c r="E42" s="69">
        <v>44296</v>
      </c>
      <c r="F42" s="69">
        <v>138627</v>
      </c>
      <c r="G42" s="69">
        <v>29769</v>
      </c>
      <c r="H42" s="69">
        <v>52603</v>
      </c>
      <c r="I42" s="69">
        <v>327712</v>
      </c>
      <c r="J42" s="69">
        <v>232353</v>
      </c>
      <c r="K42" s="69">
        <v>0</v>
      </c>
      <c r="L42" s="69">
        <v>53708</v>
      </c>
      <c r="M42" s="69">
        <v>51314</v>
      </c>
      <c r="N42" s="69">
        <v>64622</v>
      </c>
      <c r="O42" s="69">
        <v>816389</v>
      </c>
      <c r="P42" s="69">
        <v>54555</v>
      </c>
      <c r="Q42" s="126">
        <v>1897834</v>
      </c>
      <c r="R42" s="138"/>
    </row>
    <row r="43" spans="2:18" ht="21" customHeight="1" x14ac:dyDescent="0.3">
      <c r="B43" s="122" t="s">
        <v>44</v>
      </c>
      <c r="C43" s="69">
        <v>0</v>
      </c>
      <c r="D43" s="69">
        <v>40</v>
      </c>
      <c r="E43" s="69">
        <v>6</v>
      </c>
      <c r="F43" s="69">
        <v>5</v>
      </c>
      <c r="G43" s="69">
        <v>1730</v>
      </c>
      <c r="H43" s="69">
        <v>128</v>
      </c>
      <c r="I43" s="69">
        <v>135983</v>
      </c>
      <c r="J43" s="69">
        <v>38367</v>
      </c>
      <c r="K43" s="69">
        <v>406828</v>
      </c>
      <c r="L43" s="69">
        <v>108</v>
      </c>
      <c r="M43" s="69">
        <v>0</v>
      </c>
      <c r="N43" s="69">
        <v>13</v>
      </c>
      <c r="O43" s="69">
        <v>582</v>
      </c>
      <c r="P43" s="69">
        <v>1472</v>
      </c>
      <c r="Q43" s="126">
        <v>585262</v>
      </c>
      <c r="R43" s="138"/>
    </row>
    <row r="44" spans="2:18" ht="21" customHeight="1" x14ac:dyDescent="0.3">
      <c r="B44" s="124" t="s">
        <v>45</v>
      </c>
      <c r="C44" s="125">
        <f>SUM(C7:C43)</f>
        <v>194945</v>
      </c>
      <c r="D44" s="125">
        <f t="shared" ref="D44:Q44" si="0">SUM(D7:D43)</f>
        <v>592521</v>
      </c>
      <c r="E44" s="125">
        <f t="shared" si="0"/>
        <v>447647</v>
      </c>
      <c r="F44" s="125">
        <f t="shared" si="0"/>
        <v>1777246</v>
      </c>
      <c r="G44" s="125">
        <f t="shared" si="0"/>
        <v>778050</v>
      </c>
      <c r="H44" s="125">
        <f t="shared" si="0"/>
        <v>754932</v>
      </c>
      <c r="I44" s="125">
        <f t="shared" si="0"/>
        <v>7328828</v>
      </c>
      <c r="J44" s="125">
        <f t="shared" si="0"/>
        <v>5584845</v>
      </c>
      <c r="K44" s="125">
        <f t="shared" si="0"/>
        <v>1407070</v>
      </c>
      <c r="L44" s="125">
        <f t="shared" si="0"/>
        <v>1115373</v>
      </c>
      <c r="M44" s="125">
        <f t="shared" si="0"/>
        <v>1017533</v>
      </c>
      <c r="N44" s="125">
        <f t="shared" si="0"/>
        <v>1642085</v>
      </c>
      <c r="O44" s="125">
        <f t="shared" si="0"/>
        <v>6364421</v>
      </c>
      <c r="P44" s="125">
        <f t="shared" si="0"/>
        <v>950409</v>
      </c>
      <c r="Q44" s="125">
        <f t="shared" si="0"/>
        <v>29955911</v>
      </c>
      <c r="R44" s="138"/>
    </row>
    <row r="45" spans="2:18" ht="21" customHeight="1" x14ac:dyDescent="0.3">
      <c r="B45" s="292" t="s">
        <v>46</v>
      </c>
      <c r="C45" s="292"/>
      <c r="D45" s="292"/>
      <c r="E45" s="292"/>
      <c r="F45" s="292"/>
      <c r="G45" s="292"/>
      <c r="H45" s="292"/>
      <c r="I45" s="292"/>
      <c r="J45" s="292"/>
      <c r="K45" s="292"/>
      <c r="L45" s="292"/>
      <c r="M45" s="292"/>
      <c r="N45" s="292"/>
      <c r="O45" s="292"/>
      <c r="P45" s="292"/>
      <c r="Q45" s="292"/>
      <c r="R45" s="139"/>
    </row>
    <row r="46" spans="2:18" ht="21" customHeight="1" x14ac:dyDescent="0.3">
      <c r="B46" s="122" t="s">
        <v>47</v>
      </c>
      <c r="C46" s="69">
        <v>3049</v>
      </c>
      <c r="D46" s="69">
        <v>37628</v>
      </c>
      <c r="E46" s="69">
        <v>832</v>
      </c>
      <c r="F46" s="69">
        <v>112751</v>
      </c>
      <c r="G46" s="69">
        <v>6532</v>
      </c>
      <c r="H46" s="69">
        <v>9346</v>
      </c>
      <c r="I46" s="69">
        <v>33</v>
      </c>
      <c r="J46" s="69">
        <v>6636</v>
      </c>
      <c r="K46" s="69">
        <v>0</v>
      </c>
      <c r="L46" s="69">
        <v>0</v>
      </c>
      <c r="M46" s="69">
        <v>0</v>
      </c>
      <c r="N46" s="69">
        <v>28061</v>
      </c>
      <c r="O46" s="69">
        <v>65717</v>
      </c>
      <c r="P46" s="69">
        <v>62396</v>
      </c>
      <c r="Q46" s="126">
        <v>332979</v>
      </c>
      <c r="R46" s="138"/>
    </row>
    <row r="47" spans="2:18" ht="21" customHeight="1" x14ac:dyDescent="0.3">
      <c r="B47" s="122" t="s">
        <v>65</v>
      </c>
      <c r="C47" s="69">
        <v>217</v>
      </c>
      <c r="D47" s="69">
        <v>28070</v>
      </c>
      <c r="E47" s="69">
        <v>0</v>
      </c>
      <c r="F47" s="69">
        <v>141828</v>
      </c>
      <c r="G47" s="69">
        <v>1647</v>
      </c>
      <c r="H47" s="69">
        <v>16418</v>
      </c>
      <c r="I47" s="69">
        <v>0</v>
      </c>
      <c r="J47" s="69">
        <v>30019</v>
      </c>
      <c r="K47" s="69">
        <v>0</v>
      </c>
      <c r="L47" s="69">
        <v>2111</v>
      </c>
      <c r="M47" s="69">
        <v>0</v>
      </c>
      <c r="N47" s="69">
        <v>0</v>
      </c>
      <c r="O47" s="69">
        <v>55712</v>
      </c>
      <c r="P47" s="69">
        <v>46950</v>
      </c>
      <c r="Q47" s="126">
        <v>322972</v>
      </c>
      <c r="R47" s="138"/>
    </row>
    <row r="48" spans="2:18" ht="21" customHeight="1" x14ac:dyDescent="0.3">
      <c r="B48" s="7" t="s">
        <v>258</v>
      </c>
      <c r="C48" s="69">
        <v>282</v>
      </c>
      <c r="D48" s="69">
        <v>13942</v>
      </c>
      <c r="E48" s="69">
        <v>5709</v>
      </c>
      <c r="F48" s="69">
        <v>41864</v>
      </c>
      <c r="G48" s="69">
        <v>2934</v>
      </c>
      <c r="H48" s="69">
        <v>6287</v>
      </c>
      <c r="I48" s="69">
        <v>3065</v>
      </c>
      <c r="J48" s="69">
        <v>3321</v>
      </c>
      <c r="K48" s="69">
        <v>0</v>
      </c>
      <c r="L48" s="69">
        <v>873</v>
      </c>
      <c r="M48" s="69">
        <v>5434</v>
      </c>
      <c r="N48" s="69">
        <v>420</v>
      </c>
      <c r="O48" s="69">
        <v>10117</v>
      </c>
      <c r="P48" s="69">
        <v>8143</v>
      </c>
      <c r="Q48" s="126">
        <v>102392</v>
      </c>
      <c r="R48" s="138"/>
    </row>
    <row r="49" spans="2:19" ht="21" customHeight="1" x14ac:dyDescent="0.3">
      <c r="B49" s="122" t="s">
        <v>48</v>
      </c>
      <c r="C49" s="69">
        <v>7947</v>
      </c>
      <c r="D49" s="69">
        <v>158242</v>
      </c>
      <c r="E49" s="69">
        <v>1941</v>
      </c>
      <c r="F49" s="69">
        <v>797622</v>
      </c>
      <c r="G49" s="69">
        <v>25394</v>
      </c>
      <c r="H49" s="69">
        <v>92362</v>
      </c>
      <c r="I49" s="69">
        <v>2213</v>
      </c>
      <c r="J49" s="69">
        <v>115486</v>
      </c>
      <c r="K49" s="69">
        <v>0</v>
      </c>
      <c r="L49" s="69">
        <v>36481</v>
      </c>
      <c r="M49" s="69">
        <v>358</v>
      </c>
      <c r="N49" s="69">
        <v>348</v>
      </c>
      <c r="O49" s="69">
        <v>673162</v>
      </c>
      <c r="P49" s="69">
        <v>555350</v>
      </c>
      <c r="Q49" s="126">
        <v>2466908</v>
      </c>
      <c r="R49" s="138"/>
    </row>
    <row r="50" spans="2:19" ht="21" customHeight="1" x14ac:dyDescent="0.3">
      <c r="B50" s="122" t="s">
        <v>259</v>
      </c>
      <c r="C50" s="69">
        <v>27888</v>
      </c>
      <c r="D50" s="69">
        <v>10641</v>
      </c>
      <c r="E50" s="69">
        <v>223</v>
      </c>
      <c r="F50" s="69">
        <v>25932</v>
      </c>
      <c r="G50" s="69">
        <v>25825</v>
      </c>
      <c r="H50" s="69">
        <v>14694</v>
      </c>
      <c r="I50" s="69">
        <v>625</v>
      </c>
      <c r="J50" s="69">
        <v>8771</v>
      </c>
      <c r="K50" s="69">
        <v>0</v>
      </c>
      <c r="L50" s="69">
        <v>158</v>
      </c>
      <c r="M50" s="69">
        <v>1293</v>
      </c>
      <c r="N50" s="69">
        <v>0</v>
      </c>
      <c r="O50" s="69">
        <v>0</v>
      </c>
      <c r="P50" s="69">
        <v>21393</v>
      </c>
      <c r="Q50" s="126">
        <v>137445</v>
      </c>
      <c r="R50" s="138"/>
    </row>
    <row r="51" spans="2:19" ht="21" customHeight="1" x14ac:dyDescent="0.3">
      <c r="B51" s="124" t="s">
        <v>45</v>
      </c>
      <c r="C51" s="125">
        <f>SUM(C46:C50)</f>
        <v>39383</v>
      </c>
      <c r="D51" s="125">
        <f t="shared" ref="D51:P51" si="1">SUM(D46:D50)</f>
        <v>248523</v>
      </c>
      <c r="E51" s="125">
        <f t="shared" si="1"/>
        <v>8705</v>
      </c>
      <c r="F51" s="125">
        <f t="shared" si="1"/>
        <v>1119997</v>
      </c>
      <c r="G51" s="125">
        <f t="shared" si="1"/>
        <v>62332</v>
      </c>
      <c r="H51" s="125">
        <f t="shared" si="1"/>
        <v>139107</v>
      </c>
      <c r="I51" s="125">
        <f t="shared" si="1"/>
        <v>5936</v>
      </c>
      <c r="J51" s="125">
        <f t="shared" si="1"/>
        <v>164233</v>
      </c>
      <c r="K51" s="125">
        <f t="shared" si="1"/>
        <v>0</v>
      </c>
      <c r="L51" s="125">
        <f t="shared" si="1"/>
        <v>39623</v>
      </c>
      <c r="M51" s="125">
        <f t="shared" si="1"/>
        <v>7085</v>
      </c>
      <c r="N51" s="125">
        <f t="shared" si="1"/>
        <v>28829</v>
      </c>
      <c r="O51" s="125">
        <f t="shared" si="1"/>
        <v>804708</v>
      </c>
      <c r="P51" s="125">
        <f t="shared" si="1"/>
        <v>694232</v>
      </c>
      <c r="Q51" s="125">
        <f>SUM(Q46:Q50)</f>
        <v>3362696</v>
      </c>
      <c r="R51" s="138"/>
    </row>
    <row r="52" spans="2:19" ht="20.25" customHeight="1" x14ac:dyDescent="0.3">
      <c r="B52" s="293" t="s">
        <v>50</v>
      </c>
      <c r="C52" s="293"/>
      <c r="D52" s="293"/>
      <c r="E52" s="293"/>
      <c r="F52" s="293"/>
      <c r="G52" s="293"/>
      <c r="H52" s="293"/>
      <c r="I52" s="293"/>
      <c r="J52" s="293"/>
      <c r="K52" s="293"/>
      <c r="L52" s="293"/>
      <c r="M52" s="293"/>
      <c r="N52" s="293"/>
      <c r="O52" s="293"/>
      <c r="P52" s="293"/>
      <c r="Q52" s="293"/>
      <c r="R52" s="140"/>
      <c r="S52" s="5"/>
    </row>
    <row r="53" spans="2:19" x14ac:dyDescent="0.3">
      <c r="C53" s="159"/>
      <c r="D53" s="159"/>
      <c r="E53" s="159"/>
      <c r="F53" s="159"/>
      <c r="G53" s="159"/>
      <c r="H53" s="159"/>
      <c r="I53" s="159"/>
      <c r="J53" s="159"/>
      <c r="K53" s="159"/>
      <c r="L53" s="159"/>
      <c r="M53" s="159"/>
      <c r="N53" s="159"/>
      <c r="O53" s="159"/>
      <c r="P53" s="159"/>
      <c r="Q53" s="159"/>
    </row>
    <row r="54" spans="2:19" x14ac:dyDescent="0.3">
      <c r="C54" s="159"/>
      <c r="D54" s="159"/>
      <c r="E54" s="159"/>
      <c r="F54" s="159"/>
      <c r="G54" s="159"/>
      <c r="H54" s="159"/>
      <c r="I54" s="159"/>
      <c r="J54" s="159"/>
      <c r="K54" s="159"/>
      <c r="L54" s="159"/>
      <c r="M54" s="159"/>
      <c r="N54" s="159"/>
      <c r="O54" s="159"/>
      <c r="P54" s="159"/>
      <c r="Q54" s="159"/>
    </row>
    <row r="55" spans="2:19" x14ac:dyDescent="0.3">
      <c r="Q55" s="5"/>
    </row>
    <row r="57" spans="2:19" x14ac:dyDescent="0.3">
      <c r="Q57" s="5"/>
    </row>
  </sheetData>
  <sheetProtection algorithmName="SHA-512" hashValue="FA+9YuWv9bFa73dfTECvubMyWyt9TlzuAOW/JNDnnmu8/LKCr1Ar20k5mDBzZyb6PptPTzvUtbGWWjxP5++lDQ==" saltValue="qlqwvcRZYKNykTsWIWteow==" spinCount="100000" sheet="1" objects="1" scenarios="1"/>
  <mergeCells count="4">
    <mergeCell ref="B4:Q4"/>
    <mergeCell ref="B6:Q6"/>
    <mergeCell ref="B45:Q45"/>
    <mergeCell ref="B52:Q5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92D050"/>
  </sheetPr>
  <dimension ref="B3:S55"/>
  <sheetViews>
    <sheetView topLeftCell="B4" workbookViewId="0">
      <pane xSplit="1" ySplit="3" topLeftCell="L40" activePane="bottomRight" state="frozen"/>
      <selection activeCell="Q47" sqref="Q47:Q50"/>
      <selection pane="topRight" activeCell="Q47" sqref="Q47:Q50"/>
      <selection pane="bottomLeft" activeCell="Q47" sqref="Q47:Q50"/>
      <selection pane="bottomRight" activeCell="Q47" sqref="Q47:Q50"/>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90" t="s">
        <v>267</v>
      </c>
      <c r="C4" s="290"/>
      <c r="D4" s="290"/>
      <c r="E4" s="290"/>
      <c r="F4" s="290"/>
      <c r="G4" s="290"/>
      <c r="H4" s="290"/>
      <c r="I4" s="290"/>
      <c r="J4" s="290"/>
      <c r="K4" s="290"/>
      <c r="L4" s="290"/>
      <c r="M4" s="290"/>
      <c r="N4" s="290"/>
      <c r="O4" s="290"/>
      <c r="P4" s="290"/>
      <c r="Q4" s="290"/>
      <c r="R4" s="127"/>
    </row>
    <row r="5" spans="2:18" ht="28.5" customHeight="1" x14ac:dyDescent="0.3">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37"/>
    </row>
    <row r="6" spans="2:18" ht="21" customHeight="1" x14ac:dyDescent="0.3">
      <c r="B6" s="291" t="s">
        <v>16</v>
      </c>
      <c r="C6" s="291"/>
      <c r="D6" s="291"/>
      <c r="E6" s="291"/>
      <c r="F6" s="291"/>
      <c r="G6" s="291"/>
      <c r="H6" s="291"/>
      <c r="I6" s="291"/>
      <c r="J6" s="291"/>
      <c r="K6" s="291"/>
      <c r="L6" s="291"/>
      <c r="M6" s="291"/>
      <c r="N6" s="291"/>
      <c r="O6" s="291"/>
      <c r="P6" s="291"/>
      <c r="Q6" s="291"/>
      <c r="R6" s="137"/>
    </row>
    <row r="7" spans="2:18" ht="18.75" customHeight="1" x14ac:dyDescent="0.3">
      <c r="B7" s="122" t="s">
        <v>17</v>
      </c>
      <c r="C7" s="69">
        <v>0</v>
      </c>
      <c r="D7" s="69">
        <v>66</v>
      </c>
      <c r="E7" s="69">
        <v>214</v>
      </c>
      <c r="F7" s="69">
        <v>227</v>
      </c>
      <c r="G7" s="69">
        <v>10334</v>
      </c>
      <c r="H7" s="69">
        <v>319</v>
      </c>
      <c r="I7" s="69">
        <v>0</v>
      </c>
      <c r="J7" s="69">
        <v>0</v>
      </c>
      <c r="K7" s="69">
        <v>0</v>
      </c>
      <c r="L7" s="69">
        <v>27023</v>
      </c>
      <c r="M7" s="69">
        <v>3113</v>
      </c>
      <c r="N7" s="69">
        <v>87092</v>
      </c>
      <c r="O7" s="69">
        <v>2782693</v>
      </c>
      <c r="P7" s="69">
        <v>8755</v>
      </c>
      <c r="Q7" s="126">
        <v>2919837</v>
      </c>
      <c r="R7" s="138"/>
    </row>
    <row r="8" spans="2:18" ht="21" customHeight="1" x14ac:dyDescent="0.3">
      <c r="B8" s="122" t="s">
        <v>18</v>
      </c>
      <c r="C8" s="69">
        <v>0</v>
      </c>
      <c r="D8" s="69">
        <v>5820</v>
      </c>
      <c r="E8" s="69">
        <v>666</v>
      </c>
      <c r="F8" s="69">
        <v>-835</v>
      </c>
      <c r="G8" s="69">
        <v>14968</v>
      </c>
      <c r="H8" s="69">
        <v>844</v>
      </c>
      <c r="I8" s="69">
        <v>587782</v>
      </c>
      <c r="J8" s="69">
        <v>395656</v>
      </c>
      <c r="K8" s="69">
        <v>0</v>
      </c>
      <c r="L8" s="69">
        <v>44259</v>
      </c>
      <c r="M8" s="69">
        <v>5748</v>
      </c>
      <c r="N8" s="69">
        <v>57089</v>
      </c>
      <c r="O8" s="69">
        <v>0</v>
      </c>
      <c r="P8" s="69">
        <v>37739</v>
      </c>
      <c r="Q8" s="126">
        <v>1149736</v>
      </c>
      <c r="R8" s="138"/>
    </row>
    <row r="9" spans="2:18" ht="21" customHeight="1" x14ac:dyDescent="0.3">
      <c r="B9" s="122" t="s">
        <v>19</v>
      </c>
      <c r="C9" s="69">
        <v>342</v>
      </c>
      <c r="D9" s="69">
        <v>44917</v>
      </c>
      <c r="E9" s="69">
        <v>32369</v>
      </c>
      <c r="F9" s="69">
        <v>85732</v>
      </c>
      <c r="G9" s="69">
        <v>247986</v>
      </c>
      <c r="H9" s="69">
        <v>2066</v>
      </c>
      <c r="I9" s="69">
        <v>218183</v>
      </c>
      <c r="J9" s="69">
        <v>77356</v>
      </c>
      <c r="K9" s="69">
        <v>0</v>
      </c>
      <c r="L9" s="69">
        <v>132256</v>
      </c>
      <c r="M9" s="69">
        <v>82476</v>
      </c>
      <c r="N9" s="69">
        <v>760</v>
      </c>
      <c r="O9" s="69">
        <v>0</v>
      </c>
      <c r="P9" s="69">
        <v>0</v>
      </c>
      <c r="Q9" s="126">
        <v>924445</v>
      </c>
      <c r="R9" s="138"/>
    </row>
    <row r="10" spans="2:18" ht="21" customHeight="1" x14ac:dyDescent="0.3">
      <c r="B10" s="122" t="s">
        <v>145</v>
      </c>
      <c r="C10" s="69">
        <v>345</v>
      </c>
      <c r="D10" s="69">
        <v>6731</v>
      </c>
      <c r="E10" s="69">
        <v>2460</v>
      </c>
      <c r="F10" s="69">
        <v>25195</v>
      </c>
      <c r="G10" s="69">
        <v>16844</v>
      </c>
      <c r="H10" s="69">
        <v>33405</v>
      </c>
      <c r="I10" s="69">
        <v>157215</v>
      </c>
      <c r="J10" s="69">
        <v>134609</v>
      </c>
      <c r="K10" s="69">
        <v>0</v>
      </c>
      <c r="L10" s="69">
        <v>3501</v>
      </c>
      <c r="M10" s="69">
        <v>2543</v>
      </c>
      <c r="N10" s="69">
        <v>74348</v>
      </c>
      <c r="O10" s="69">
        <v>0</v>
      </c>
      <c r="P10" s="69">
        <v>1898</v>
      </c>
      <c r="Q10" s="126">
        <v>459094</v>
      </c>
      <c r="R10" s="138"/>
    </row>
    <row r="11" spans="2:18" ht="21" customHeight="1" x14ac:dyDescent="0.3">
      <c r="B11" s="122" t="s">
        <v>20</v>
      </c>
      <c r="C11" s="69">
        <v>458</v>
      </c>
      <c r="D11" s="69">
        <v>45844</v>
      </c>
      <c r="E11" s="69">
        <v>55521</v>
      </c>
      <c r="F11" s="69">
        <v>193397</v>
      </c>
      <c r="G11" s="69">
        <v>66590</v>
      </c>
      <c r="H11" s="69">
        <v>145954</v>
      </c>
      <c r="I11" s="69">
        <v>1492352</v>
      </c>
      <c r="J11" s="69">
        <v>1459998</v>
      </c>
      <c r="K11" s="69">
        <v>0</v>
      </c>
      <c r="L11" s="69">
        <v>176506</v>
      </c>
      <c r="M11" s="69">
        <v>190189</v>
      </c>
      <c r="N11" s="69">
        <v>497139</v>
      </c>
      <c r="O11" s="69">
        <v>2202278</v>
      </c>
      <c r="P11" s="69">
        <v>208801</v>
      </c>
      <c r="Q11" s="126">
        <v>6735027</v>
      </c>
      <c r="R11" s="138"/>
    </row>
    <row r="12" spans="2:18" ht="21" customHeight="1" x14ac:dyDescent="0.3">
      <c r="B12" s="122" t="s">
        <v>139</v>
      </c>
      <c r="C12" s="69">
        <v>0</v>
      </c>
      <c r="D12" s="69">
        <v>10384</v>
      </c>
      <c r="E12" s="69">
        <v>86444</v>
      </c>
      <c r="F12" s="69">
        <v>187263</v>
      </c>
      <c r="G12" s="69">
        <v>76354</v>
      </c>
      <c r="H12" s="69">
        <v>89330</v>
      </c>
      <c r="I12" s="69">
        <v>1364018</v>
      </c>
      <c r="J12" s="69">
        <v>1002107</v>
      </c>
      <c r="K12" s="69">
        <v>0</v>
      </c>
      <c r="L12" s="69">
        <v>657965</v>
      </c>
      <c r="M12" s="69">
        <v>203063</v>
      </c>
      <c r="N12" s="69">
        <v>207075</v>
      </c>
      <c r="O12" s="69">
        <v>1742635</v>
      </c>
      <c r="P12" s="69">
        <v>820394</v>
      </c>
      <c r="Q12" s="126">
        <v>6447032</v>
      </c>
      <c r="R12" s="138"/>
    </row>
    <row r="13" spans="2:18" ht="21" customHeight="1" x14ac:dyDescent="0.3">
      <c r="B13" s="122" t="s">
        <v>21</v>
      </c>
      <c r="C13" s="69">
        <v>0</v>
      </c>
      <c r="D13" s="69">
        <v>89647</v>
      </c>
      <c r="E13" s="69">
        <v>81862</v>
      </c>
      <c r="F13" s="69">
        <v>239474</v>
      </c>
      <c r="G13" s="69">
        <v>76087</v>
      </c>
      <c r="H13" s="69">
        <v>70432</v>
      </c>
      <c r="I13" s="69">
        <v>2105118</v>
      </c>
      <c r="J13" s="69">
        <v>2033635</v>
      </c>
      <c r="K13" s="69">
        <v>0</v>
      </c>
      <c r="L13" s="69">
        <v>197633</v>
      </c>
      <c r="M13" s="69">
        <v>424564</v>
      </c>
      <c r="N13" s="69">
        <v>346542</v>
      </c>
      <c r="O13" s="69">
        <v>3415603</v>
      </c>
      <c r="P13" s="69">
        <v>-21770</v>
      </c>
      <c r="Q13" s="126">
        <v>9058825</v>
      </c>
      <c r="R13" s="138"/>
    </row>
    <row r="14" spans="2:18" ht="21" customHeight="1" x14ac:dyDescent="0.3">
      <c r="B14" s="122" t="s">
        <v>22</v>
      </c>
      <c r="C14" s="69">
        <v>0</v>
      </c>
      <c r="D14" s="69">
        <v>24847</v>
      </c>
      <c r="E14" s="69">
        <v>3291</v>
      </c>
      <c r="F14" s="69">
        <v>64166</v>
      </c>
      <c r="G14" s="69">
        <v>13207</v>
      </c>
      <c r="H14" s="69">
        <v>68562</v>
      </c>
      <c r="I14" s="69">
        <v>183813</v>
      </c>
      <c r="J14" s="69">
        <v>128901</v>
      </c>
      <c r="K14" s="69">
        <v>0</v>
      </c>
      <c r="L14" s="69">
        <v>4377</v>
      </c>
      <c r="M14" s="69">
        <v>58601</v>
      </c>
      <c r="N14" s="69">
        <v>2538</v>
      </c>
      <c r="O14" s="69">
        <v>0</v>
      </c>
      <c r="P14" s="69">
        <v>-696</v>
      </c>
      <c r="Q14" s="126">
        <v>551608</v>
      </c>
      <c r="R14" s="138"/>
    </row>
    <row r="15" spans="2:18" ht="21" customHeight="1" x14ac:dyDescent="0.3">
      <c r="B15" s="122" t="s">
        <v>23</v>
      </c>
      <c r="C15" s="69">
        <v>0</v>
      </c>
      <c r="D15" s="69">
        <v>0</v>
      </c>
      <c r="E15" s="69">
        <v>0</v>
      </c>
      <c r="F15" s="69">
        <v>0</v>
      </c>
      <c r="G15" s="69">
        <v>0</v>
      </c>
      <c r="H15" s="69">
        <v>0</v>
      </c>
      <c r="I15" s="69">
        <v>127277</v>
      </c>
      <c r="J15" s="69">
        <v>41657</v>
      </c>
      <c r="K15" s="69">
        <v>2155004</v>
      </c>
      <c r="L15" s="69">
        <v>0</v>
      </c>
      <c r="M15" s="69">
        <v>0</v>
      </c>
      <c r="N15" s="69">
        <v>0</v>
      </c>
      <c r="O15" s="69">
        <v>0</v>
      </c>
      <c r="P15" s="69">
        <v>0</v>
      </c>
      <c r="Q15" s="126">
        <v>2323938</v>
      </c>
      <c r="R15" s="138"/>
    </row>
    <row r="16" spans="2:18" ht="21" customHeight="1" x14ac:dyDescent="0.3">
      <c r="B16" s="122" t="s">
        <v>24</v>
      </c>
      <c r="C16" s="69">
        <v>9</v>
      </c>
      <c r="D16" s="69">
        <v>10933</v>
      </c>
      <c r="E16" s="69">
        <v>13612</v>
      </c>
      <c r="F16" s="69">
        <v>43181</v>
      </c>
      <c r="G16" s="69">
        <v>14728</v>
      </c>
      <c r="H16" s="69">
        <v>43597</v>
      </c>
      <c r="I16" s="69">
        <v>746532</v>
      </c>
      <c r="J16" s="69">
        <v>536693</v>
      </c>
      <c r="K16" s="69">
        <v>36311</v>
      </c>
      <c r="L16" s="69">
        <v>9435</v>
      </c>
      <c r="M16" s="69">
        <v>33397</v>
      </c>
      <c r="N16" s="69">
        <v>183014</v>
      </c>
      <c r="O16" s="69">
        <v>0</v>
      </c>
      <c r="P16" s="69">
        <v>8736</v>
      </c>
      <c r="Q16" s="126">
        <v>1680177</v>
      </c>
      <c r="R16" s="138"/>
    </row>
    <row r="17" spans="2:18" ht="21" customHeight="1" x14ac:dyDescent="0.3">
      <c r="B17" s="122" t="s">
        <v>25</v>
      </c>
      <c r="C17" s="69">
        <v>0</v>
      </c>
      <c r="D17" s="69">
        <v>25370</v>
      </c>
      <c r="E17" s="69">
        <v>23036</v>
      </c>
      <c r="F17" s="69">
        <v>93263</v>
      </c>
      <c r="G17" s="69">
        <v>27172</v>
      </c>
      <c r="H17" s="69">
        <v>52490</v>
      </c>
      <c r="I17" s="69">
        <v>562996</v>
      </c>
      <c r="J17" s="69">
        <v>578598</v>
      </c>
      <c r="K17" s="69">
        <v>0</v>
      </c>
      <c r="L17" s="69">
        <v>76009</v>
      </c>
      <c r="M17" s="69">
        <v>55622</v>
      </c>
      <c r="N17" s="69">
        <v>95852</v>
      </c>
      <c r="O17" s="69">
        <v>611552</v>
      </c>
      <c r="P17" s="69">
        <v>-17539</v>
      </c>
      <c r="Q17" s="126">
        <v>2184421</v>
      </c>
      <c r="R17" s="138"/>
    </row>
    <row r="18" spans="2:18" ht="21" customHeight="1" x14ac:dyDescent="0.3">
      <c r="B18" s="122" t="s">
        <v>26</v>
      </c>
      <c r="C18" s="69">
        <v>4382</v>
      </c>
      <c r="D18" s="69">
        <v>49647</v>
      </c>
      <c r="E18" s="69">
        <v>82130</v>
      </c>
      <c r="F18" s="69">
        <v>198971</v>
      </c>
      <c r="G18" s="69">
        <v>63477</v>
      </c>
      <c r="H18" s="69">
        <v>172461</v>
      </c>
      <c r="I18" s="69">
        <v>693190</v>
      </c>
      <c r="J18" s="69">
        <v>617359</v>
      </c>
      <c r="K18" s="69">
        <v>113645</v>
      </c>
      <c r="L18" s="69">
        <v>66048</v>
      </c>
      <c r="M18" s="69">
        <v>325874</v>
      </c>
      <c r="N18" s="69">
        <v>521972</v>
      </c>
      <c r="O18" s="69">
        <v>433663</v>
      </c>
      <c r="P18" s="69">
        <v>57576</v>
      </c>
      <c r="Q18" s="126">
        <v>3400396</v>
      </c>
      <c r="R18" s="138"/>
    </row>
    <row r="19" spans="2:18" ht="21" customHeight="1" x14ac:dyDescent="0.3">
      <c r="B19" s="122" t="s">
        <v>27</v>
      </c>
      <c r="C19" s="69">
        <v>69985</v>
      </c>
      <c r="D19" s="69">
        <v>49344</v>
      </c>
      <c r="E19" s="69">
        <v>52838</v>
      </c>
      <c r="F19" s="69">
        <v>182444</v>
      </c>
      <c r="G19" s="69">
        <v>60448</v>
      </c>
      <c r="H19" s="69">
        <v>144341</v>
      </c>
      <c r="I19" s="69">
        <v>1441452</v>
      </c>
      <c r="J19" s="69">
        <v>1627248</v>
      </c>
      <c r="K19" s="69">
        <v>0</v>
      </c>
      <c r="L19" s="69">
        <v>32534</v>
      </c>
      <c r="M19" s="69">
        <v>116792</v>
      </c>
      <c r="N19" s="69">
        <v>504919</v>
      </c>
      <c r="O19" s="69">
        <v>0</v>
      </c>
      <c r="P19" s="69">
        <v>64311</v>
      </c>
      <c r="Q19" s="126">
        <v>4346656</v>
      </c>
      <c r="R19" s="138"/>
    </row>
    <row r="20" spans="2:18" ht="21" customHeight="1" x14ac:dyDescent="0.3">
      <c r="B20" s="122" t="s">
        <v>28</v>
      </c>
      <c r="C20" s="69">
        <v>1521</v>
      </c>
      <c r="D20" s="69">
        <v>48332</v>
      </c>
      <c r="E20" s="69">
        <v>151341</v>
      </c>
      <c r="F20" s="69">
        <v>132818</v>
      </c>
      <c r="G20" s="69">
        <v>153977</v>
      </c>
      <c r="H20" s="69">
        <v>66217</v>
      </c>
      <c r="I20" s="69">
        <v>850377</v>
      </c>
      <c r="J20" s="69">
        <v>574679</v>
      </c>
      <c r="K20" s="69">
        <v>57692</v>
      </c>
      <c r="L20" s="69">
        <v>199129</v>
      </c>
      <c r="M20" s="69">
        <v>111818</v>
      </c>
      <c r="N20" s="69">
        <v>362514</v>
      </c>
      <c r="O20" s="69">
        <v>795013</v>
      </c>
      <c r="P20" s="69">
        <v>114667</v>
      </c>
      <c r="Q20" s="126">
        <v>3620096</v>
      </c>
      <c r="R20" s="138"/>
    </row>
    <row r="21" spans="2:18" ht="21" customHeight="1" x14ac:dyDescent="0.3">
      <c r="B21" s="122" t="s">
        <v>29</v>
      </c>
      <c r="C21" s="69">
        <v>5774</v>
      </c>
      <c r="D21" s="69">
        <v>62617</v>
      </c>
      <c r="E21" s="69">
        <v>89731</v>
      </c>
      <c r="F21" s="69">
        <v>207876</v>
      </c>
      <c r="G21" s="69">
        <v>47140</v>
      </c>
      <c r="H21" s="69">
        <v>114337</v>
      </c>
      <c r="I21" s="69">
        <v>1192627</v>
      </c>
      <c r="J21" s="69">
        <v>514627</v>
      </c>
      <c r="K21" s="69">
        <v>0</v>
      </c>
      <c r="L21" s="69">
        <v>76874</v>
      </c>
      <c r="M21" s="69">
        <v>199111</v>
      </c>
      <c r="N21" s="69">
        <v>456398</v>
      </c>
      <c r="O21" s="69">
        <v>125824</v>
      </c>
      <c r="P21" s="69">
        <v>17092</v>
      </c>
      <c r="Q21" s="126">
        <v>3110029</v>
      </c>
      <c r="R21" s="138"/>
    </row>
    <row r="22" spans="2:18" ht="21" customHeight="1" x14ac:dyDescent="0.3">
      <c r="B22" s="122" t="s">
        <v>30</v>
      </c>
      <c r="C22" s="69">
        <v>0</v>
      </c>
      <c r="D22" s="69">
        <v>22085</v>
      </c>
      <c r="E22" s="69">
        <v>28179</v>
      </c>
      <c r="F22" s="69">
        <v>103892</v>
      </c>
      <c r="G22" s="69">
        <v>8561</v>
      </c>
      <c r="H22" s="69">
        <v>73977</v>
      </c>
      <c r="I22" s="69">
        <v>341370</v>
      </c>
      <c r="J22" s="69">
        <v>218868</v>
      </c>
      <c r="K22" s="69">
        <v>2883</v>
      </c>
      <c r="L22" s="69">
        <v>23999</v>
      </c>
      <c r="M22" s="69">
        <v>60570</v>
      </c>
      <c r="N22" s="69">
        <v>160552</v>
      </c>
      <c r="O22" s="69">
        <v>0</v>
      </c>
      <c r="P22" s="69">
        <v>16815</v>
      </c>
      <c r="Q22" s="126">
        <v>1061751</v>
      </c>
      <c r="R22" s="138"/>
    </row>
    <row r="23" spans="2:18" ht="21" customHeight="1" x14ac:dyDescent="0.3">
      <c r="B23" s="122" t="s">
        <v>31</v>
      </c>
      <c r="C23" s="69">
        <v>0</v>
      </c>
      <c r="D23" s="69">
        <v>0</v>
      </c>
      <c r="E23" s="69">
        <v>0</v>
      </c>
      <c r="F23" s="69">
        <v>0</v>
      </c>
      <c r="G23" s="69">
        <v>0</v>
      </c>
      <c r="H23" s="69">
        <v>0</v>
      </c>
      <c r="I23" s="69">
        <v>0</v>
      </c>
      <c r="J23" s="69">
        <v>0</v>
      </c>
      <c r="K23" s="69">
        <v>0</v>
      </c>
      <c r="L23" s="69">
        <v>0</v>
      </c>
      <c r="M23" s="69">
        <v>0</v>
      </c>
      <c r="N23" s="69">
        <v>0</v>
      </c>
      <c r="O23" s="69">
        <v>0</v>
      </c>
      <c r="P23" s="69">
        <v>0</v>
      </c>
      <c r="Q23" s="126">
        <v>0</v>
      </c>
      <c r="R23" s="138"/>
    </row>
    <row r="24" spans="2:18" ht="21" customHeight="1" x14ac:dyDescent="0.3">
      <c r="B24" s="122" t="s">
        <v>32</v>
      </c>
      <c r="C24" s="69">
        <v>0</v>
      </c>
      <c r="D24" s="69">
        <v>29545</v>
      </c>
      <c r="E24" s="69">
        <v>36931</v>
      </c>
      <c r="F24" s="69">
        <v>180839</v>
      </c>
      <c r="G24" s="69">
        <v>108827</v>
      </c>
      <c r="H24" s="69">
        <v>87193</v>
      </c>
      <c r="I24" s="69">
        <v>1305780</v>
      </c>
      <c r="J24" s="69">
        <v>647973</v>
      </c>
      <c r="K24" s="69">
        <v>0</v>
      </c>
      <c r="L24" s="69">
        <v>199842</v>
      </c>
      <c r="M24" s="69">
        <v>48503</v>
      </c>
      <c r="N24" s="69">
        <v>247536</v>
      </c>
      <c r="O24" s="69">
        <v>5576767</v>
      </c>
      <c r="P24" s="69">
        <v>81063</v>
      </c>
      <c r="Q24" s="126">
        <v>8550800</v>
      </c>
      <c r="R24" s="138"/>
    </row>
    <row r="25" spans="2:18" ht="21" customHeight="1" x14ac:dyDescent="0.3">
      <c r="B25" s="122" t="s">
        <v>33</v>
      </c>
      <c r="C25" s="69">
        <v>0</v>
      </c>
      <c r="D25" s="69">
        <v>24183</v>
      </c>
      <c r="E25" s="69">
        <v>34402</v>
      </c>
      <c r="F25" s="69">
        <v>57333</v>
      </c>
      <c r="G25" s="69">
        <v>16979</v>
      </c>
      <c r="H25" s="69">
        <v>197742</v>
      </c>
      <c r="I25" s="69">
        <v>307656</v>
      </c>
      <c r="J25" s="69">
        <v>417790</v>
      </c>
      <c r="K25" s="69">
        <v>0</v>
      </c>
      <c r="L25" s="69">
        <v>9563</v>
      </c>
      <c r="M25" s="69">
        <v>77551</v>
      </c>
      <c r="N25" s="69">
        <v>319481</v>
      </c>
      <c r="O25" s="69">
        <v>134263</v>
      </c>
      <c r="P25" s="69">
        <v>7002</v>
      </c>
      <c r="Q25" s="126">
        <v>1603946</v>
      </c>
      <c r="R25" s="138"/>
    </row>
    <row r="26" spans="2:18" ht="21" customHeight="1" x14ac:dyDescent="0.3">
      <c r="B26" s="122" t="s">
        <v>34</v>
      </c>
      <c r="C26" s="69">
        <v>0</v>
      </c>
      <c r="D26" s="69">
        <v>19248</v>
      </c>
      <c r="E26" s="69">
        <v>18899</v>
      </c>
      <c r="F26" s="69">
        <v>35147</v>
      </c>
      <c r="G26" s="69">
        <v>23351</v>
      </c>
      <c r="H26" s="69">
        <v>10724</v>
      </c>
      <c r="I26" s="69">
        <v>533025</v>
      </c>
      <c r="J26" s="69">
        <v>266973</v>
      </c>
      <c r="K26" s="69">
        <v>43741</v>
      </c>
      <c r="L26" s="69">
        <v>9236</v>
      </c>
      <c r="M26" s="69">
        <v>42176</v>
      </c>
      <c r="N26" s="69">
        <v>39519</v>
      </c>
      <c r="O26" s="69">
        <v>0</v>
      </c>
      <c r="P26" s="69">
        <v>33610</v>
      </c>
      <c r="Q26" s="126">
        <v>1075649</v>
      </c>
      <c r="R26" s="138"/>
    </row>
    <row r="27" spans="2:18" ht="21" customHeight="1" x14ac:dyDescent="0.3">
      <c r="B27" s="122" t="s">
        <v>35</v>
      </c>
      <c r="C27" s="69">
        <v>0</v>
      </c>
      <c r="D27" s="69">
        <v>19867</v>
      </c>
      <c r="E27" s="69">
        <v>11160</v>
      </c>
      <c r="F27" s="69">
        <v>45474</v>
      </c>
      <c r="G27" s="69">
        <v>126074</v>
      </c>
      <c r="H27" s="69">
        <v>3712</v>
      </c>
      <c r="I27" s="69">
        <v>536344</v>
      </c>
      <c r="J27" s="69">
        <v>884112</v>
      </c>
      <c r="K27" s="69">
        <v>0</v>
      </c>
      <c r="L27" s="69">
        <v>20389</v>
      </c>
      <c r="M27" s="69">
        <v>21818</v>
      </c>
      <c r="N27" s="69">
        <v>63002</v>
      </c>
      <c r="O27" s="69">
        <v>1995995</v>
      </c>
      <c r="P27" s="69">
        <v>68086</v>
      </c>
      <c r="Q27" s="126">
        <v>3796034</v>
      </c>
      <c r="R27" s="138"/>
    </row>
    <row r="28" spans="2:18" ht="21" customHeight="1" x14ac:dyDescent="0.3">
      <c r="B28" s="122" t="s">
        <v>36</v>
      </c>
      <c r="C28" s="69">
        <v>109</v>
      </c>
      <c r="D28" s="69">
        <v>76776</v>
      </c>
      <c r="E28" s="69">
        <v>32992</v>
      </c>
      <c r="F28" s="69">
        <v>96665</v>
      </c>
      <c r="G28" s="69">
        <v>36696</v>
      </c>
      <c r="H28" s="69">
        <v>164694</v>
      </c>
      <c r="I28" s="69">
        <v>434576</v>
      </c>
      <c r="J28" s="69">
        <v>422492</v>
      </c>
      <c r="K28" s="69">
        <v>0</v>
      </c>
      <c r="L28" s="69">
        <v>24069</v>
      </c>
      <c r="M28" s="69">
        <v>10651</v>
      </c>
      <c r="N28" s="69">
        <v>428927</v>
      </c>
      <c r="O28" s="69">
        <v>0</v>
      </c>
      <c r="P28" s="69">
        <v>25247</v>
      </c>
      <c r="Q28" s="126">
        <v>1753895</v>
      </c>
      <c r="R28" s="138"/>
    </row>
    <row r="29" spans="2:18" ht="21" customHeight="1" x14ac:dyDescent="0.3">
      <c r="B29" s="122" t="s">
        <v>199</v>
      </c>
      <c r="C29" s="69">
        <v>0</v>
      </c>
      <c r="D29" s="69">
        <v>11945</v>
      </c>
      <c r="E29" s="69">
        <v>10964</v>
      </c>
      <c r="F29" s="69">
        <v>14768</v>
      </c>
      <c r="G29" s="69">
        <v>6677</v>
      </c>
      <c r="H29" s="69">
        <v>15007</v>
      </c>
      <c r="I29" s="69">
        <v>339106</v>
      </c>
      <c r="J29" s="69">
        <v>215166</v>
      </c>
      <c r="K29" s="69">
        <v>0</v>
      </c>
      <c r="L29" s="69">
        <v>11105</v>
      </c>
      <c r="M29" s="69">
        <v>25655</v>
      </c>
      <c r="N29" s="69">
        <v>88317</v>
      </c>
      <c r="O29" s="69">
        <v>0</v>
      </c>
      <c r="P29" s="69">
        <v>12734</v>
      </c>
      <c r="Q29" s="126">
        <v>751444</v>
      </c>
      <c r="R29" s="138"/>
    </row>
    <row r="30" spans="2:18" ht="21" customHeight="1" x14ac:dyDescent="0.3">
      <c r="B30" s="122" t="s">
        <v>200</v>
      </c>
      <c r="C30" s="69">
        <v>10109</v>
      </c>
      <c r="D30" s="69">
        <v>16767</v>
      </c>
      <c r="E30" s="69">
        <v>7272</v>
      </c>
      <c r="F30" s="69">
        <v>21089</v>
      </c>
      <c r="G30" s="69">
        <v>50505</v>
      </c>
      <c r="H30" s="69">
        <v>13842</v>
      </c>
      <c r="I30" s="69">
        <v>197526</v>
      </c>
      <c r="J30" s="69">
        <v>141835</v>
      </c>
      <c r="K30" s="69">
        <v>0</v>
      </c>
      <c r="L30" s="69">
        <v>10105</v>
      </c>
      <c r="M30" s="69">
        <v>10515</v>
      </c>
      <c r="N30" s="69">
        <v>23741</v>
      </c>
      <c r="O30" s="69">
        <v>0</v>
      </c>
      <c r="P30" s="69">
        <v>7279</v>
      </c>
      <c r="Q30" s="126">
        <v>510584</v>
      </c>
      <c r="R30" s="138"/>
    </row>
    <row r="31" spans="2:18" ht="21" customHeight="1" x14ac:dyDescent="0.3">
      <c r="B31" s="122" t="s">
        <v>37</v>
      </c>
      <c r="C31" s="69">
        <v>0</v>
      </c>
      <c r="D31" s="69">
        <v>27033</v>
      </c>
      <c r="E31" s="69">
        <v>44775</v>
      </c>
      <c r="F31" s="69">
        <v>65420</v>
      </c>
      <c r="G31" s="69">
        <v>4055</v>
      </c>
      <c r="H31" s="69">
        <v>61506</v>
      </c>
      <c r="I31" s="69">
        <v>783895</v>
      </c>
      <c r="J31" s="69">
        <v>750955</v>
      </c>
      <c r="K31" s="69">
        <v>0</v>
      </c>
      <c r="L31" s="69">
        <v>15303</v>
      </c>
      <c r="M31" s="69">
        <v>57848</v>
      </c>
      <c r="N31" s="69">
        <v>257717</v>
      </c>
      <c r="O31" s="69">
        <v>0</v>
      </c>
      <c r="P31" s="69">
        <v>16010</v>
      </c>
      <c r="Q31" s="126">
        <v>2084516</v>
      </c>
      <c r="R31" s="138"/>
    </row>
    <row r="32" spans="2:18" ht="21" customHeight="1" x14ac:dyDescent="0.3">
      <c r="B32" s="122" t="s">
        <v>141</v>
      </c>
      <c r="C32" s="69">
        <v>0</v>
      </c>
      <c r="D32" s="69">
        <v>12630</v>
      </c>
      <c r="E32" s="69">
        <v>9356</v>
      </c>
      <c r="F32" s="69">
        <v>77419</v>
      </c>
      <c r="G32" s="69">
        <v>17816</v>
      </c>
      <c r="H32" s="69">
        <v>1697</v>
      </c>
      <c r="I32" s="69">
        <v>380036</v>
      </c>
      <c r="J32" s="69">
        <v>274468</v>
      </c>
      <c r="K32" s="69">
        <v>0</v>
      </c>
      <c r="L32" s="69">
        <v>50075</v>
      </c>
      <c r="M32" s="69">
        <v>32774</v>
      </c>
      <c r="N32" s="69">
        <v>70153</v>
      </c>
      <c r="O32" s="69">
        <v>246042</v>
      </c>
      <c r="P32" s="69">
        <v>1727</v>
      </c>
      <c r="Q32" s="126">
        <v>1174193</v>
      </c>
      <c r="R32" s="138"/>
    </row>
    <row r="33" spans="2:18" ht="21" customHeight="1" x14ac:dyDescent="0.3">
      <c r="B33" s="122" t="s">
        <v>218</v>
      </c>
      <c r="C33" s="69">
        <v>0</v>
      </c>
      <c r="D33" s="69">
        <v>9605</v>
      </c>
      <c r="E33" s="69">
        <v>9167</v>
      </c>
      <c r="F33" s="69">
        <v>8469</v>
      </c>
      <c r="G33" s="69">
        <v>29338</v>
      </c>
      <c r="H33" s="69">
        <v>8843</v>
      </c>
      <c r="I33" s="69">
        <v>378994</v>
      </c>
      <c r="J33" s="69">
        <v>158850</v>
      </c>
      <c r="K33" s="69">
        <v>0</v>
      </c>
      <c r="L33" s="69">
        <v>33919</v>
      </c>
      <c r="M33" s="69">
        <v>14172</v>
      </c>
      <c r="N33" s="69">
        <v>36348</v>
      </c>
      <c r="O33" s="69">
        <v>0</v>
      </c>
      <c r="P33" s="69">
        <v>3195</v>
      </c>
      <c r="Q33" s="126">
        <v>690899</v>
      </c>
      <c r="R33" s="138"/>
    </row>
    <row r="34" spans="2:18" ht="21" customHeight="1" x14ac:dyDescent="0.3">
      <c r="B34" s="122" t="s">
        <v>142</v>
      </c>
      <c r="C34" s="69">
        <v>0</v>
      </c>
      <c r="D34" s="69">
        <v>5079</v>
      </c>
      <c r="E34" s="69">
        <v>4050</v>
      </c>
      <c r="F34" s="69">
        <v>9944</v>
      </c>
      <c r="G34" s="69">
        <v>30257</v>
      </c>
      <c r="H34" s="69">
        <v>20719</v>
      </c>
      <c r="I34" s="69">
        <v>420279</v>
      </c>
      <c r="J34" s="69">
        <v>258918</v>
      </c>
      <c r="K34" s="69">
        <v>93819</v>
      </c>
      <c r="L34" s="69">
        <v>82402</v>
      </c>
      <c r="M34" s="69">
        <v>23462</v>
      </c>
      <c r="N34" s="69">
        <v>46978</v>
      </c>
      <c r="O34" s="69">
        <v>1271354</v>
      </c>
      <c r="P34" s="69">
        <v>6420</v>
      </c>
      <c r="Q34" s="126">
        <v>2273680</v>
      </c>
      <c r="R34" s="138"/>
    </row>
    <row r="35" spans="2:18" ht="21" customHeight="1" x14ac:dyDescent="0.3">
      <c r="B35" s="122" t="s">
        <v>143</v>
      </c>
      <c r="C35" s="69">
        <v>0</v>
      </c>
      <c r="D35" s="69">
        <v>290</v>
      </c>
      <c r="E35" s="69">
        <v>11538</v>
      </c>
      <c r="F35" s="69">
        <v>14736</v>
      </c>
      <c r="G35" s="69">
        <v>3846</v>
      </c>
      <c r="H35" s="69">
        <v>2472</v>
      </c>
      <c r="I35" s="69">
        <v>470319</v>
      </c>
      <c r="J35" s="69">
        <v>172011</v>
      </c>
      <c r="K35" s="69">
        <v>0</v>
      </c>
      <c r="L35" s="69">
        <v>22340</v>
      </c>
      <c r="M35" s="69">
        <v>23630</v>
      </c>
      <c r="N35" s="69">
        <v>68129</v>
      </c>
      <c r="O35" s="69">
        <v>247503</v>
      </c>
      <c r="P35" s="69">
        <v>48656</v>
      </c>
      <c r="Q35" s="126">
        <v>1085471</v>
      </c>
      <c r="R35" s="138"/>
    </row>
    <row r="36" spans="2:18" ht="21" customHeight="1" x14ac:dyDescent="0.3">
      <c r="B36" s="122" t="s">
        <v>219</v>
      </c>
      <c r="C36" s="69">
        <v>0</v>
      </c>
      <c r="D36" s="69">
        <v>12741</v>
      </c>
      <c r="E36" s="69">
        <v>64584</v>
      </c>
      <c r="F36" s="69">
        <v>12001</v>
      </c>
      <c r="G36" s="69">
        <v>38277</v>
      </c>
      <c r="H36" s="69">
        <v>18673</v>
      </c>
      <c r="I36" s="69">
        <v>492980</v>
      </c>
      <c r="J36" s="69">
        <v>484049</v>
      </c>
      <c r="K36" s="69">
        <v>205477</v>
      </c>
      <c r="L36" s="69">
        <v>7791</v>
      </c>
      <c r="M36" s="69">
        <v>35242</v>
      </c>
      <c r="N36" s="69">
        <v>66725</v>
      </c>
      <c r="O36" s="69">
        <v>509822</v>
      </c>
      <c r="P36" s="69">
        <v>1478</v>
      </c>
      <c r="Q36" s="126">
        <v>1949840</v>
      </c>
      <c r="R36" s="138"/>
    </row>
    <row r="37" spans="2:18" ht="21" customHeight="1" x14ac:dyDescent="0.3">
      <c r="B37" s="122" t="s">
        <v>38</v>
      </c>
      <c r="C37" s="69">
        <v>0</v>
      </c>
      <c r="D37" s="69">
        <v>1419</v>
      </c>
      <c r="E37" s="69">
        <v>5151</v>
      </c>
      <c r="F37" s="69">
        <v>12986</v>
      </c>
      <c r="G37" s="69">
        <v>13943</v>
      </c>
      <c r="H37" s="69">
        <v>4836</v>
      </c>
      <c r="I37" s="69">
        <v>242595</v>
      </c>
      <c r="J37" s="69">
        <v>263627</v>
      </c>
      <c r="K37" s="69">
        <v>0</v>
      </c>
      <c r="L37" s="69">
        <v>3261</v>
      </c>
      <c r="M37" s="69">
        <v>53051</v>
      </c>
      <c r="N37" s="69">
        <v>49642</v>
      </c>
      <c r="O37" s="69">
        <v>72370</v>
      </c>
      <c r="P37" s="69">
        <v>3456</v>
      </c>
      <c r="Q37" s="126">
        <v>726337</v>
      </c>
      <c r="R37" s="138"/>
    </row>
    <row r="38" spans="2:18" ht="21" customHeight="1" x14ac:dyDescent="0.3">
      <c r="B38" s="122" t="s">
        <v>39</v>
      </c>
      <c r="C38" s="69">
        <v>0</v>
      </c>
      <c r="D38" s="69">
        <v>13877</v>
      </c>
      <c r="E38" s="69">
        <v>34746</v>
      </c>
      <c r="F38" s="69">
        <v>65254</v>
      </c>
      <c r="G38" s="69">
        <v>19109</v>
      </c>
      <c r="H38" s="69">
        <v>98464</v>
      </c>
      <c r="I38" s="69">
        <v>170129</v>
      </c>
      <c r="J38" s="69">
        <v>131182</v>
      </c>
      <c r="K38" s="69">
        <v>0</v>
      </c>
      <c r="L38" s="69">
        <v>9985</v>
      </c>
      <c r="M38" s="69">
        <v>101371</v>
      </c>
      <c r="N38" s="69">
        <v>173817</v>
      </c>
      <c r="O38" s="69">
        <v>12798</v>
      </c>
      <c r="P38" s="69">
        <v>10560</v>
      </c>
      <c r="Q38" s="126">
        <v>841292</v>
      </c>
      <c r="R38" s="138"/>
    </row>
    <row r="39" spans="2:18" ht="21" customHeight="1" x14ac:dyDescent="0.3">
      <c r="B39" s="122" t="s">
        <v>40</v>
      </c>
      <c r="C39" s="69">
        <v>0</v>
      </c>
      <c r="D39" s="69">
        <v>10175</v>
      </c>
      <c r="E39" s="69">
        <v>18011</v>
      </c>
      <c r="F39" s="69">
        <v>61270</v>
      </c>
      <c r="G39" s="69">
        <v>9999</v>
      </c>
      <c r="H39" s="69">
        <v>-9644</v>
      </c>
      <c r="I39" s="69">
        <v>490971</v>
      </c>
      <c r="J39" s="69">
        <v>394886</v>
      </c>
      <c r="K39" s="69">
        <v>0</v>
      </c>
      <c r="L39" s="69">
        <v>38929</v>
      </c>
      <c r="M39" s="69">
        <v>39478</v>
      </c>
      <c r="N39" s="69">
        <v>148015</v>
      </c>
      <c r="O39" s="69">
        <v>111736</v>
      </c>
      <c r="P39" s="69">
        <v>1959</v>
      </c>
      <c r="Q39" s="126">
        <v>1315784</v>
      </c>
      <c r="R39" s="138"/>
    </row>
    <row r="40" spans="2:18" ht="21" customHeight="1" x14ac:dyDescent="0.3">
      <c r="B40" s="122" t="s">
        <v>41</v>
      </c>
      <c r="C40" s="69">
        <v>0</v>
      </c>
      <c r="D40" s="69">
        <v>10230</v>
      </c>
      <c r="E40" s="69">
        <v>4557</v>
      </c>
      <c r="F40" s="69">
        <v>8243</v>
      </c>
      <c r="G40" s="69">
        <v>32477</v>
      </c>
      <c r="H40" s="69">
        <v>8219</v>
      </c>
      <c r="I40" s="69">
        <v>545632</v>
      </c>
      <c r="J40" s="69">
        <v>520146</v>
      </c>
      <c r="K40" s="69">
        <v>0</v>
      </c>
      <c r="L40" s="69">
        <v>21301</v>
      </c>
      <c r="M40" s="69">
        <v>8257</v>
      </c>
      <c r="N40" s="69">
        <v>36197</v>
      </c>
      <c r="O40" s="69">
        <v>0</v>
      </c>
      <c r="P40" s="69">
        <v>37579</v>
      </c>
      <c r="Q40" s="126">
        <v>1232837</v>
      </c>
      <c r="R40" s="138"/>
    </row>
    <row r="41" spans="2:18" ht="21" customHeight="1" x14ac:dyDescent="0.3">
      <c r="B41" s="122" t="s">
        <v>42</v>
      </c>
      <c r="C41" s="69">
        <v>0</v>
      </c>
      <c r="D41" s="69">
        <v>-170</v>
      </c>
      <c r="E41" s="69">
        <v>721</v>
      </c>
      <c r="F41" s="69">
        <v>6456</v>
      </c>
      <c r="G41" s="69">
        <v>1351</v>
      </c>
      <c r="H41" s="69">
        <v>2460</v>
      </c>
      <c r="I41" s="69">
        <v>412574</v>
      </c>
      <c r="J41" s="69">
        <v>190622</v>
      </c>
      <c r="K41" s="69">
        <v>39416</v>
      </c>
      <c r="L41" s="69">
        <v>6756</v>
      </c>
      <c r="M41" s="69">
        <v>3487</v>
      </c>
      <c r="N41" s="69">
        <v>1152</v>
      </c>
      <c r="O41" s="69">
        <v>-59989</v>
      </c>
      <c r="P41" s="69">
        <v>3047</v>
      </c>
      <c r="Q41" s="126">
        <v>607883</v>
      </c>
      <c r="R41" s="138"/>
    </row>
    <row r="42" spans="2:18" ht="21" customHeight="1" x14ac:dyDescent="0.3">
      <c r="B42" s="122" t="s">
        <v>43</v>
      </c>
      <c r="C42" s="69">
        <v>490</v>
      </c>
      <c r="D42" s="69">
        <v>39266</v>
      </c>
      <c r="E42" s="69">
        <v>131517</v>
      </c>
      <c r="F42" s="69">
        <v>227599</v>
      </c>
      <c r="G42" s="69">
        <v>68155</v>
      </c>
      <c r="H42" s="69">
        <v>69723</v>
      </c>
      <c r="I42" s="69">
        <v>1054663</v>
      </c>
      <c r="J42" s="69">
        <v>879352</v>
      </c>
      <c r="K42" s="69">
        <v>0</v>
      </c>
      <c r="L42" s="69">
        <v>82922</v>
      </c>
      <c r="M42" s="69">
        <v>131980</v>
      </c>
      <c r="N42" s="69">
        <v>195272</v>
      </c>
      <c r="O42" s="69">
        <v>5260875</v>
      </c>
      <c r="P42" s="69">
        <v>17276</v>
      </c>
      <c r="Q42" s="126">
        <v>8159089</v>
      </c>
      <c r="R42" s="138"/>
    </row>
    <row r="43" spans="2:18" ht="21" customHeight="1" x14ac:dyDescent="0.3">
      <c r="B43" s="122" t="s">
        <v>44</v>
      </c>
      <c r="C43" s="69">
        <v>0</v>
      </c>
      <c r="D43" s="69">
        <v>653</v>
      </c>
      <c r="E43" s="69">
        <v>11</v>
      </c>
      <c r="F43" s="69">
        <v>24</v>
      </c>
      <c r="G43" s="69">
        <v>3166</v>
      </c>
      <c r="H43" s="69">
        <v>228</v>
      </c>
      <c r="I43" s="69">
        <v>326671</v>
      </c>
      <c r="J43" s="69">
        <v>89734</v>
      </c>
      <c r="K43" s="69">
        <v>986239</v>
      </c>
      <c r="L43" s="69">
        <v>421</v>
      </c>
      <c r="M43" s="69">
        <v>53</v>
      </c>
      <c r="N43" s="69">
        <v>1180</v>
      </c>
      <c r="O43" s="69">
        <v>0</v>
      </c>
      <c r="P43" s="69">
        <v>636</v>
      </c>
      <c r="Q43" s="126">
        <v>1409016</v>
      </c>
      <c r="R43" s="138"/>
    </row>
    <row r="44" spans="2:18" ht="21" customHeight="1" x14ac:dyDescent="0.3">
      <c r="B44" s="124" t="s">
        <v>45</v>
      </c>
      <c r="C44" s="125">
        <f>SUM(C7:C43)</f>
        <v>93524</v>
      </c>
      <c r="D44" s="125">
        <f t="shared" ref="D44:Q44" si="0">SUM(D7:D43)</f>
        <v>837743</v>
      </c>
      <c r="E44" s="125">
        <f t="shared" si="0"/>
        <v>1194498</v>
      </c>
      <c r="F44" s="125">
        <f t="shared" si="0"/>
        <v>2778200</v>
      </c>
      <c r="G44" s="125">
        <f t="shared" si="0"/>
        <v>1538771</v>
      </c>
      <c r="H44" s="125">
        <f t="shared" si="0"/>
        <v>1859442</v>
      </c>
      <c r="I44" s="125">
        <f t="shared" si="0"/>
        <v>21888053</v>
      </c>
      <c r="J44" s="125">
        <f t="shared" si="0"/>
        <v>17507132</v>
      </c>
      <c r="K44" s="125">
        <f t="shared" si="0"/>
        <v>3734227</v>
      </c>
      <c r="L44" s="125">
        <f t="shared" si="0"/>
        <v>2387262</v>
      </c>
      <c r="M44" s="125">
        <f t="shared" si="0"/>
        <v>2635155</v>
      </c>
      <c r="N44" s="125">
        <f t="shared" si="0"/>
        <v>5919652</v>
      </c>
      <c r="O44" s="125">
        <f t="shared" si="0"/>
        <v>27488797</v>
      </c>
      <c r="P44" s="125">
        <f t="shared" si="0"/>
        <v>1703799</v>
      </c>
      <c r="Q44" s="125">
        <f t="shared" si="0"/>
        <v>91566257</v>
      </c>
      <c r="R44" s="138"/>
    </row>
    <row r="45" spans="2:18" ht="21" customHeight="1" x14ac:dyDescent="0.3">
      <c r="B45" s="292" t="s">
        <v>46</v>
      </c>
      <c r="C45" s="292"/>
      <c r="D45" s="292"/>
      <c r="E45" s="292"/>
      <c r="F45" s="292"/>
      <c r="G45" s="292"/>
      <c r="H45" s="292"/>
      <c r="I45" s="292"/>
      <c r="J45" s="292"/>
      <c r="K45" s="292"/>
      <c r="L45" s="292"/>
      <c r="M45" s="292"/>
      <c r="N45" s="292"/>
      <c r="O45" s="292"/>
      <c r="P45" s="292"/>
      <c r="Q45" s="292"/>
      <c r="R45" s="139"/>
    </row>
    <row r="46" spans="2:18" ht="21" customHeight="1" x14ac:dyDescent="0.3">
      <c r="B46" s="122" t="s">
        <v>47</v>
      </c>
      <c r="C46" s="69">
        <v>24058</v>
      </c>
      <c r="D46" s="69">
        <v>296943</v>
      </c>
      <c r="E46" s="69">
        <v>10921</v>
      </c>
      <c r="F46" s="69">
        <v>885437</v>
      </c>
      <c r="G46" s="69">
        <v>51545</v>
      </c>
      <c r="H46" s="69">
        <v>73752</v>
      </c>
      <c r="I46" s="69">
        <v>0</v>
      </c>
      <c r="J46" s="69">
        <v>52635</v>
      </c>
      <c r="K46" s="69">
        <v>0</v>
      </c>
      <c r="L46" s="69">
        <v>0</v>
      </c>
      <c r="M46" s="69">
        <v>0</v>
      </c>
      <c r="N46" s="69">
        <v>221444</v>
      </c>
      <c r="O46" s="69">
        <v>518612</v>
      </c>
      <c r="P46" s="69">
        <v>492405</v>
      </c>
      <c r="Q46" s="126">
        <v>2627753</v>
      </c>
      <c r="R46" s="138"/>
    </row>
    <row r="47" spans="2:18" ht="21" customHeight="1" x14ac:dyDescent="0.3">
      <c r="B47" s="122" t="s">
        <v>65</v>
      </c>
      <c r="C47" s="69">
        <v>2265</v>
      </c>
      <c r="D47" s="69">
        <v>293420</v>
      </c>
      <c r="E47" s="69">
        <v>0</v>
      </c>
      <c r="F47" s="69">
        <v>1348185</v>
      </c>
      <c r="G47" s="69">
        <v>17244</v>
      </c>
      <c r="H47" s="69">
        <v>169984</v>
      </c>
      <c r="I47" s="69">
        <v>0</v>
      </c>
      <c r="J47" s="69">
        <v>314343</v>
      </c>
      <c r="K47" s="69">
        <v>0</v>
      </c>
      <c r="L47" s="69">
        <v>22106</v>
      </c>
      <c r="M47" s="69">
        <v>0</v>
      </c>
      <c r="N47" s="69">
        <v>0</v>
      </c>
      <c r="O47" s="69">
        <v>583441</v>
      </c>
      <c r="P47" s="69">
        <v>429604</v>
      </c>
      <c r="Q47" s="126">
        <v>3180593</v>
      </c>
      <c r="R47" s="138"/>
    </row>
    <row r="48" spans="2:18" ht="21" customHeight="1" x14ac:dyDescent="0.3">
      <c r="B48" s="7" t="s">
        <v>258</v>
      </c>
      <c r="C48" s="69">
        <v>1441</v>
      </c>
      <c r="D48" s="69">
        <v>67436</v>
      </c>
      <c r="E48" s="69">
        <v>22031</v>
      </c>
      <c r="F48" s="69">
        <v>161559</v>
      </c>
      <c r="G48" s="69">
        <v>14987</v>
      </c>
      <c r="H48" s="69">
        <v>32665</v>
      </c>
      <c r="I48" s="69">
        <v>15655</v>
      </c>
      <c r="J48" s="69">
        <v>16960</v>
      </c>
      <c r="K48" s="69">
        <v>0</v>
      </c>
      <c r="L48" s="69">
        <v>4458</v>
      </c>
      <c r="M48" s="69">
        <v>27753</v>
      </c>
      <c r="N48" s="69">
        <v>2146</v>
      </c>
      <c r="O48" s="69">
        <v>51674</v>
      </c>
      <c r="P48" s="69">
        <v>41593</v>
      </c>
      <c r="Q48" s="126">
        <v>460358</v>
      </c>
      <c r="R48" s="138"/>
    </row>
    <row r="49" spans="2:19" ht="21" customHeight="1" x14ac:dyDescent="0.3">
      <c r="B49" s="122" t="s">
        <v>48</v>
      </c>
      <c r="C49" s="69">
        <v>9225</v>
      </c>
      <c r="D49" s="69">
        <v>749015</v>
      </c>
      <c r="E49" s="69">
        <v>2790242</v>
      </c>
      <c r="F49" s="69">
        <v>353060</v>
      </c>
      <c r="G49" s="69">
        <v>127326</v>
      </c>
      <c r="H49" s="69">
        <v>429078</v>
      </c>
      <c r="I49" s="69">
        <v>66648</v>
      </c>
      <c r="J49" s="69">
        <v>653339</v>
      </c>
      <c r="K49" s="69">
        <v>0</v>
      </c>
      <c r="L49" s="69">
        <v>194378</v>
      </c>
      <c r="M49" s="69">
        <v>20103</v>
      </c>
      <c r="N49" s="69">
        <v>2716</v>
      </c>
      <c r="O49" s="69">
        <v>3487738</v>
      </c>
      <c r="P49" s="69">
        <v>4115887</v>
      </c>
      <c r="Q49" s="126">
        <v>12998754</v>
      </c>
      <c r="R49" s="138"/>
    </row>
    <row r="50" spans="2:19" ht="21" customHeight="1" x14ac:dyDescent="0.3">
      <c r="B50" s="122" t="s">
        <v>259</v>
      </c>
      <c r="C50" s="69">
        <v>928</v>
      </c>
      <c r="D50" s="69">
        <v>52830</v>
      </c>
      <c r="E50" s="69">
        <v>0</v>
      </c>
      <c r="F50" s="69">
        <v>63288</v>
      </c>
      <c r="G50" s="69">
        <v>31285</v>
      </c>
      <c r="H50" s="69">
        <v>28578</v>
      </c>
      <c r="I50" s="69">
        <v>8471</v>
      </c>
      <c r="J50" s="69">
        <v>4395</v>
      </c>
      <c r="K50" s="69">
        <v>0</v>
      </c>
      <c r="L50" s="69">
        <v>2381</v>
      </c>
      <c r="M50" s="69">
        <v>1423</v>
      </c>
      <c r="N50" s="69">
        <v>154</v>
      </c>
      <c r="O50" s="69">
        <v>0</v>
      </c>
      <c r="P50" s="69">
        <v>37281</v>
      </c>
      <c r="Q50" s="126">
        <v>231014</v>
      </c>
      <c r="R50" s="138"/>
    </row>
    <row r="51" spans="2:19" ht="21" customHeight="1" x14ac:dyDescent="0.3">
      <c r="B51" s="124" t="s">
        <v>45</v>
      </c>
      <c r="C51" s="125">
        <f>SUM(C46:C50)</f>
        <v>37917</v>
      </c>
      <c r="D51" s="125">
        <f t="shared" ref="D51:Q51" si="1">SUM(D46:D50)</f>
        <v>1459644</v>
      </c>
      <c r="E51" s="125">
        <f t="shared" si="1"/>
        <v>2823194</v>
      </c>
      <c r="F51" s="125">
        <f t="shared" si="1"/>
        <v>2811529</v>
      </c>
      <c r="G51" s="125">
        <f t="shared" si="1"/>
        <v>242387</v>
      </c>
      <c r="H51" s="125">
        <f t="shared" si="1"/>
        <v>734057</v>
      </c>
      <c r="I51" s="125">
        <f t="shared" si="1"/>
        <v>90774</v>
      </c>
      <c r="J51" s="125">
        <f t="shared" si="1"/>
        <v>1041672</v>
      </c>
      <c r="K51" s="125">
        <f t="shared" si="1"/>
        <v>0</v>
      </c>
      <c r="L51" s="125">
        <f t="shared" si="1"/>
        <v>223323</v>
      </c>
      <c r="M51" s="125">
        <f t="shared" si="1"/>
        <v>49279</v>
      </c>
      <c r="N51" s="125">
        <f t="shared" si="1"/>
        <v>226460</v>
      </c>
      <c r="O51" s="125">
        <f t="shared" si="1"/>
        <v>4641465</v>
      </c>
      <c r="P51" s="125">
        <f t="shared" si="1"/>
        <v>5116770</v>
      </c>
      <c r="Q51" s="125">
        <f t="shared" si="1"/>
        <v>19498472</v>
      </c>
      <c r="R51" s="138"/>
    </row>
    <row r="52" spans="2:19" ht="20.25" customHeight="1" x14ac:dyDescent="0.3">
      <c r="B52" s="293" t="s">
        <v>50</v>
      </c>
      <c r="C52" s="293"/>
      <c r="D52" s="293"/>
      <c r="E52" s="293"/>
      <c r="F52" s="293"/>
      <c r="G52" s="293"/>
      <c r="H52" s="293"/>
      <c r="I52" s="293"/>
      <c r="J52" s="293"/>
      <c r="K52" s="293"/>
      <c r="L52" s="293"/>
      <c r="M52" s="293"/>
      <c r="N52" s="293"/>
      <c r="O52" s="293"/>
      <c r="P52" s="293"/>
      <c r="Q52" s="293"/>
      <c r="R52" s="140"/>
      <c r="S52" s="5"/>
    </row>
    <row r="53" spans="2:19" x14ac:dyDescent="0.3">
      <c r="C53" s="5"/>
      <c r="D53" s="5"/>
      <c r="E53" s="5"/>
      <c r="F53" s="5"/>
      <c r="G53" s="5"/>
      <c r="H53" s="5"/>
      <c r="I53" s="5"/>
      <c r="J53" s="5"/>
      <c r="K53" s="5"/>
      <c r="L53" s="5"/>
      <c r="M53" s="5"/>
      <c r="N53" s="5"/>
      <c r="O53" s="5"/>
      <c r="P53" s="5"/>
      <c r="Q53" s="5"/>
    </row>
    <row r="54" spans="2:19" x14ac:dyDescent="0.3">
      <c r="C54" s="159"/>
      <c r="D54" s="159"/>
      <c r="E54" s="159"/>
      <c r="F54" s="159"/>
      <c r="G54" s="159"/>
      <c r="H54" s="159"/>
      <c r="I54" s="159"/>
      <c r="J54" s="159"/>
      <c r="K54" s="159"/>
      <c r="L54" s="159"/>
      <c r="M54" s="159"/>
      <c r="N54" s="159"/>
      <c r="O54" s="159"/>
      <c r="P54" s="159"/>
      <c r="Q54" s="159"/>
    </row>
    <row r="55" spans="2:19" x14ac:dyDescent="0.3">
      <c r="Q55" s="5"/>
    </row>
  </sheetData>
  <sheetProtection algorithmName="SHA-512" hashValue="7Bmvx3+Ce6PgTwlQmPNdTZtbELn83JBsE0Il7UuhFlBXXO4OMScJLbtErECS6LOEvAJo85HD1Yr+nocjHCF5Bg==" saltValue="Aj8G/0VfevcwpNicUwZsJA==" spinCount="100000" sheet="1" objects="1" scenarios="1"/>
  <mergeCells count="4">
    <mergeCell ref="B4:Q4"/>
    <mergeCell ref="B6:Q6"/>
    <mergeCell ref="B45:Q45"/>
    <mergeCell ref="B52:Q5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4"/>
  <sheetViews>
    <sheetView showGridLines="0" topLeftCell="A19" zoomScale="80" zoomScaleNormal="80" workbookViewId="0">
      <selection activeCell="D3" sqref="D3"/>
    </sheetView>
  </sheetViews>
  <sheetFormatPr defaultColWidth="9.453125" defaultRowHeight="21.75" customHeight="1" x14ac:dyDescent="0.3"/>
  <cols>
    <col min="1" max="1" width="11.54296875" style="4" customWidth="1"/>
    <col min="2" max="2" width="38" style="4" customWidth="1"/>
    <col min="3" max="3" width="175.453125" style="4" customWidth="1"/>
    <col min="4" max="4" width="20.453125" style="4" customWidth="1"/>
    <col min="5" max="16384" width="9.453125" style="4"/>
  </cols>
  <sheetData>
    <row r="1" spans="1:3" ht="21.75" customHeight="1" thickBot="1" x14ac:dyDescent="0.35"/>
    <row r="2" spans="1:3" ht="21.75" customHeight="1" thickTop="1" x14ac:dyDescent="0.3">
      <c r="A2" s="97"/>
      <c r="B2" s="98"/>
      <c r="C2" s="99"/>
    </row>
    <row r="3" spans="1:3" ht="21.75" customHeight="1" x14ac:dyDescent="0.3">
      <c r="A3" s="97"/>
      <c r="B3" s="237" t="s">
        <v>149</v>
      </c>
      <c r="C3" s="238"/>
    </row>
    <row r="4" spans="1:3" ht="21.75" customHeight="1" x14ac:dyDescent="0.3">
      <c r="A4" s="97"/>
      <c r="B4" s="237"/>
      <c r="C4" s="238"/>
    </row>
    <row r="5" spans="1:3" ht="26.25" customHeight="1" x14ac:dyDescent="0.35">
      <c r="A5" s="97"/>
      <c r="B5" s="239" t="s">
        <v>275</v>
      </c>
      <c r="C5" s="240"/>
    </row>
    <row r="6" spans="1:3" ht="21.75" customHeight="1" thickBot="1" x14ac:dyDescent="0.5">
      <c r="A6" s="97"/>
      <c r="B6" s="235" t="s">
        <v>146</v>
      </c>
      <c r="C6" s="236"/>
    </row>
    <row r="7" spans="1:3" s="8" customFormat="1" ht="21.75" customHeight="1" thickTop="1" thickBot="1" x14ac:dyDescent="0.35">
      <c r="A7" s="97"/>
      <c r="B7" s="39" t="s">
        <v>147</v>
      </c>
      <c r="C7" s="40" t="s">
        <v>148</v>
      </c>
    </row>
    <row r="8" spans="1:3" ht="29.25" customHeight="1" thickTop="1" x14ac:dyDescent="0.3">
      <c r="A8" s="97"/>
      <c r="B8" s="100" t="s">
        <v>166</v>
      </c>
      <c r="C8" s="91" t="s">
        <v>276</v>
      </c>
    </row>
    <row r="9" spans="1:3" ht="29.25" customHeight="1" x14ac:dyDescent="0.3">
      <c r="A9" s="97"/>
      <c r="B9" s="101" t="s">
        <v>167</v>
      </c>
      <c r="C9" s="92" t="s">
        <v>277</v>
      </c>
    </row>
    <row r="10" spans="1:3" ht="29.25" customHeight="1" x14ac:dyDescent="0.3">
      <c r="A10" s="97"/>
      <c r="B10" s="101" t="s">
        <v>168</v>
      </c>
      <c r="C10" s="92" t="s">
        <v>278</v>
      </c>
    </row>
    <row r="11" spans="1:3" ht="29.25" customHeight="1" x14ac:dyDescent="0.3">
      <c r="A11" s="97"/>
      <c r="B11" s="101" t="s">
        <v>169</v>
      </c>
      <c r="C11" s="92" t="s">
        <v>279</v>
      </c>
    </row>
    <row r="12" spans="1:3" ht="29.25" customHeight="1" x14ac:dyDescent="0.3">
      <c r="A12" s="97"/>
      <c r="B12" s="101" t="s">
        <v>170</v>
      </c>
      <c r="C12" s="92" t="s">
        <v>280</v>
      </c>
    </row>
    <row r="13" spans="1:3" ht="29.25" customHeight="1" x14ac:dyDescent="0.3">
      <c r="A13" s="97"/>
      <c r="B13" s="101" t="s">
        <v>171</v>
      </c>
      <c r="C13" s="92" t="s">
        <v>281</v>
      </c>
    </row>
    <row r="14" spans="1:3" ht="29.25" customHeight="1" x14ac:dyDescent="0.3">
      <c r="A14" s="97"/>
      <c r="B14" s="101" t="s">
        <v>172</v>
      </c>
      <c r="C14" s="92" t="s">
        <v>282</v>
      </c>
    </row>
    <row r="15" spans="1:3" ht="29.25" customHeight="1" x14ac:dyDescent="0.3">
      <c r="A15" s="97"/>
      <c r="B15" s="101" t="s">
        <v>173</v>
      </c>
      <c r="C15" s="92" t="s">
        <v>283</v>
      </c>
    </row>
    <row r="16" spans="1:3" ht="29.25" customHeight="1" x14ac:dyDescent="0.3">
      <c r="A16" s="97"/>
      <c r="B16" s="101" t="s">
        <v>174</v>
      </c>
      <c r="C16" s="92" t="s">
        <v>284</v>
      </c>
    </row>
    <row r="17" spans="1:4" ht="29.25" customHeight="1" x14ac:dyDescent="0.3">
      <c r="A17" s="97"/>
      <c r="B17" s="101" t="s">
        <v>175</v>
      </c>
      <c r="C17" s="92" t="s">
        <v>285</v>
      </c>
    </row>
    <row r="18" spans="1:4" ht="29.25" customHeight="1" x14ac:dyDescent="0.3">
      <c r="A18" s="97"/>
      <c r="B18" s="101" t="s">
        <v>176</v>
      </c>
      <c r="C18" s="92" t="s">
        <v>286</v>
      </c>
    </row>
    <row r="19" spans="1:4" ht="29.25" customHeight="1" x14ac:dyDescent="0.3">
      <c r="A19" s="97"/>
      <c r="B19" s="101" t="s">
        <v>177</v>
      </c>
      <c r="C19" s="92" t="s">
        <v>287</v>
      </c>
      <c r="D19" s="102"/>
    </row>
    <row r="20" spans="1:4" ht="29.25" customHeight="1" x14ac:dyDescent="0.3">
      <c r="A20" s="97"/>
      <c r="B20" s="101" t="s">
        <v>178</v>
      </c>
      <c r="C20" s="92" t="s">
        <v>288</v>
      </c>
    </row>
    <row r="21" spans="1:4" ht="29.25" customHeight="1" x14ac:dyDescent="0.3">
      <c r="A21" s="97"/>
      <c r="B21" s="101" t="s">
        <v>179</v>
      </c>
      <c r="C21" s="92" t="s">
        <v>289</v>
      </c>
    </row>
    <row r="22" spans="1:4" ht="29.25" customHeight="1" x14ac:dyDescent="0.3">
      <c r="A22" s="97"/>
      <c r="B22" s="101" t="s">
        <v>180</v>
      </c>
      <c r="C22" s="92" t="s">
        <v>290</v>
      </c>
    </row>
    <row r="23" spans="1:4" ht="29.25" customHeight="1" x14ac:dyDescent="0.3">
      <c r="A23" s="97"/>
      <c r="B23" s="101" t="s">
        <v>181</v>
      </c>
      <c r="C23" s="92" t="s">
        <v>291</v>
      </c>
    </row>
    <row r="24" spans="1:4" ht="29.25" customHeight="1" x14ac:dyDescent="0.3">
      <c r="A24" s="97"/>
      <c r="B24" s="101" t="s">
        <v>182</v>
      </c>
      <c r="C24" s="92" t="s">
        <v>292</v>
      </c>
    </row>
    <row r="25" spans="1:4" ht="29.25" customHeight="1" x14ac:dyDescent="0.3">
      <c r="A25" s="97"/>
      <c r="B25" s="101" t="s">
        <v>183</v>
      </c>
      <c r="C25" s="92" t="s">
        <v>293</v>
      </c>
    </row>
    <row r="26" spans="1:4" ht="29.25" customHeight="1" x14ac:dyDescent="0.3">
      <c r="A26" s="97"/>
      <c r="B26" s="101" t="s">
        <v>184</v>
      </c>
      <c r="C26" s="92" t="s">
        <v>294</v>
      </c>
    </row>
    <row r="27" spans="1:4" ht="29.25" customHeight="1" x14ac:dyDescent="0.3">
      <c r="A27" s="97"/>
      <c r="B27" s="101" t="s">
        <v>185</v>
      </c>
      <c r="C27" s="92" t="s">
        <v>295</v>
      </c>
    </row>
    <row r="28" spans="1:4" ht="29.25" customHeight="1" x14ac:dyDescent="0.3">
      <c r="A28" s="97"/>
      <c r="B28" s="101" t="s">
        <v>186</v>
      </c>
      <c r="C28" s="92" t="s">
        <v>295</v>
      </c>
    </row>
    <row r="29" spans="1:4" ht="29.25" customHeight="1" x14ac:dyDescent="0.3">
      <c r="A29" s="97"/>
      <c r="B29" s="101" t="s">
        <v>187</v>
      </c>
      <c r="C29" s="92" t="s">
        <v>295</v>
      </c>
    </row>
    <row r="30" spans="1:4" ht="29.25" customHeight="1" x14ac:dyDescent="0.3">
      <c r="B30" s="101" t="s">
        <v>188</v>
      </c>
      <c r="C30" s="92" t="s">
        <v>296</v>
      </c>
    </row>
    <row r="31" spans="1:4" ht="29.25" customHeight="1" x14ac:dyDescent="0.3">
      <c r="B31" s="101" t="s">
        <v>189</v>
      </c>
      <c r="C31" s="92" t="s">
        <v>296</v>
      </c>
    </row>
    <row r="32" spans="1:4" ht="29.25" customHeight="1" x14ac:dyDescent="0.3">
      <c r="B32" s="101" t="s">
        <v>190</v>
      </c>
      <c r="C32" s="92" t="s">
        <v>296</v>
      </c>
    </row>
    <row r="33" spans="2:3" ht="29.25" customHeight="1" thickBot="1" x14ac:dyDescent="0.35">
      <c r="B33" s="103" t="s">
        <v>191</v>
      </c>
      <c r="C33" s="93" t="s">
        <v>296</v>
      </c>
    </row>
    <row r="34" spans="2:3" ht="21.75" customHeight="1" thickTop="1" x14ac:dyDescent="0.3">
      <c r="B34" s="104"/>
    </row>
  </sheetData>
  <sheetProtection algorithmName="SHA-512" hashValue="eKsC52HZSP9MzxUD9YC/G7XvNz3t6qPaPaaCTRjY2JSt3ndP9r0ca4dFVP6xYrhJ/5/vWHf0uP8nGHUE2kaQQw==" saltValue="1XUpUaTRF4VUHPcrInkt6g==" spinCount="100000" sheet="1" objects="1" scenarios="1"/>
  <mergeCells count="3">
    <mergeCell ref="B6:C6"/>
    <mergeCell ref="B3:C4"/>
    <mergeCell ref="B5:C5"/>
  </mergeCells>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 i'!A1" display="'APPENDIX 20 i'" xr:uid="{00000000-0004-0000-0200-000013000000}"/>
    <hyperlink ref="B28" location="'APPENDIX 20 ii'!A1" display="'APPENDIX 20 ii'" xr:uid="{00000000-0004-0000-0200-000014000000}"/>
    <hyperlink ref="B29" location="'APPENDIX 20 iii'!A1" display="'APPENDIX 20 iii'" xr:uid="{00000000-0004-0000-0200-000015000000}"/>
    <hyperlink ref="B30" location="'APPENDIX 21 i'!A1" display="'APPENDIX 21 i'" xr:uid="{00000000-0004-0000-0200-000016000000}"/>
    <hyperlink ref="B31" location="'APPENDIX 21 ii'!A1" display="'APPENDIX 21 ii'" xr:uid="{00000000-0004-0000-0200-000017000000}"/>
    <hyperlink ref="B32" location="'APPENDIX 21 iii'!A1" display="'APPENDIX 21 iii'" xr:uid="{00000000-0004-0000-0200-000018000000}"/>
    <hyperlink ref="B33" location="'APPENDIX  21 iv'!A1" display="'APPENDIX  21 iv'" xr:uid="{00000000-0004-0000-0200-000019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rgb="FF92D050"/>
  </sheetPr>
  <dimension ref="B3:S54"/>
  <sheetViews>
    <sheetView topLeftCell="B2" workbookViewId="0">
      <pane xSplit="1" ySplit="5" topLeftCell="L37" activePane="bottomRight" state="frozen"/>
      <selection activeCell="Q47" sqref="Q47:Q50"/>
      <selection pane="topRight" activeCell="Q47" sqref="Q47:Q50"/>
      <selection pane="bottomLeft" activeCell="Q47" sqref="Q47:Q50"/>
      <selection pane="bottomRight" activeCell="Q47" sqref="Q47:Q50"/>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16.5" customHeight="1" x14ac:dyDescent="0.3">
      <c r="B4" s="290" t="s">
        <v>268</v>
      </c>
      <c r="C4" s="290"/>
      <c r="D4" s="290"/>
      <c r="E4" s="290"/>
      <c r="F4" s="290"/>
      <c r="G4" s="290"/>
      <c r="H4" s="290"/>
      <c r="I4" s="290"/>
      <c r="J4" s="290"/>
      <c r="K4" s="290"/>
      <c r="L4" s="290"/>
      <c r="M4" s="290"/>
      <c r="N4" s="290"/>
      <c r="O4" s="290"/>
      <c r="P4" s="290"/>
      <c r="Q4" s="290"/>
      <c r="R4" s="127"/>
    </row>
    <row r="5" spans="2:18" ht="16.5" customHeight="1" x14ac:dyDescent="0.3">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37"/>
    </row>
    <row r="6" spans="2:18" ht="16.5" customHeight="1" x14ac:dyDescent="0.3">
      <c r="B6" s="291" t="s">
        <v>16</v>
      </c>
      <c r="C6" s="291"/>
      <c r="D6" s="291"/>
      <c r="E6" s="291"/>
      <c r="F6" s="291"/>
      <c r="G6" s="291"/>
      <c r="H6" s="291"/>
      <c r="I6" s="291"/>
      <c r="J6" s="291"/>
      <c r="K6" s="291"/>
      <c r="L6" s="291"/>
      <c r="M6" s="291"/>
      <c r="N6" s="291"/>
      <c r="O6" s="291"/>
      <c r="P6" s="291"/>
      <c r="Q6" s="291"/>
      <c r="R6" s="137"/>
    </row>
    <row r="7" spans="2:18" ht="16.5" customHeight="1" x14ac:dyDescent="0.3">
      <c r="B7" s="122" t="s">
        <v>17</v>
      </c>
      <c r="C7" s="69">
        <v>0</v>
      </c>
      <c r="D7" s="69">
        <v>-39</v>
      </c>
      <c r="E7" s="69">
        <v>-259</v>
      </c>
      <c r="F7" s="69">
        <v>-1104</v>
      </c>
      <c r="G7" s="69">
        <v>2001</v>
      </c>
      <c r="H7" s="69">
        <v>52</v>
      </c>
      <c r="I7" s="69">
        <v>0</v>
      </c>
      <c r="J7" s="69">
        <v>0</v>
      </c>
      <c r="K7" s="69">
        <v>0</v>
      </c>
      <c r="L7" s="69">
        <v>5374</v>
      </c>
      <c r="M7" s="69">
        <v>623</v>
      </c>
      <c r="N7" s="69">
        <v>14430</v>
      </c>
      <c r="O7" s="69">
        <v>-110511</v>
      </c>
      <c r="P7" s="69">
        <v>1000</v>
      </c>
      <c r="Q7" s="126">
        <v>-88434</v>
      </c>
      <c r="R7" s="138"/>
    </row>
    <row r="8" spans="2:18" ht="16.5" customHeight="1" x14ac:dyDescent="0.3">
      <c r="B8" s="122" t="s">
        <v>18</v>
      </c>
      <c r="C8" s="69">
        <v>0</v>
      </c>
      <c r="D8" s="69">
        <v>2336</v>
      </c>
      <c r="E8" s="69">
        <v>198</v>
      </c>
      <c r="F8" s="69">
        <v>-65029</v>
      </c>
      <c r="G8" s="69">
        <v>4186</v>
      </c>
      <c r="H8" s="69">
        <v>241</v>
      </c>
      <c r="I8" s="69">
        <v>51299</v>
      </c>
      <c r="J8" s="69">
        <v>26682</v>
      </c>
      <c r="K8" s="69">
        <v>0</v>
      </c>
      <c r="L8" s="69">
        <v>-1037</v>
      </c>
      <c r="M8" s="69">
        <v>1117</v>
      </c>
      <c r="N8" s="69">
        <v>4182</v>
      </c>
      <c r="O8" s="69">
        <v>0</v>
      </c>
      <c r="P8" s="69">
        <v>-2243</v>
      </c>
      <c r="Q8" s="126">
        <v>21932</v>
      </c>
      <c r="R8" s="138"/>
    </row>
    <row r="9" spans="2:18" ht="16.5" customHeight="1" x14ac:dyDescent="0.3">
      <c r="B9" s="122" t="s">
        <v>19</v>
      </c>
      <c r="C9" s="69">
        <v>25</v>
      </c>
      <c r="D9" s="69">
        <v>-20553</v>
      </c>
      <c r="E9" s="69">
        <v>-10797</v>
      </c>
      <c r="F9" s="69">
        <v>-84836</v>
      </c>
      <c r="G9" s="69">
        <v>-86867</v>
      </c>
      <c r="H9" s="69">
        <v>-7359</v>
      </c>
      <c r="I9" s="69">
        <v>-181238</v>
      </c>
      <c r="J9" s="69">
        <v>-30856</v>
      </c>
      <c r="K9" s="69">
        <v>0</v>
      </c>
      <c r="L9" s="69">
        <v>-31108</v>
      </c>
      <c r="M9" s="69">
        <v>-55713</v>
      </c>
      <c r="N9" s="69">
        <v>-16275</v>
      </c>
      <c r="O9" s="69">
        <v>0</v>
      </c>
      <c r="P9" s="69">
        <v>0</v>
      </c>
      <c r="Q9" s="126">
        <v>-525577</v>
      </c>
      <c r="R9" s="138"/>
    </row>
    <row r="10" spans="2:18" ht="16.5" customHeight="1" x14ac:dyDescent="0.3">
      <c r="B10" s="122" t="s">
        <v>145</v>
      </c>
      <c r="C10" s="69">
        <v>-1631</v>
      </c>
      <c r="D10" s="69">
        <v>-1004</v>
      </c>
      <c r="E10" s="69">
        <v>2686</v>
      </c>
      <c r="F10" s="69">
        <v>12376</v>
      </c>
      <c r="G10" s="69">
        <v>-1606</v>
      </c>
      <c r="H10" s="69">
        <v>6869</v>
      </c>
      <c r="I10" s="69">
        <v>16719</v>
      </c>
      <c r="J10" s="69">
        <v>14746</v>
      </c>
      <c r="K10" s="69">
        <v>0</v>
      </c>
      <c r="L10" s="69">
        <v>644</v>
      </c>
      <c r="M10" s="69">
        <v>-1699</v>
      </c>
      <c r="N10" s="69">
        <v>15935</v>
      </c>
      <c r="O10" s="69">
        <v>-9099</v>
      </c>
      <c r="P10" s="69">
        <v>-1622</v>
      </c>
      <c r="Q10" s="126">
        <v>53314</v>
      </c>
      <c r="R10" s="138"/>
    </row>
    <row r="11" spans="2:18" ht="16.5" customHeight="1" x14ac:dyDescent="0.3">
      <c r="B11" s="122" t="s">
        <v>20</v>
      </c>
      <c r="C11" s="69">
        <v>-3141</v>
      </c>
      <c r="D11" s="69">
        <v>-13502</v>
      </c>
      <c r="E11" s="69">
        <v>10222</v>
      </c>
      <c r="F11" s="69">
        <v>6710</v>
      </c>
      <c r="G11" s="69">
        <v>9609</v>
      </c>
      <c r="H11" s="69">
        <v>13800</v>
      </c>
      <c r="I11" s="69">
        <v>138462</v>
      </c>
      <c r="J11" s="69">
        <v>145016</v>
      </c>
      <c r="K11" s="69">
        <v>0</v>
      </c>
      <c r="L11" s="69">
        <v>36793</v>
      </c>
      <c r="M11" s="69">
        <v>20566</v>
      </c>
      <c r="N11" s="69">
        <v>104074</v>
      </c>
      <c r="O11" s="69">
        <v>21188</v>
      </c>
      <c r="P11" s="69">
        <v>-11799</v>
      </c>
      <c r="Q11" s="126">
        <v>477998</v>
      </c>
      <c r="R11" s="138"/>
    </row>
    <row r="12" spans="2:18" ht="16.5" customHeight="1" x14ac:dyDescent="0.3">
      <c r="B12" s="122" t="s">
        <v>139</v>
      </c>
      <c r="C12" s="69">
        <v>0</v>
      </c>
      <c r="D12" s="69">
        <v>-32693</v>
      </c>
      <c r="E12" s="69">
        <v>11639</v>
      </c>
      <c r="F12" s="69">
        <v>15653</v>
      </c>
      <c r="G12" s="69">
        <v>9255</v>
      </c>
      <c r="H12" s="69">
        <v>-36636</v>
      </c>
      <c r="I12" s="69">
        <v>140785</v>
      </c>
      <c r="J12" s="69">
        <v>111893</v>
      </c>
      <c r="K12" s="69">
        <v>0</v>
      </c>
      <c r="L12" s="69">
        <v>104348</v>
      </c>
      <c r="M12" s="69">
        <v>28672</v>
      </c>
      <c r="N12" s="69">
        <v>43993</v>
      </c>
      <c r="O12" s="69">
        <v>181074</v>
      </c>
      <c r="P12" s="69">
        <v>76457</v>
      </c>
      <c r="Q12" s="126">
        <v>654439</v>
      </c>
      <c r="R12" s="138"/>
    </row>
    <row r="13" spans="2:18" ht="16.5" customHeight="1" x14ac:dyDescent="0.3">
      <c r="B13" s="122" t="s">
        <v>21</v>
      </c>
      <c r="C13" s="69">
        <v>0</v>
      </c>
      <c r="D13" s="69">
        <v>-38305</v>
      </c>
      <c r="E13" s="69">
        <v>16357</v>
      </c>
      <c r="F13" s="69">
        <v>-41879</v>
      </c>
      <c r="G13" s="69">
        <v>148329</v>
      </c>
      <c r="H13" s="69">
        <v>10881</v>
      </c>
      <c r="I13" s="69">
        <v>200477</v>
      </c>
      <c r="J13" s="69">
        <v>211044</v>
      </c>
      <c r="K13" s="69">
        <v>0</v>
      </c>
      <c r="L13" s="69">
        <v>37761</v>
      </c>
      <c r="M13" s="69">
        <v>66201</v>
      </c>
      <c r="N13" s="69">
        <v>74559</v>
      </c>
      <c r="O13" s="69">
        <v>302522</v>
      </c>
      <c r="P13" s="69">
        <v>-43461</v>
      </c>
      <c r="Q13" s="126">
        <v>944486</v>
      </c>
      <c r="R13" s="138"/>
    </row>
    <row r="14" spans="2:18" ht="16.5" customHeight="1" x14ac:dyDescent="0.3">
      <c r="B14" s="122" t="s">
        <v>22</v>
      </c>
      <c r="C14" s="69">
        <v>0</v>
      </c>
      <c r="D14" s="69">
        <v>-489</v>
      </c>
      <c r="E14" s="69">
        <v>306</v>
      </c>
      <c r="F14" s="69">
        <v>22613</v>
      </c>
      <c r="G14" s="69">
        <v>-951</v>
      </c>
      <c r="H14" s="69">
        <v>-573</v>
      </c>
      <c r="I14" s="69">
        <v>8773</v>
      </c>
      <c r="J14" s="69">
        <v>3055</v>
      </c>
      <c r="K14" s="69">
        <v>0</v>
      </c>
      <c r="L14" s="69">
        <v>1240</v>
      </c>
      <c r="M14" s="69">
        <v>13782</v>
      </c>
      <c r="N14" s="69">
        <v>9286</v>
      </c>
      <c r="O14" s="69">
        <v>0</v>
      </c>
      <c r="P14" s="69">
        <v>-2766</v>
      </c>
      <c r="Q14" s="126">
        <v>54275</v>
      </c>
      <c r="R14" s="138"/>
    </row>
    <row r="15" spans="2:18" ht="16.5" customHeight="1" x14ac:dyDescent="0.3">
      <c r="B15" s="122" t="s">
        <v>23</v>
      </c>
      <c r="C15" s="69">
        <v>0</v>
      </c>
      <c r="D15" s="69">
        <v>0</v>
      </c>
      <c r="E15" s="69">
        <v>0</v>
      </c>
      <c r="F15" s="69">
        <v>0</v>
      </c>
      <c r="G15" s="69">
        <v>0</v>
      </c>
      <c r="H15" s="69">
        <v>0</v>
      </c>
      <c r="I15" s="69">
        <v>16822</v>
      </c>
      <c r="J15" s="69">
        <v>5107</v>
      </c>
      <c r="K15" s="69">
        <v>305000</v>
      </c>
      <c r="L15" s="69">
        <v>0</v>
      </c>
      <c r="M15" s="69">
        <v>0</v>
      </c>
      <c r="N15" s="69">
        <v>0</v>
      </c>
      <c r="O15" s="69">
        <v>0</v>
      </c>
      <c r="P15" s="69">
        <v>0</v>
      </c>
      <c r="Q15" s="126">
        <v>326928</v>
      </c>
      <c r="R15" s="138"/>
    </row>
    <row r="16" spans="2:18" ht="16.5" customHeight="1" x14ac:dyDescent="0.3">
      <c r="B16" s="122" t="s">
        <v>24</v>
      </c>
      <c r="C16" s="69">
        <v>-5537</v>
      </c>
      <c r="D16" s="69">
        <v>-4514</v>
      </c>
      <c r="E16" s="69">
        <v>1873</v>
      </c>
      <c r="F16" s="69">
        <v>-6772</v>
      </c>
      <c r="G16" s="69">
        <v>5380</v>
      </c>
      <c r="H16" s="69">
        <v>-174</v>
      </c>
      <c r="I16" s="69">
        <v>73865</v>
      </c>
      <c r="J16" s="69">
        <v>55909</v>
      </c>
      <c r="K16" s="69">
        <v>5094</v>
      </c>
      <c r="L16" s="69">
        <v>1354</v>
      </c>
      <c r="M16" s="69">
        <v>-3890</v>
      </c>
      <c r="N16" s="69">
        <v>44338</v>
      </c>
      <c r="O16" s="69">
        <v>0</v>
      </c>
      <c r="P16" s="69">
        <v>-3294</v>
      </c>
      <c r="Q16" s="126">
        <v>163631</v>
      </c>
      <c r="R16" s="138"/>
    </row>
    <row r="17" spans="2:18" ht="16.5" customHeight="1" x14ac:dyDescent="0.3">
      <c r="B17" s="122" t="s">
        <v>25</v>
      </c>
      <c r="C17" s="69">
        <v>0</v>
      </c>
      <c r="D17" s="69">
        <v>-21527</v>
      </c>
      <c r="E17" s="69">
        <v>5085</v>
      </c>
      <c r="F17" s="69">
        <v>11151</v>
      </c>
      <c r="G17" s="69">
        <v>4736</v>
      </c>
      <c r="H17" s="69">
        <v>8649</v>
      </c>
      <c r="I17" s="69">
        <v>52287</v>
      </c>
      <c r="J17" s="69">
        <v>57321</v>
      </c>
      <c r="K17" s="69">
        <v>0</v>
      </c>
      <c r="L17" s="69">
        <v>14811</v>
      </c>
      <c r="M17" s="69">
        <v>310</v>
      </c>
      <c r="N17" s="69">
        <v>19470</v>
      </c>
      <c r="O17" s="69">
        <v>-13854</v>
      </c>
      <c r="P17" s="69">
        <v>-18078</v>
      </c>
      <c r="Q17" s="126">
        <v>120361</v>
      </c>
      <c r="R17" s="138"/>
    </row>
    <row r="18" spans="2:18" ht="16.5" customHeight="1" x14ac:dyDescent="0.3">
      <c r="B18" s="122" t="s">
        <v>26</v>
      </c>
      <c r="C18" s="69">
        <v>-4205</v>
      </c>
      <c r="D18" s="69">
        <v>-28454</v>
      </c>
      <c r="E18" s="69">
        <v>12581</v>
      </c>
      <c r="F18" s="69">
        <v>-76063</v>
      </c>
      <c r="G18" s="69">
        <v>10607</v>
      </c>
      <c r="H18" s="69">
        <v>15344</v>
      </c>
      <c r="I18" s="69">
        <v>62608</v>
      </c>
      <c r="J18" s="69">
        <v>63383</v>
      </c>
      <c r="K18" s="69">
        <v>9719</v>
      </c>
      <c r="L18" s="69">
        <v>17298</v>
      </c>
      <c r="M18" s="69">
        <v>44399</v>
      </c>
      <c r="N18" s="69">
        <v>93572</v>
      </c>
      <c r="O18" s="69">
        <v>-113874</v>
      </c>
      <c r="P18" s="69">
        <v>-30342</v>
      </c>
      <c r="Q18" s="126">
        <v>76574</v>
      </c>
      <c r="R18" s="138"/>
    </row>
    <row r="19" spans="2:18" ht="16.5" customHeight="1" x14ac:dyDescent="0.3">
      <c r="B19" s="122" t="s">
        <v>27</v>
      </c>
      <c r="C19" s="69">
        <v>-7037</v>
      </c>
      <c r="D19" s="69">
        <v>-8702</v>
      </c>
      <c r="E19" s="69">
        <v>4900</v>
      </c>
      <c r="F19" s="69">
        <v>-12167</v>
      </c>
      <c r="G19" s="69">
        <v>8542</v>
      </c>
      <c r="H19" s="69">
        <v>13950</v>
      </c>
      <c r="I19" s="69">
        <v>351134</v>
      </c>
      <c r="J19" s="69">
        <v>136487</v>
      </c>
      <c r="K19" s="69">
        <v>0</v>
      </c>
      <c r="L19" s="69">
        <v>1773</v>
      </c>
      <c r="M19" s="69">
        <v>10046</v>
      </c>
      <c r="N19" s="69">
        <v>28542</v>
      </c>
      <c r="O19" s="69">
        <v>0</v>
      </c>
      <c r="P19" s="69">
        <v>8831</v>
      </c>
      <c r="Q19" s="126">
        <v>536299</v>
      </c>
      <c r="R19" s="138"/>
    </row>
    <row r="20" spans="2:18" ht="16.5" customHeight="1" x14ac:dyDescent="0.3">
      <c r="B20" s="122" t="s">
        <v>28</v>
      </c>
      <c r="C20" s="69">
        <v>-3487</v>
      </c>
      <c r="D20" s="69">
        <v>-7362</v>
      </c>
      <c r="E20" s="69">
        <v>23652</v>
      </c>
      <c r="F20" s="69">
        <v>-10710</v>
      </c>
      <c r="G20" s="69">
        <v>19441</v>
      </c>
      <c r="H20" s="69">
        <v>12761</v>
      </c>
      <c r="I20" s="69">
        <v>67620</v>
      </c>
      <c r="J20" s="69">
        <v>60620</v>
      </c>
      <c r="K20" s="69">
        <v>0</v>
      </c>
      <c r="L20" s="69">
        <v>29141</v>
      </c>
      <c r="M20" s="69">
        <v>13902</v>
      </c>
      <c r="N20" s="69">
        <v>63517</v>
      </c>
      <c r="O20" s="69">
        <v>-124068</v>
      </c>
      <c r="P20" s="69">
        <v>3232</v>
      </c>
      <c r="Q20" s="126">
        <v>148259</v>
      </c>
      <c r="R20" s="138"/>
    </row>
    <row r="21" spans="2:18" ht="16.5" customHeight="1" x14ac:dyDescent="0.3">
      <c r="B21" s="122" t="s">
        <v>29</v>
      </c>
      <c r="C21" s="69">
        <v>-35203</v>
      </c>
      <c r="D21" s="69">
        <v>-1683</v>
      </c>
      <c r="E21" s="69">
        <v>13106</v>
      </c>
      <c r="F21" s="69">
        <v>-68671</v>
      </c>
      <c r="G21" s="69">
        <v>-1417</v>
      </c>
      <c r="H21" s="69">
        <v>11856</v>
      </c>
      <c r="I21" s="69">
        <v>106326</v>
      </c>
      <c r="J21" s="69">
        <v>47004</v>
      </c>
      <c r="K21" s="69">
        <v>0</v>
      </c>
      <c r="L21" s="69">
        <v>2160</v>
      </c>
      <c r="M21" s="69">
        <v>25516</v>
      </c>
      <c r="N21" s="69">
        <v>75228</v>
      </c>
      <c r="O21" s="69">
        <v>12860</v>
      </c>
      <c r="P21" s="69">
        <v>-17584</v>
      </c>
      <c r="Q21" s="126">
        <v>169498</v>
      </c>
      <c r="R21" s="138"/>
    </row>
    <row r="22" spans="2:18" ht="16.5" customHeight="1" x14ac:dyDescent="0.3">
      <c r="B22" s="122" t="s">
        <v>30</v>
      </c>
      <c r="C22" s="69">
        <v>0</v>
      </c>
      <c r="D22" s="69">
        <v>2954</v>
      </c>
      <c r="E22" s="69">
        <v>2588</v>
      </c>
      <c r="F22" s="69">
        <v>11982</v>
      </c>
      <c r="G22" s="69">
        <v>3037</v>
      </c>
      <c r="H22" s="69">
        <v>9736</v>
      </c>
      <c r="I22" s="69">
        <v>28586</v>
      </c>
      <c r="J22" s="69">
        <v>19938</v>
      </c>
      <c r="K22" s="69">
        <v>0</v>
      </c>
      <c r="L22" s="69">
        <v>2309</v>
      </c>
      <c r="M22" s="69">
        <v>9256</v>
      </c>
      <c r="N22" s="69">
        <v>25490</v>
      </c>
      <c r="O22" s="69">
        <v>0</v>
      </c>
      <c r="P22" s="69">
        <v>-7310</v>
      </c>
      <c r="Q22" s="126">
        <v>108565</v>
      </c>
      <c r="R22" s="138"/>
    </row>
    <row r="23" spans="2:18" ht="16.5" customHeight="1" x14ac:dyDescent="0.3">
      <c r="B23" s="122" t="s">
        <v>31</v>
      </c>
      <c r="C23" s="69">
        <v>0</v>
      </c>
      <c r="D23" s="69">
        <v>0</v>
      </c>
      <c r="E23" s="69">
        <v>0</v>
      </c>
      <c r="F23" s="69">
        <v>0</v>
      </c>
      <c r="G23" s="69">
        <v>0</v>
      </c>
      <c r="H23" s="69">
        <v>0</v>
      </c>
      <c r="I23" s="69">
        <v>0</v>
      </c>
      <c r="J23" s="69">
        <v>0</v>
      </c>
      <c r="K23" s="69">
        <v>0</v>
      </c>
      <c r="L23" s="69">
        <v>0</v>
      </c>
      <c r="M23" s="69">
        <v>0</v>
      </c>
      <c r="N23" s="69">
        <v>0</v>
      </c>
      <c r="O23" s="69">
        <v>0</v>
      </c>
      <c r="P23" s="69">
        <v>0</v>
      </c>
      <c r="Q23" s="126">
        <v>0</v>
      </c>
      <c r="R23" s="138"/>
    </row>
    <row r="24" spans="2:18" ht="16.5" customHeight="1" x14ac:dyDescent="0.3">
      <c r="B24" s="122" t="s">
        <v>32</v>
      </c>
      <c r="C24" s="69">
        <v>-877</v>
      </c>
      <c r="D24" s="69">
        <v>-17874</v>
      </c>
      <c r="E24" s="69">
        <v>6068</v>
      </c>
      <c r="F24" s="69">
        <v>-37801</v>
      </c>
      <c r="G24" s="69">
        <v>2859</v>
      </c>
      <c r="H24" s="69">
        <v>-9682</v>
      </c>
      <c r="I24" s="69">
        <v>117883</v>
      </c>
      <c r="J24" s="69">
        <v>60968</v>
      </c>
      <c r="K24" s="69">
        <v>0</v>
      </c>
      <c r="L24" s="69">
        <v>40690</v>
      </c>
      <c r="M24" s="69">
        <v>6042</v>
      </c>
      <c r="N24" s="69">
        <v>43841</v>
      </c>
      <c r="O24" s="69">
        <v>133859</v>
      </c>
      <c r="P24" s="69">
        <v>-1242</v>
      </c>
      <c r="Q24" s="126">
        <v>344734</v>
      </c>
      <c r="R24" s="138"/>
    </row>
    <row r="25" spans="2:18" ht="16.5" customHeight="1" x14ac:dyDescent="0.3">
      <c r="B25" s="122" t="s">
        <v>33</v>
      </c>
      <c r="C25" s="69">
        <v>0</v>
      </c>
      <c r="D25" s="69">
        <v>-14642</v>
      </c>
      <c r="E25" s="69">
        <v>5640</v>
      </c>
      <c r="F25" s="69">
        <v>-33995</v>
      </c>
      <c r="G25" s="69">
        <v>-430</v>
      </c>
      <c r="H25" s="69">
        <v>27100</v>
      </c>
      <c r="I25" s="69">
        <v>29926</v>
      </c>
      <c r="J25" s="69">
        <v>42540</v>
      </c>
      <c r="K25" s="69">
        <v>0</v>
      </c>
      <c r="L25" s="69">
        <v>-2526</v>
      </c>
      <c r="M25" s="69">
        <v>-17485</v>
      </c>
      <c r="N25" s="69">
        <v>62934</v>
      </c>
      <c r="O25" s="69">
        <v>12630</v>
      </c>
      <c r="P25" s="69">
        <v>-11338</v>
      </c>
      <c r="Q25" s="126">
        <v>100354</v>
      </c>
      <c r="R25" s="138"/>
    </row>
    <row r="26" spans="2:18" ht="16.5" customHeight="1" x14ac:dyDescent="0.3">
      <c r="B26" s="122" t="s">
        <v>34</v>
      </c>
      <c r="C26" s="69">
        <v>0</v>
      </c>
      <c r="D26" s="69">
        <v>-2982</v>
      </c>
      <c r="E26" s="69">
        <v>3338</v>
      </c>
      <c r="F26" s="69">
        <v>3578</v>
      </c>
      <c r="G26" s="69">
        <v>3530</v>
      </c>
      <c r="H26" s="69">
        <v>98</v>
      </c>
      <c r="I26" s="69">
        <v>45425</v>
      </c>
      <c r="J26" s="69">
        <v>30903</v>
      </c>
      <c r="K26" s="69">
        <v>0</v>
      </c>
      <c r="L26" s="69">
        <v>2048</v>
      </c>
      <c r="M26" s="69">
        <v>-2086</v>
      </c>
      <c r="N26" s="69">
        <v>9984</v>
      </c>
      <c r="O26" s="69">
        <v>0</v>
      </c>
      <c r="P26" s="69">
        <v>4658</v>
      </c>
      <c r="Q26" s="126">
        <v>98494</v>
      </c>
      <c r="R26" s="138"/>
    </row>
    <row r="27" spans="2:18" ht="16.5" customHeight="1" x14ac:dyDescent="0.3">
      <c r="B27" s="122" t="s">
        <v>35</v>
      </c>
      <c r="C27" s="69">
        <v>0</v>
      </c>
      <c r="D27" s="69">
        <v>1837</v>
      </c>
      <c r="E27" s="69">
        <v>3605</v>
      </c>
      <c r="F27" s="69">
        <v>4979</v>
      </c>
      <c r="G27" s="69">
        <v>13131</v>
      </c>
      <c r="H27" s="69">
        <v>222</v>
      </c>
      <c r="I27" s="69">
        <v>61835</v>
      </c>
      <c r="J27" s="69">
        <v>86548</v>
      </c>
      <c r="K27" s="69">
        <v>0</v>
      </c>
      <c r="L27" s="69">
        <v>3116</v>
      </c>
      <c r="M27" s="69">
        <v>4241</v>
      </c>
      <c r="N27" s="69">
        <v>9664</v>
      </c>
      <c r="O27" s="69">
        <v>159186</v>
      </c>
      <c r="P27" s="69">
        <v>9349</v>
      </c>
      <c r="Q27" s="126">
        <v>357710</v>
      </c>
      <c r="R27" s="138"/>
    </row>
    <row r="28" spans="2:18" ht="16.5" customHeight="1" x14ac:dyDescent="0.3">
      <c r="B28" s="122" t="s">
        <v>36</v>
      </c>
      <c r="C28" s="69">
        <v>-58</v>
      </c>
      <c r="D28" s="69">
        <v>-14923</v>
      </c>
      <c r="E28" s="69">
        <v>4789</v>
      </c>
      <c r="F28" s="69">
        <v>-61646</v>
      </c>
      <c r="G28" s="69">
        <v>6498</v>
      </c>
      <c r="H28" s="69">
        <v>27958</v>
      </c>
      <c r="I28" s="69">
        <v>40960</v>
      </c>
      <c r="J28" s="69">
        <v>39642</v>
      </c>
      <c r="K28" s="69">
        <v>0</v>
      </c>
      <c r="L28" s="69">
        <v>4179</v>
      </c>
      <c r="M28" s="69">
        <v>-1837</v>
      </c>
      <c r="N28" s="69">
        <v>72687</v>
      </c>
      <c r="O28" s="69">
        <v>0</v>
      </c>
      <c r="P28" s="69">
        <v>-59102</v>
      </c>
      <c r="Q28" s="126">
        <v>59147</v>
      </c>
      <c r="R28" s="138"/>
    </row>
    <row r="29" spans="2:18" ht="16.5" customHeight="1" x14ac:dyDescent="0.3">
      <c r="B29" s="122" t="s">
        <v>199</v>
      </c>
      <c r="C29" s="69">
        <v>0</v>
      </c>
      <c r="D29" s="69">
        <v>5711</v>
      </c>
      <c r="E29" s="69">
        <v>823</v>
      </c>
      <c r="F29" s="69">
        <v>-2045</v>
      </c>
      <c r="G29" s="69">
        <v>3754</v>
      </c>
      <c r="H29" s="69">
        <v>1549</v>
      </c>
      <c r="I29" s="69">
        <v>36472</v>
      </c>
      <c r="J29" s="69">
        <v>23673</v>
      </c>
      <c r="K29" s="69">
        <v>0</v>
      </c>
      <c r="L29" s="69">
        <v>-3102</v>
      </c>
      <c r="M29" s="69">
        <v>2483</v>
      </c>
      <c r="N29" s="69">
        <v>19178</v>
      </c>
      <c r="O29" s="69">
        <v>0</v>
      </c>
      <c r="P29" s="69">
        <v>-7696</v>
      </c>
      <c r="Q29" s="126">
        <v>80800</v>
      </c>
      <c r="R29" s="138"/>
    </row>
    <row r="30" spans="2:18" ht="16.5" customHeight="1" x14ac:dyDescent="0.3">
      <c r="B30" s="122" t="s">
        <v>200</v>
      </c>
      <c r="C30" s="69">
        <v>-9600</v>
      </c>
      <c r="D30" s="69">
        <v>1385</v>
      </c>
      <c r="E30" s="69">
        <v>1113</v>
      </c>
      <c r="F30" s="69">
        <v>3019</v>
      </c>
      <c r="G30" s="69">
        <v>9772</v>
      </c>
      <c r="H30" s="69">
        <v>1102</v>
      </c>
      <c r="I30" s="69">
        <v>15722</v>
      </c>
      <c r="J30" s="69">
        <v>11210</v>
      </c>
      <c r="K30" s="69">
        <v>0</v>
      </c>
      <c r="L30" s="69">
        <v>1738</v>
      </c>
      <c r="M30" s="69">
        <v>1879</v>
      </c>
      <c r="N30" s="69">
        <v>3548</v>
      </c>
      <c r="O30" s="69">
        <v>0</v>
      </c>
      <c r="P30" s="69">
        <v>655</v>
      </c>
      <c r="Q30" s="126">
        <v>41542</v>
      </c>
      <c r="R30" s="138"/>
    </row>
    <row r="31" spans="2:18" ht="16.5" customHeight="1" x14ac:dyDescent="0.3">
      <c r="B31" s="122" t="s">
        <v>37</v>
      </c>
      <c r="C31" s="69">
        <v>0</v>
      </c>
      <c r="D31" s="69">
        <v>-8194</v>
      </c>
      <c r="E31" s="69">
        <v>6636</v>
      </c>
      <c r="F31" s="69">
        <v>-10031</v>
      </c>
      <c r="G31" s="69">
        <v>52</v>
      </c>
      <c r="H31" s="69">
        <v>1888</v>
      </c>
      <c r="I31" s="69">
        <v>78542</v>
      </c>
      <c r="J31" s="69">
        <v>75699</v>
      </c>
      <c r="K31" s="69">
        <v>0</v>
      </c>
      <c r="L31" s="69">
        <v>-129</v>
      </c>
      <c r="M31" s="69">
        <v>-994</v>
      </c>
      <c r="N31" s="69">
        <v>49523</v>
      </c>
      <c r="O31" s="69">
        <v>0</v>
      </c>
      <c r="P31" s="69">
        <v>-3464</v>
      </c>
      <c r="Q31" s="126">
        <v>189528</v>
      </c>
      <c r="R31" s="138"/>
    </row>
    <row r="32" spans="2:18" ht="16.5" customHeight="1" x14ac:dyDescent="0.3">
      <c r="B32" s="122" t="s">
        <v>141</v>
      </c>
      <c r="C32" s="69">
        <v>0</v>
      </c>
      <c r="D32" s="69">
        <v>1419</v>
      </c>
      <c r="E32" s="69">
        <v>1919</v>
      </c>
      <c r="F32" s="69">
        <v>15874</v>
      </c>
      <c r="G32" s="69">
        <v>3123</v>
      </c>
      <c r="H32" s="69">
        <v>163</v>
      </c>
      <c r="I32" s="69">
        <v>40173</v>
      </c>
      <c r="J32" s="69">
        <v>30989</v>
      </c>
      <c r="K32" s="69">
        <v>0</v>
      </c>
      <c r="L32" s="69">
        <v>11464</v>
      </c>
      <c r="M32" s="69">
        <v>7015</v>
      </c>
      <c r="N32" s="69">
        <v>14855</v>
      </c>
      <c r="O32" s="69">
        <v>1933</v>
      </c>
      <c r="P32" s="69">
        <v>-94</v>
      </c>
      <c r="Q32" s="126">
        <v>128831</v>
      </c>
      <c r="R32" s="138"/>
    </row>
    <row r="33" spans="2:18" ht="16.5" customHeight="1" x14ac:dyDescent="0.3">
      <c r="B33" s="122" t="s">
        <v>218</v>
      </c>
      <c r="C33" s="69">
        <v>0</v>
      </c>
      <c r="D33" s="69">
        <v>-349</v>
      </c>
      <c r="E33" s="69">
        <v>-55</v>
      </c>
      <c r="F33" s="69">
        <v>1827</v>
      </c>
      <c r="G33" s="69">
        <v>4675</v>
      </c>
      <c r="H33" s="69">
        <v>-479</v>
      </c>
      <c r="I33" s="69">
        <v>32126</v>
      </c>
      <c r="J33" s="69">
        <v>14347</v>
      </c>
      <c r="K33" s="69">
        <v>0</v>
      </c>
      <c r="L33" s="69">
        <v>6596</v>
      </c>
      <c r="M33" s="69">
        <v>4328</v>
      </c>
      <c r="N33" s="69">
        <v>6870</v>
      </c>
      <c r="O33" s="69">
        <v>0</v>
      </c>
      <c r="P33" s="69">
        <v>-12612</v>
      </c>
      <c r="Q33" s="126">
        <v>57274</v>
      </c>
      <c r="R33" s="138"/>
    </row>
    <row r="34" spans="2:18" ht="16.5" customHeight="1" x14ac:dyDescent="0.3">
      <c r="B34" s="122" t="s">
        <v>142</v>
      </c>
      <c r="C34" s="69">
        <v>0</v>
      </c>
      <c r="D34" s="69">
        <v>-184</v>
      </c>
      <c r="E34" s="69">
        <v>836</v>
      </c>
      <c r="F34" s="69">
        <v>-160</v>
      </c>
      <c r="G34" s="69">
        <v>6394</v>
      </c>
      <c r="H34" s="69">
        <v>3852</v>
      </c>
      <c r="I34" s="69">
        <v>44150</v>
      </c>
      <c r="J34" s="69">
        <v>30118</v>
      </c>
      <c r="K34" s="69">
        <v>10422</v>
      </c>
      <c r="L34" s="69">
        <v>21646</v>
      </c>
      <c r="M34" s="69">
        <v>3504</v>
      </c>
      <c r="N34" s="69">
        <v>11444</v>
      </c>
      <c r="O34" s="69">
        <v>-84214</v>
      </c>
      <c r="P34" s="69">
        <v>-2104</v>
      </c>
      <c r="Q34" s="126">
        <v>45704</v>
      </c>
      <c r="R34" s="138"/>
    </row>
    <row r="35" spans="2:18" ht="16.5" customHeight="1" x14ac:dyDescent="0.3">
      <c r="B35" s="122" t="s">
        <v>143</v>
      </c>
      <c r="C35" s="69">
        <v>0</v>
      </c>
      <c r="D35" s="69">
        <v>468</v>
      </c>
      <c r="E35" s="69">
        <v>2867</v>
      </c>
      <c r="F35" s="69">
        <v>-10493</v>
      </c>
      <c r="G35" s="69">
        <v>-2724</v>
      </c>
      <c r="H35" s="69">
        <v>20</v>
      </c>
      <c r="I35" s="69">
        <v>49518</v>
      </c>
      <c r="J35" s="69">
        <v>17832</v>
      </c>
      <c r="K35" s="69">
        <v>0</v>
      </c>
      <c r="L35" s="69">
        <v>3213</v>
      </c>
      <c r="M35" s="69">
        <v>2397</v>
      </c>
      <c r="N35" s="69">
        <v>14521</v>
      </c>
      <c r="O35" s="69">
        <v>-68109</v>
      </c>
      <c r="P35" s="69">
        <v>-5233</v>
      </c>
      <c r="Q35" s="126">
        <v>4277</v>
      </c>
      <c r="R35" s="138"/>
    </row>
    <row r="36" spans="2:18" ht="16.5" customHeight="1" x14ac:dyDescent="0.3">
      <c r="B36" s="122" t="s">
        <v>219</v>
      </c>
      <c r="C36" s="69">
        <v>-16723</v>
      </c>
      <c r="D36" s="69">
        <v>13507</v>
      </c>
      <c r="E36" s="69">
        <v>-51917</v>
      </c>
      <c r="F36" s="69">
        <v>49061</v>
      </c>
      <c r="G36" s="69">
        <v>5510</v>
      </c>
      <c r="H36" s="69">
        <v>1214</v>
      </c>
      <c r="I36" s="69">
        <v>44164</v>
      </c>
      <c r="J36" s="69">
        <v>40185</v>
      </c>
      <c r="K36" s="69">
        <v>17153</v>
      </c>
      <c r="L36" s="69">
        <v>-3939</v>
      </c>
      <c r="M36" s="69">
        <v>-1861</v>
      </c>
      <c r="N36" s="69">
        <v>18879</v>
      </c>
      <c r="O36" s="69">
        <v>6620</v>
      </c>
      <c r="P36" s="69">
        <v>5978</v>
      </c>
      <c r="Q36" s="126">
        <v>127832</v>
      </c>
      <c r="R36" s="138"/>
    </row>
    <row r="37" spans="2:18" ht="16.5" customHeight="1" x14ac:dyDescent="0.3">
      <c r="B37" s="122" t="s">
        <v>38</v>
      </c>
      <c r="C37" s="69">
        <v>0</v>
      </c>
      <c r="D37" s="69">
        <v>-5757</v>
      </c>
      <c r="E37" s="69">
        <v>426</v>
      </c>
      <c r="F37" s="69">
        <v>-5734</v>
      </c>
      <c r="G37" s="69">
        <v>3335</v>
      </c>
      <c r="H37" s="69">
        <v>-1602</v>
      </c>
      <c r="I37" s="69">
        <v>16901</v>
      </c>
      <c r="J37" s="69">
        <v>20321</v>
      </c>
      <c r="K37" s="69">
        <v>0</v>
      </c>
      <c r="L37" s="69">
        <v>446</v>
      </c>
      <c r="M37" s="69">
        <v>5411</v>
      </c>
      <c r="N37" s="69">
        <v>5401</v>
      </c>
      <c r="O37" s="69">
        <v>-19267</v>
      </c>
      <c r="P37" s="69">
        <v>-5003</v>
      </c>
      <c r="Q37" s="126">
        <v>14880</v>
      </c>
      <c r="R37" s="138"/>
    </row>
    <row r="38" spans="2:18" ht="16.5" customHeight="1" x14ac:dyDescent="0.3">
      <c r="B38" s="122" t="s">
        <v>39</v>
      </c>
      <c r="C38" s="69">
        <v>0</v>
      </c>
      <c r="D38" s="69">
        <v>-2380</v>
      </c>
      <c r="E38" s="69">
        <v>5943</v>
      </c>
      <c r="F38" s="69">
        <v>-18378</v>
      </c>
      <c r="G38" s="69">
        <v>3764</v>
      </c>
      <c r="H38" s="69">
        <v>12483</v>
      </c>
      <c r="I38" s="69">
        <v>17194</v>
      </c>
      <c r="J38" s="69">
        <v>12901</v>
      </c>
      <c r="K38" s="69">
        <v>0</v>
      </c>
      <c r="L38" s="69">
        <v>2504</v>
      </c>
      <c r="M38" s="69">
        <v>21096</v>
      </c>
      <c r="N38" s="69">
        <v>35290</v>
      </c>
      <c r="O38" s="69">
        <v>1210</v>
      </c>
      <c r="P38" s="69">
        <v>-547</v>
      </c>
      <c r="Q38" s="126">
        <v>91080</v>
      </c>
      <c r="R38" s="138"/>
    </row>
    <row r="39" spans="2:18" ht="16.5" customHeight="1" x14ac:dyDescent="0.3">
      <c r="B39" s="122" t="s">
        <v>40</v>
      </c>
      <c r="C39" s="69">
        <v>0</v>
      </c>
      <c r="D39" s="69">
        <v>605</v>
      </c>
      <c r="E39" s="69">
        <v>5601</v>
      </c>
      <c r="F39" s="69">
        <v>12999</v>
      </c>
      <c r="G39" s="69">
        <v>2805</v>
      </c>
      <c r="H39" s="69">
        <v>526</v>
      </c>
      <c r="I39" s="69">
        <v>53188</v>
      </c>
      <c r="J39" s="69">
        <v>9188</v>
      </c>
      <c r="K39" s="69">
        <v>0</v>
      </c>
      <c r="L39" s="69">
        <v>4439</v>
      </c>
      <c r="M39" s="69">
        <v>4442</v>
      </c>
      <c r="N39" s="69">
        <v>8655</v>
      </c>
      <c r="O39" s="69">
        <v>-12238</v>
      </c>
      <c r="P39" s="69">
        <v>114</v>
      </c>
      <c r="Q39" s="126">
        <v>90323</v>
      </c>
      <c r="R39" s="138"/>
    </row>
    <row r="40" spans="2:18" ht="16.5" customHeight="1" x14ac:dyDescent="0.3">
      <c r="B40" s="122" t="s">
        <v>41</v>
      </c>
      <c r="C40" s="69">
        <v>0</v>
      </c>
      <c r="D40" s="69">
        <v>-1410</v>
      </c>
      <c r="E40" s="69">
        <v>577</v>
      </c>
      <c r="F40" s="69">
        <v>-7659</v>
      </c>
      <c r="G40" s="69">
        <v>1519</v>
      </c>
      <c r="H40" s="69">
        <v>83</v>
      </c>
      <c r="I40" s="69">
        <v>56721</v>
      </c>
      <c r="J40" s="69">
        <v>42409</v>
      </c>
      <c r="K40" s="69">
        <v>0</v>
      </c>
      <c r="L40" s="69">
        <v>9347</v>
      </c>
      <c r="M40" s="69">
        <v>513</v>
      </c>
      <c r="N40" s="69">
        <v>3830</v>
      </c>
      <c r="O40" s="69">
        <v>0</v>
      </c>
      <c r="P40" s="69">
        <v>-314</v>
      </c>
      <c r="Q40" s="126">
        <v>105616</v>
      </c>
      <c r="R40" s="138"/>
    </row>
    <row r="41" spans="2:18" ht="16.5" customHeight="1" x14ac:dyDescent="0.3">
      <c r="B41" s="122" t="s">
        <v>42</v>
      </c>
      <c r="C41" s="69">
        <v>0</v>
      </c>
      <c r="D41" s="69">
        <v>-7347</v>
      </c>
      <c r="E41" s="69">
        <v>885</v>
      </c>
      <c r="F41" s="69">
        <v>-4810</v>
      </c>
      <c r="G41" s="69">
        <v>-75</v>
      </c>
      <c r="H41" s="69">
        <v>-645</v>
      </c>
      <c r="I41" s="69">
        <v>45655</v>
      </c>
      <c r="J41" s="69">
        <v>16188</v>
      </c>
      <c r="K41" s="69">
        <v>4184</v>
      </c>
      <c r="L41" s="69">
        <v>-513</v>
      </c>
      <c r="M41" s="69">
        <v>-863</v>
      </c>
      <c r="N41" s="69">
        <v>-4709</v>
      </c>
      <c r="O41" s="69">
        <v>-2249</v>
      </c>
      <c r="P41" s="69">
        <v>610</v>
      </c>
      <c r="Q41" s="126">
        <v>46311</v>
      </c>
      <c r="R41" s="138"/>
    </row>
    <row r="42" spans="2:18" ht="16.5" customHeight="1" x14ac:dyDescent="0.3">
      <c r="B42" s="122" t="s">
        <v>43</v>
      </c>
      <c r="C42" s="69">
        <v>-4563</v>
      </c>
      <c r="D42" s="69">
        <v>-10251</v>
      </c>
      <c r="E42" s="69">
        <v>20042</v>
      </c>
      <c r="F42" s="69">
        <v>2107</v>
      </c>
      <c r="G42" s="69">
        <v>5792</v>
      </c>
      <c r="H42" s="69">
        <v>-10142</v>
      </c>
      <c r="I42" s="69">
        <v>114760</v>
      </c>
      <c r="J42" s="69">
        <v>92913</v>
      </c>
      <c r="K42" s="69">
        <v>0</v>
      </c>
      <c r="L42" s="69">
        <v>8481</v>
      </c>
      <c r="M42" s="69">
        <v>8649</v>
      </c>
      <c r="N42" s="69">
        <v>42805</v>
      </c>
      <c r="O42" s="69">
        <v>470916</v>
      </c>
      <c r="P42" s="69">
        <v>-16997</v>
      </c>
      <c r="Q42" s="126">
        <v>724512</v>
      </c>
      <c r="R42" s="138"/>
    </row>
    <row r="43" spans="2:18" ht="16.5" customHeight="1" x14ac:dyDescent="0.3">
      <c r="B43" s="122" t="s">
        <v>44</v>
      </c>
      <c r="C43" s="69">
        <v>0</v>
      </c>
      <c r="D43" s="69">
        <v>126</v>
      </c>
      <c r="E43" s="69">
        <v>2</v>
      </c>
      <c r="F43" s="69">
        <v>6</v>
      </c>
      <c r="G43" s="69">
        <v>566</v>
      </c>
      <c r="H43" s="69">
        <v>41</v>
      </c>
      <c r="I43" s="69">
        <v>28822</v>
      </c>
      <c r="J43" s="69">
        <v>10397</v>
      </c>
      <c r="K43" s="69">
        <v>89628</v>
      </c>
      <c r="L43" s="69">
        <v>16</v>
      </c>
      <c r="M43" s="69">
        <v>5</v>
      </c>
      <c r="N43" s="69">
        <v>214</v>
      </c>
      <c r="O43" s="69">
        <v>0</v>
      </c>
      <c r="P43" s="69">
        <v>382</v>
      </c>
      <c r="Q43" s="126">
        <v>130206</v>
      </c>
      <c r="R43" s="138"/>
    </row>
    <row r="44" spans="2:18" ht="16.5" customHeight="1" x14ac:dyDescent="0.3">
      <c r="B44" s="124" t="s">
        <v>45</v>
      </c>
      <c r="C44" s="125">
        <f>SUM(C7:C43)</f>
        <v>-92037</v>
      </c>
      <c r="D44" s="125">
        <f t="shared" ref="D44:Q44" si="0">SUM(D7:D43)</f>
        <v>-234772</v>
      </c>
      <c r="E44" s="125">
        <f t="shared" si="0"/>
        <v>113275</v>
      </c>
      <c r="F44" s="125">
        <f t="shared" si="0"/>
        <v>-386048</v>
      </c>
      <c r="G44" s="125">
        <f t="shared" si="0"/>
        <v>208132</v>
      </c>
      <c r="H44" s="125">
        <f t="shared" si="0"/>
        <v>115146</v>
      </c>
      <c r="I44" s="125">
        <f t="shared" si="0"/>
        <v>2104662</v>
      </c>
      <c r="J44" s="125">
        <f t="shared" si="0"/>
        <v>1636320</v>
      </c>
      <c r="K44" s="125">
        <f t="shared" si="0"/>
        <v>441200</v>
      </c>
      <c r="L44" s="125">
        <f t="shared" si="0"/>
        <v>332575</v>
      </c>
      <c r="M44" s="125">
        <f t="shared" si="0"/>
        <v>219967</v>
      </c>
      <c r="N44" s="125">
        <f t="shared" si="0"/>
        <v>1029755</v>
      </c>
      <c r="O44" s="125">
        <f t="shared" si="0"/>
        <v>746515</v>
      </c>
      <c r="P44" s="125">
        <f t="shared" si="0"/>
        <v>-152979</v>
      </c>
      <c r="Q44" s="125">
        <f t="shared" si="0"/>
        <v>6081703</v>
      </c>
      <c r="R44" s="138"/>
    </row>
    <row r="45" spans="2:18" ht="16.5" customHeight="1" x14ac:dyDescent="0.3">
      <c r="B45" s="292" t="s">
        <v>46</v>
      </c>
      <c r="C45" s="292"/>
      <c r="D45" s="292"/>
      <c r="E45" s="292"/>
      <c r="F45" s="292"/>
      <c r="G45" s="292"/>
      <c r="H45" s="292"/>
      <c r="I45" s="292"/>
      <c r="J45" s="292"/>
      <c r="K45" s="292"/>
      <c r="L45" s="292"/>
      <c r="M45" s="292"/>
      <c r="N45" s="292"/>
      <c r="O45" s="292"/>
      <c r="P45" s="292"/>
      <c r="Q45" s="292"/>
      <c r="R45" s="139"/>
    </row>
    <row r="46" spans="2:18" ht="16.5" customHeight="1" x14ac:dyDescent="0.3">
      <c r="B46" s="122" t="s">
        <v>47</v>
      </c>
      <c r="C46" s="69">
        <v>6818</v>
      </c>
      <c r="D46" s="69">
        <v>105842</v>
      </c>
      <c r="E46" s="69">
        <v>0</v>
      </c>
      <c r="F46" s="69">
        <v>316641</v>
      </c>
      <c r="G46" s="69">
        <v>12773</v>
      </c>
      <c r="H46" s="69">
        <v>26970</v>
      </c>
      <c r="I46" s="69">
        <v>0</v>
      </c>
      <c r="J46" s="69">
        <v>6535</v>
      </c>
      <c r="K46" s="69">
        <v>0</v>
      </c>
      <c r="L46" s="69">
        <v>0</v>
      </c>
      <c r="M46" s="69">
        <v>0</v>
      </c>
      <c r="N46" s="69">
        <v>72722</v>
      </c>
      <c r="O46" s="69">
        <v>152196</v>
      </c>
      <c r="P46" s="69">
        <v>176711</v>
      </c>
      <c r="Q46" s="126">
        <v>877208</v>
      </c>
      <c r="R46" s="138"/>
    </row>
    <row r="47" spans="2:18" ht="16.5" customHeight="1" x14ac:dyDescent="0.3">
      <c r="B47" s="122" t="s">
        <v>65</v>
      </c>
      <c r="C47" s="69">
        <v>418</v>
      </c>
      <c r="D47" s="69">
        <v>85802</v>
      </c>
      <c r="E47" s="69">
        <v>0</v>
      </c>
      <c r="F47" s="69">
        <v>387194</v>
      </c>
      <c r="G47" s="69">
        <v>3458</v>
      </c>
      <c r="H47" s="69">
        <v>51589</v>
      </c>
      <c r="I47" s="69">
        <v>0</v>
      </c>
      <c r="J47" s="69">
        <v>39527</v>
      </c>
      <c r="K47" s="69">
        <v>0</v>
      </c>
      <c r="L47" s="69">
        <v>6745</v>
      </c>
      <c r="M47" s="69">
        <v>0</v>
      </c>
      <c r="N47" s="69">
        <v>0</v>
      </c>
      <c r="O47" s="69">
        <v>116602</v>
      </c>
      <c r="P47" s="69">
        <v>126397</v>
      </c>
      <c r="Q47" s="126">
        <v>817732</v>
      </c>
      <c r="R47" s="138"/>
    </row>
    <row r="48" spans="2:18" ht="16.5" customHeight="1" x14ac:dyDescent="0.3">
      <c r="B48" s="7" t="s">
        <v>258</v>
      </c>
      <c r="C48" s="69">
        <v>356</v>
      </c>
      <c r="D48" s="69">
        <v>21628</v>
      </c>
      <c r="E48" s="69">
        <v>9226</v>
      </c>
      <c r="F48" s="69">
        <v>67784</v>
      </c>
      <c r="G48" s="69">
        <v>3567</v>
      </c>
      <c r="H48" s="69">
        <v>8342</v>
      </c>
      <c r="I48" s="69">
        <v>2700</v>
      </c>
      <c r="J48" s="69">
        <v>2924</v>
      </c>
      <c r="K48" s="69">
        <v>0</v>
      </c>
      <c r="L48" s="69">
        <v>629</v>
      </c>
      <c r="M48" s="69">
        <v>7941</v>
      </c>
      <c r="N48" s="69">
        <v>-272</v>
      </c>
      <c r="O48" s="69">
        <v>12329</v>
      </c>
      <c r="P48" s="69">
        <v>10441</v>
      </c>
      <c r="Q48" s="126">
        <v>147596</v>
      </c>
      <c r="R48" s="138"/>
    </row>
    <row r="49" spans="2:19" ht="16.5" customHeight="1" x14ac:dyDescent="0.3">
      <c r="B49" s="122" t="s">
        <v>48</v>
      </c>
      <c r="C49" s="69">
        <v>10567</v>
      </c>
      <c r="D49" s="69">
        <v>312560</v>
      </c>
      <c r="E49" s="69">
        <v>873728</v>
      </c>
      <c r="F49" s="69">
        <v>172933</v>
      </c>
      <c r="G49" s="69">
        <v>57550</v>
      </c>
      <c r="H49" s="69">
        <v>185814</v>
      </c>
      <c r="I49" s="69">
        <v>19495</v>
      </c>
      <c r="J49" s="69">
        <v>103525</v>
      </c>
      <c r="K49" s="69">
        <v>0</v>
      </c>
      <c r="L49" s="69">
        <v>114406</v>
      </c>
      <c r="M49" s="69">
        <v>4590</v>
      </c>
      <c r="N49" s="69">
        <v>822</v>
      </c>
      <c r="O49" s="69">
        <v>892828</v>
      </c>
      <c r="P49" s="69">
        <v>387917</v>
      </c>
      <c r="Q49" s="126">
        <v>3136734</v>
      </c>
      <c r="R49" s="138"/>
    </row>
    <row r="50" spans="2:19" ht="16.5" customHeight="1" x14ac:dyDescent="0.3">
      <c r="B50" s="122" t="s">
        <v>259</v>
      </c>
      <c r="C50" s="69">
        <v>212</v>
      </c>
      <c r="D50" s="69">
        <v>3737</v>
      </c>
      <c r="E50" s="69">
        <v>0</v>
      </c>
      <c r="F50" s="69">
        <v>-2202</v>
      </c>
      <c r="G50" s="69">
        <v>4026</v>
      </c>
      <c r="H50" s="69">
        <v>2249</v>
      </c>
      <c r="I50" s="69">
        <v>1882</v>
      </c>
      <c r="J50" s="69">
        <v>642</v>
      </c>
      <c r="K50" s="69">
        <v>0</v>
      </c>
      <c r="L50" s="69">
        <v>200</v>
      </c>
      <c r="M50" s="69">
        <v>-77</v>
      </c>
      <c r="N50" s="69">
        <v>63</v>
      </c>
      <c r="O50" s="69">
        <v>0</v>
      </c>
      <c r="P50" s="69">
        <v>3194</v>
      </c>
      <c r="Q50" s="126">
        <v>13925</v>
      </c>
      <c r="R50" s="138"/>
    </row>
    <row r="51" spans="2:19" ht="16.5" customHeight="1" x14ac:dyDescent="0.3">
      <c r="B51" s="124" t="s">
        <v>45</v>
      </c>
      <c r="C51" s="125">
        <f>SUM(C46:C50)</f>
        <v>18371</v>
      </c>
      <c r="D51" s="125">
        <f t="shared" ref="D51:Q51" si="1">SUM(D46:D50)</f>
        <v>529569</v>
      </c>
      <c r="E51" s="125">
        <f t="shared" si="1"/>
        <v>882954</v>
      </c>
      <c r="F51" s="125">
        <f t="shared" si="1"/>
        <v>942350</v>
      </c>
      <c r="G51" s="125">
        <f t="shared" si="1"/>
        <v>81374</v>
      </c>
      <c r="H51" s="125">
        <f t="shared" si="1"/>
        <v>274964</v>
      </c>
      <c r="I51" s="125">
        <f t="shared" si="1"/>
        <v>24077</v>
      </c>
      <c r="J51" s="125">
        <f t="shared" si="1"/>
        <v>153153</v>
      </c>
      <c r="K51" s="125">
        <f t="shared" si="1"/>
        <v>0</v>
      </c>
      <c r="L51" s="125">
        <f t="shared" si="1"/>
        <v>121980</v>
      </c>
      <c r="M51" s="125">
        <f t="shared" si="1"/>
        <v>12454</v>
      </c>
      <c r="N51" s="125">
        <f t="shared" si="1"/>
        <v>73335</v>
      </c>
      <c r="O51" s="125">
        <f t="shared" si="1"/>
        <v>1173955</v>
      </c>
      <c r="P51" s="125">
        <f t="shared" si="1"/>
        <v>704660</v>
      </c>
      <c r="Q51" s="125">
        <f t="shared" si="1"/>
        <v>4993195</v>
      </c>
      <c r="R51" s="138"/>
    </row>
    <row r="52" spans="2:19" ht="20.25" customHeight="1" x14ac:dyDescent="0.3">
      <c r="B52" s="293" t="s">
        <v>50</v>
      </c>
      <c r="C52" s="293"/>
      <c r="D52" s="293"/>
      <c r="E52" s="293"/>
      <c r="F52" s="293"/>
      <c r="G52" s="293"/>
      <c r="H52" s="293"/>
      <c r="I52" s="293"/>
      <c r="J52" s="293"/>
      <c r="K52" s="293"/>
      <c r="L52" s="293"/>
      <c r="M52" s="293"/>
      <c r="N52" s="293"/>
      <c r="O52" s="293"/>
      <c r="P52" s="293"/>
      <c r="Q52" s="293"/>
      <c r="R52" s="140"/>
      <c r="S52" s="5"/>
    </row>
    <row r="53" spans="2:19" x14ac:dyDescent="0.3">
      <c r="C53" s="5"/>
      <c r="D53" s="5"/>
      <c r="E53" s="5"/>
      <c r="F53" s="5"/>
      <c r="G53" s="5"/>
      <c r="H53" s="5"/>
      <c r="I53" s="5"/>
      <c r="J53" s="5"/>
      <c r="K53" s="5"/>
      <c r="L53" s="5"/>
      <c r="M53" s="5"/>
      <c r="N53" s="5"/>
      <c r="O53" s="5"/>
      <c r="P53" s="5"/>
      <c r="Q53" s="5"/>
    </row>
    <row r="54" spans="2:19" x14ac:dyDescent="0.3">
      <c r="Q54" s="5"/>
    </row>
  </sheetData>
  <sheetProtection algorithmName="SHA-512" hashValue="y19Qa26G4ynqeSfCSEqPeavBExvxn0viEHquhaz3kqL9qzf5athQFq7tF63qCXRRdRPEFjcLjvWl0lBo7n8lnA==" saltValue="mWnOFegNdX9efLEwGimPEA==" spinCount="100000" sheet="1" objects="1" scenarios="1"/>
  <mergeCells count="4">
    <mergeCell ref="B4:Q4"/>
    <mergeCell ref="B6:Q6"/>
    <mergeCell ref="B45:Q45"/>
    <mergeCell ref="B52:Q5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rgb="FF92D050"/>
  </sheetPr>
  <dimension ref="B3:R55"/>
  <sheetViews>
    <sheetView topLeftCell="B1" workbookViewId="0">
      <pane xSplit="1" ySplit="6" topLeftCell="L40" activePane="bottomRight" state="frozen"/>
      <selection activeCell="Q47" sqref="Q47:Q50"/>
      <selection pane="topRight" activeCell="Q47" sqref="Q47:Q50"/>
      <selection pane="bottomLeft" activeCell="Q47" sqref="Q47:Q50"/>
      <selection pane="bottomRight" activeCell="Q47" sqref="Q47:Q50"/>
    </sheetView>
  </sheetViews>
  <sheetFormatPr defaultColWidth="9.453125" defaultRowHeight="14" x14ac:dyDescent="0.3"/>
  <cols>
    <col min="1" max="1" width="12.453125" style="4" customWidth="1"/>
    <col min="2" max="2" width="51.453125" style="4" customWidth="1"/>
    <col min="3" max="17" width="21.54296875" style="4" customWidth="1"/>
    <col min="18" max="18" width="6.453125" style="4" bestFit="1" customWidth="1"/>
    <col min="19" max="16384" width="9.453125" style="4"/>
  </cols>
  <sheetData>
    <row r="3" spans="2:18" ht="5.25" customHeight="1" x14ac:dyDescent="0.3"/>
    <row r="4" spans="2:18" ht="17.25" customHeight="1" x14ac:dyDescent="0.3">
      <c r="B4" s="290" t="s">
        <v>269</v>
      </c>
      <c r="C4" s="290"/>
      <c r="D4" s="290"/>
      <c r="E4" s="290"/>
      <c r="F4" s="290"/>
      <c r="G4" s="290"/>
      <c r="H4" s="290"/>
      <c r="I4" s="290"/>
      <c r="J4" s="290"/>
      <c r="K4" s="290"/>
      <c r="L4" s="290"/>
      <c r="M4" s="290"/>
      <c r="N4" s="290"/>
      <c r="O4" s="290"/>
      <c r="P4" s="290"/>
      <c r="Q4" s="290"/>
      <c r="R4" s="127"/>
    </row>
    <row r="5" spans="2:18" ht="17.25" customHeight="1" x14ac:dyDescent="0.3">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37"/>
    </row>
    <row r="6" spans="2:18" ht="17.25" customHeight="1" x14ac:dyDescent="0.3">
      <c r="B6" s="291" t="s">
        <v>16</v>
      </c>
      <c r="C6" s="291"/>
      <c r="D6" s="291"/>
      <c r="E6" s="291"/>
      <c r="F6" s="291"/>
      <c r="G6" s="291"/>
      <c r="H6" s="291"/>
      <c r="I6" s="291"/>
      <c r="J6" s="291"/>
      <c r="K6" s="291"/>
      <c r="L6" s="291"/>
      <c r="M6" s="291"/>
      <c r="N6" s="291"/>
      <c r="O6" s="291"/>
      <c r="P6" s="291"/>
      <c r="Q6" s="291"/>
      <c r="R6" s="137"/>
    </row>
    <row r="7" spans="2:18" ht="17.25" customHeight="1" x14ac:dyDescent="0.3">
      <c r="B7" s="122" t="s">
        <v>17</v>
      </c>
      <c r="C7" s="69">
        <v>0</v>
      </c>
      <c r="D7" s="69">
        <v>34</v>
      </c>
      <c r="E7" s="69">
        <v>246</v>
      </c>
      <c r="F7" s="69">
        <v>-306</v>
      </c>
      <c r="G7" s="69">
        <v>4290</v>
      </c>
      <c r="H7" s="69">
        <v>1216</v>
      </c>
      <c r="I7" s="69">
        <v>0</v>
      </c>
      <c r="J7" s="69">
        <v>0</v>
      </c>
      <c r="K7" s="69">
        <v>0</v>
      </c>
      <c r="L7" s="69">
        <v>26573</v>
      </c>
      <c r="M7" s="69">
        <v>2539</v>
      </c>
      <c r="N7" s="69">
        <v>73647</v>
      </c>
      <c r="O7" s="69">
        <v>3015485</v>
      </c>
      <c r="P7" s="69">
        <v>10248</v>
      </c>
      <c r="Q7" s="126">
        <v>3133971</v>
      </c>
      <c r="R7" s="138"/>
    </row>
    <row r="8" spans="2:18" ht="17.25" customHeight="1" x14ac:dyDescent="0.3">
      <c r="B8" s="122" t="s">
        <v>18</v>
      </c>
      <c r="C8" s="69">
        <v>0</v>
      </c>
      <c r="D8" s="69">
        <v>14478</v>
      </c>
      <c r="E8" s="69">
        <v>1334</v>
      </c>
      <c r="F8" s="69">
        <v>97051</v>
      </c>
      <c r="G8" s="69">
        <v>21392</v>
      </c>
      <c r="H8" s="69">
        <v>926</v>
      </c>
      <c r="I8" s="69">
        <v>649259</v>
      </c>
      <c r="J8" s="69">
        <v>334746</v>
      </c>
      <c r="K8" s="69">
        <v>0</v>
      </c>
      <c r="L8" s="69">
        <v>45692</v>
      </c>
      <c r="M8" s="69">
        <v>33244</v>
      </c>
      <c r="N8" s="69">
        <v>75525</v>
      </c>
      <c r="O8" s="69">
        <v>0</v>
      </c>
      <c r="P8" s="69">
        <v>37739</v>
      </c>
      <c r="Q8" s="126">
        <v>1311384</v>
      </c>
      <c r="R8" s="138"/>
    </row>
    <row r="9" spans="2:18" ht="17.25" customHeight="1" x14ac:dyDescent="0.3">
      <c r="B9" s="122" t="s">
        <v>19</v>
      </c>
      <c r="C9" s="69">
        <v>373</v>
      </c>
      <c r="D9" s="69">
        <v>44915</v>
      </c>
      <c r="E9" s="69">
        <v>33238</v>
      </c>
      <c r="F9" s="69">
        <v>84744</v>
      </c>
      <c r="G9" s="69">
        <v>250843</v>
      </c>
      <c r="H9" s="69">
        <v>2503</v>
      </c>
      <c r="I9" s="69">
        <v>217754</v>
      </c>
      <c r="J9" s="69">
        <v>73606</v>
      </c>
      <c r="K9" s="69">
        <v>0</v>
      </c>
      <c r="L9" s="69">
        <v>127531</v>
      </c>
      <c r="M9" s="69">
        <v>87785</v>
      </c>
      <c r="N9" s="69">
        <v>-1254</v>
      </c>
      <c r="O9" s="69">
        <v>0</v>
      </c>
      <c r="P9" s="69">
        <v>0</v>
      </c>
      <c r="Q9" s="126">
        <v>922037</v>
      </c>
      <c r="R9" s="138"/>
    </row>
    <row r="10" spans="2:18" ht="17.25" customHeight="1" x14ac:dyDescent="0.3">
      <c r="B10" s="122" t="s">
        <v>145</v>
      </c>
      <c r="C10" s="69">
        <v>388</v>
      </c>
      <c r="D10" s="69">
        <v>5597</v>
      </c>
      <c r="E10" s="69">
        <v>1968</v>
      </c>
      <c r="F10" s="69">
        <v>16126</v>
      </c>
      <c r="G10" s="69">
        <v>19097</v>
      </c>
      <c r="H10" s="69">
        <v>36148</v>
      </c>
      <c r="I10" s="69">
        <v>139656</v>
      </c>
      <c r="J10" s="69">
        <v>112100</v>
      </c>
      <c r="K10" s="69">
        <v>0</v>
      </c>
      <c r="L10" s="69">
        <v>3462</v>
      </c>
      <c r="M10" s="69">
        <v>2493</v>
      </c>
      <c r="N10" s="69">
        <v>61453</v>
      </c>
      <c r="O10" s="69">
        <v>61</v>
      </c>
      <c r="P10" s="69">
        <v>2116</v>
      </c>
      <c r="Q10" s="126">
        <v>400662</v>
      </c>
      <c r="R10" s="138"/>
    </row>
    <row r="11" spans="2:18" ht="17.25" customHeight="1" x14ac:dyDescent="0.3">
      <c r="B11" s="122" t="s">
        <v>20</v>
      </c>
      <c r="C11" s="69">
        <v>528</v>
      </c>
      <c r="D11" s="69">
        <v>50782</v>
      </c>
      <c r="E11" s="69">
        <v>55567</v>
      </c>
      <c r="F11" s="69">
        <v>200954</v>
      </c>
      <c r="G11" s="69">
        <v>71701</v>
      </c>
      <c r="H11" s="69">
        <v>171644</v>
      </c>
      <c r="I11" s="69">
        <v>1384362</v>
      </c>
      <c r="J11" s="69">
        <v>1365137</v>
      </c>
      <c r="K11" s="69">
        <v>0</v>
      </c>
      <c r="L11" s="69">
        <v>173408</v>
      </c>
      <c r="M11" s="69">
        <v>196181</v>
      </c>
      <c r="N11" s="69">
        <v>511574</v>
      </c>
      <c r="O11" s="69">
        <v>2292811</v>
      </c>
      <c r="P11" s="69">
        <v>195214</v>
      </c>
      <c r="Q11" s="126">
        <v>6669863</v>
      </c>
      <c r="R11" s="138"/>
    </row>
    <row r="12" spans="2:18" ht="17.25" customHeight="1" x14ac:dyDescent="0.3">
      <c r="B12" s="122" t="s">
        <v>139</v>
      </c>
      <c r="C12" s="69">
        <v>0</v>
      </c>
      <c r="D12" s="69">
        <v>9294</v>
      </c>
      <c r="E12" s="69">
        <v>81131</v>
      </c>
      <c r="F12" s="69">
        <v>157363</v>
      </c>
      <c r="G12" s="69">
        <v>67926</v>
      </c>
      <c r="H12" s="69">
        <v>90074</v>
      </c>
      <c r="I12" s="69">
        <v>1326022</v>
      </c>
      <c r="J12" s="69">
        <v>1035338</v>
      </c>
      <c r="K12" s="69">
        <v>0</v>
      </c>
      <c r="L12" s="69">
        <v>654186</v>
      </c>
      <c r="M12" s="69">
        <v>207200</v>
      </c>
      <c r="N12" s="69">
        <v>204027</v>
      </c>
      <c r="O12" s="69">
        <v>1817640</v>
      </c>
      <c r="P12" s="69">
        <v>776589</v>
      </c>
      <c r="Q12" s="126">
        <v>6426791</v>
      </c>
      <c r="R12" s="138"/>
    </row>
    <row r="13" spans="2:18" ht="17.25" customHeight="1" x14ac:dyDescent="0.3">
      <c r="B13" s="122" t="s">
        <v>21</v>
      </c>
      <c r="C13" s="69">
        <v>0</v>
      </c>
      <c r="D13" s="69">
        <v>90609</v>
      </c>
      <c r="E13" s="69">
        <v>85327</v>
      </c>
      <c r="F13" s="69">
        <v>249987</v>
      </c>
      <c r="G13" s="69">
        <v>71541</v>
      </c>
      <c r="H13" s="69">
        <v>76524</v>
      </c>
      <c r="I13" s="69">
        <v>2116296</v>
      </c>
      <c r="J13" s="69">
        <v>2105972</v>
      </c>
      <c r="K13" s="69">
        <v>0</v>
      </c>
      <c r="L13" s="69">
        <v>205120</v>
      </c>
      <c r="M13" s="69">
        <v>448462</v>
      </c>
      <c r="N13" s="69">
        <v>361695</v>
      </c>
      <c r="O13" s="69">
        <v>3193026</v>
      </c>
      <c r="P13" s="69">
        <v>-14863</v>
      </c>
      <c r="Q13" s="126">
        <v>8989696</v>
      </c>
      <c r="R13" s="138"/>
    </row>
    <row r="14" spans="2:18" ht="17.25" customHeight="1" x14ac:dyDescent="0.3">
      <c r="B14" s="122" t="s">
        <v>22</v>
      </c>
      <c r="C14" s="69">
        <v>0</v>
      </c>
      <c r="D14" s="69">
        <v>29955</v>
      </c>
      <c r="E14" s="69">
        <v>4384</v>
      </c>
      <c r="F14" s="69">
        <v>73306</v>
      </c>
      <c r="G14" s="69">
        <v>7660</v>
      </c>
      <c r="H14" s="69">
        <v>63728</v>
      </c>
      <c r="I14" s="69">
        <v>124543</v>
      </c>
      <c r="J14" s="69">
        <v>82107</v>
      </c>
      <c r="K14" s="69">
        <v>0</v>
      </c>
      <c r="L14" s="69">
        <v>771</v>
      </c>
      <c r="M14" s="69">
        <v>58201</v>
      </c>
      <c r="N14" s="69">
        <v>-10288</v>
      </c>
      <c r="O14" s="69">
        <v>0</v>
      </c>
      <c r="P14" s="69">
        <v>-4064</v>
      </c>
      <c r="Q14" s="126">
        <v>430302</v>
      </c>
      <c r="R14" s="138"/>
    </row>
    <row r="15" spans="2:18" ht="17.25" customHeight="1" x14ac:dyDescent="0.3">
      <c r="B15" s="122" t="s">
        <v>23</v>
      </c>
      <c r="C15" s="69">
        <v>0</v>
      </c>
      <c r="D15" s="69">
        <v>0</v>
      </c>
      <c r="E15" s="69">
        <v>0</v>
      </c>
      <c r="F15" s="69">
        <v>0</v>
      </c>
      <c r="G15" s="69">
        <v>0</v>
      </c>
      <c r="H15" s="69">
        <v>0</v>
      </c>
      <c r="I15" s="69">
        <v>142316</v>
      </c>
      <c r="J15" s="69">
        <v>46695</v>
      </c>
      <c r="K15" s="69">
        <v>2079068</v>
      </c>
      <c r="L15" s="69">
        <v>0</v>
      </c>
      <c r="M15" s="69">
        <v>0</v>
      </c>
      <c r="N15" s="69">
        <v>0</v>
      </c>
      <c r="O15" s="69">
        <v>0</v>
      </c>
      <c r="P15" s="69">
        <v>0</v>
      </c>
      <c r="Q15" s="126">
        <v>2268079</v>
      </c>
      <c r="R15" s="138"/>
    </row>
    <row r="16" spans="2:18" ht="17.25" customHeight="1" x14ac:dyDescent="0.3">
      <c r="B16" s="122" t="s">
        <v>24</v>
      </c>
      <c r="C16" s="69">
        <v>15</v>
      </c>
      <c r="D16" s="69">
        <v>11474</v>
      </c>
      <c r="E16" s="69">
        <v>14808</v>
      </c>
      <c r="F16" s="69">
        <v>44450</v>
      </c>
      <c r="G16" s="69">
        <v>13994</v>
      </c>
      <c r="H16" s="69">
        <v>45591</v>
      </c>
      <c r="I16" s="69">
        <v>739937</v>
      </c>
      <c r="J16" s="69">
        <v>574688</v>
      </c>
      <c r="K16" s="69">
        <v>56975</v>
      </c>
      <c r="L16" s="69">
        <v>9304</v>
      </c>
      <c r="M16" s="69">
        <v>35961</v>
      </c>
      <c r="N16" s="69">
        <v>194546</v>
      </c>
      <c r="O16" s="69">
        <v>0</v>
      </c>
      <c r="P16" s="69">
        <v>9494</v>
      </c>
      <c r="Q16" s="126">
        <v>1751238</v>
      </c>
      <c r="R16" s="138"/>
    </row>
    <row r="17" spans="2:18" ht="17.25" customHeight="1" x14ac:dyDescent="0.3">
      <c r="B17" s="122" t="s">
        <v>25</v>
      </c>
      <c r="C17" s="69">
        <v>0</v>
      </c>
      <c r="D17" s="69">
        <v>35499</v>
      </c>
      <c r="E17" s="69">
        <v>22126</v>
      </c>
      <c r="F17" s="69">
        <v>90170</v>
      </c>
      <c r="G17" s="69">
        <v>28642</v>
      </c>
      <c r="H17" s="69">
        <v>54563</v>
      </c>
      <c r="I17" s="69">
        <v>575752</v>
      </c>
      <c r="J17" s="69">
        <v>543836</v>
      </c>
      <c r="K17" s="69">
        <v>0</v>
      </c>
      <c r="L17" s="69">
        <v>83692</v>
      </c>
      <c r="M17" s="69">
        <v>60738</v>
      </c>
      <c r="N17" s="69">
        <v>96746</v>
      </c>
      <c r="O17" s="69">
        <v>631462</v>
      </c>
      <c r="P17" s="69">
        <v>-5451</v>
      </c>
      <c r="Q17" s="126">
        <v>2217775</v>
      </c>
      <c r="R17" s="138"/>
    </row>
    <row r="18" spans="2:18" ht="17.25" customHeight="1" x14ac:dyDescent="0.3">
      <c r="B18" s="122" t="s">
        <v>26</v>
      </c>
      <c r="C18" s="69">
        <v>3979</v>
      </c>
      <c r="D18" s="69">
        <v>48529</v>
      </c>
      <c r="E18" s="69">
        <v>77400</v>
      </c>
      <c r="F18" s="69">
        <v>148978</v>
      </c>
      <c r="G18" s="69">
        <v>65534</v>
      </c>
      <c r="H18" s="69">
        <v>180840</v>
      </c>
      <c r="I18" s="69">
        <v>634625</v>
      </c>
      <c r="J18" s="69">
        <v>607743</v>
      </c>
      <c r="K18" s="69">
        <v>101603</v>
      </c>
      <c r="L18" s="69">
        <v>64084</v>
      </c>
      <c r="M18" s="69">
        <v>329120</v>
      </c>
      <c r="N18" s="69">
        <v>507930</v>
      </c>
      <c r="O18" s="69">
        <v>401781</v>
      </c>
      <c r="P18" s="69">
        <v>51704</v>
      </c>
      <c r="Q18" s="126">
        <v>3223849</v>
      </c>
      <c r="R18" s="138"/>
    </row>
    <row r="19" spans="2:18" ht="17.25" customHeight="1" x14ac:dyDescent="0.3">
      <c r="B19" s="122" t="s">
        <v>27</v>
      </c>
      <c r="C19" s="69">
        <v>66816</v>
      </c>
      <c r="D19" s="69">
        <v>46403</v>
      </c>
      <c r="E19" s="69">
        <v>53703</v>
      </c>
      <c r="F19" s="69">
        <v>240530</v>
      </c>
      <c r="G19" s="69">
        <v>54758</v>
      </c>
      <c r="H19" s="69">
        <v>181495</v>
      </c>
      <c r="I19" s="69">
        <v>2043324</v>
      </c>
      <c r="J19" s="69">
        <v>926378</v>
      </c>
      <c r="K19" s="69">
        <v>21373</v>
      </c>
      <c r="L19" s="69">
        <v>71225</v>
      </c>
      <c r="M19" s="69">
        <v>268160</v>
      </c>
      <c r="N19" s="69">
        <v>299972</v>
      </c>
      <c r="O19" s="69">
        <v>0</v>
      </c>
      <c r="P19" s="69">
        <v>45418</v>
      </c>
      <c r="Q19" s="126">
        <v>4319556</v>
      </c>
      <c r="R19" s="138"/>
    </row>
    <row r="20" spans="2:18" ht="17.25" customHeight="1" x14ac:dyDescent="0.3">
      <c r="B20" s="122" t="s">
        <v>28</v>
      </c>
      <c r="C20" s="69">
        <v>1037</v>
      </c>
      <c r="D20" s="69">
        <v>54653</v>
      </c>
      <c r="E20" s="69">
        <v>137517</v>
      </c>
      <c r="F20" s="69">
        <v>128926</v>
      </c>
      <c r="G20" s="69">
        <v>147248</v>
      </c>
      <c r="H20" s="69">
        <v>74467</v>
      </c>
      <c r="I20" s="69">
        <v>800813</v>
      </c>
      <c r="J20" s="69">
        <v>556361</v>
      </c>
      <c r="K20" s="69">
        <v>53443</v>
      </c>
      <c r="L20" s="69">
        <v>190409</v>
      </c>
      <c r="M20" s="69">
        <v>111740</v>
      </c>
      <c r="N20" s="69">
        <v>333572</v>
      </c>
      <c r="O20" s="69">
        <v>696021</v>
      </c>
      <c r="P20" s="69">
        <v>120043</v>
      </c>
      <c r="Q20" s="126">
        <v>3406250</v>
      </c>
      <c r="R20" s="138"/>
    </row>
    <row r="21" spans="2:18" ht="17.25" customHeight="1" x14ac:dyDescent="0.3">
      <c r="B21" s="122" t="s">
        <v>29</v>
      </c>
      <c r="C21" s="69">
        <v>6492</v>
      </c>
      <c r="D21" s="69">
        <v>72824</v>
      </c>
      <c r="E21" s="69">
        <v>87025</v>
      </c>
      <c r="F21" s="69">
        <v>179129</v>
      </c>
      <c r="G21" s="69">
        <v>50071</v>
      </c>
      <c r="H21" s="69">
        <v>111263</v>
      </c>
      <c r="I21" s="69">
        <v>1078282</v>
      </c>
      <c r="J21" s="69">
        <v>475312</v>
      </c>
      <c r="K21" s="69">
        <v>0</v>
      </c>
      <c r="L21" s="69">
        <v>68682</v>
      </c>
      <c r="M21" s="69">
        <v>192912</v>
      </c>
      <c r="N21" s="69">
        <v>436342</v>
      </c>
      <c r="O21" s="69">
        <v>116949</v>
      </c>
      <c r="P21" s="69">
        <v>17151</v>
      </c>
      <c r="Q21" s="126">
        <v>2892434</v>
      </c>
      <c r="R21" s="138"/>
    </row>
    <row r="22" spans="2:18" ht="17.25" customHeight="1" x14ac:dyDescent="0.3">
      <c r="B22" s="122" t="s">
        <v>30</v>
      </c>
      <c r="C22" s="69">
        <v>0</v>
      </c>
      <c r="D22" s="69">
        <v>27807</v>
      </c>
      <c r="E22" s="69">
        <v>29701</v>
      </c>
      <c r="F22" s="69">
        <v>91986</v>
      </c>
      <c r="G22" s="69">
        <v>10920</v>
      </c>
      <c r="H22" s="69">
        <v>74614</v>
      </c>
      <c r="I22" s="69">
        <v>369744</v>
      </c>
      <c r="J22" s="69">
        <v>231333</v>
      </c>
      <c r="K22" s="69">
        <v>2883</v>
      </c>
      <c r="L22" s="69">
        <v>18569</v>
      </c>
      <c r="M22" s="69">
        <v>62559</v>
      </c>
      <c r="N22" s="69">
        <v>152520</v>
      </c>
      <c r="O22" s="69">
        <v>0</v>
      </c>
      <c r="P22" s="69">
        <v>16782</v>
      </c>
      <c r="Q22" s="126">
        <v>1089420</v>
      </c>
      <c r="R22" s="138"/>
    </row>
    <row r="23" spans="2:18" ht="17.25" customHeight="1" x14ac:dyDescent="0.3">
      <c r="B23" s="122" t="s">
        <v>31</v>
      </c>
      <c r="C23" s="69">
        <v>0</v>
      </c>
      <c r="D23" s="69">
        <v>0</v>
      </c>
      <c r="E23" s="69">
        <v>0</v>
      </c>
      <c r="F23" s="69">
        <v>0</v>
      </c>
      <c r="G23" s="69">
        <v>0</v>
      </c>
      <c r="H23" s="69">
        <v>0</v>
      </c>
      <c r="I23" s="69">
        <v>0</v>
      </c>
      <c r="J23" s="69">
        <v>0</v>
      </c>
      <c r="K23" s="69">
        <v>0</v>
      </c>
      <c r="L23" s="69">
        <v>0</v>
      </c>
      <c r="M23" s="69">
        <v>0</v>
      </c>
      <c r="N23" s="69">
        <v>0</v>
      </c>
      <c r="O23" s="69">
        <v>0</v>
      </c>
      <c r="P23" s="69">
        <v>0</v>
      </c>
      <c r="Q23" s="126">
        <v>0</v>
      </c>
      <c r="R23" s="138"/>
    </row>
    <row r="24" spans="2:18" ht="17.25" customHeight="1" x14ac:dyDescent="0.3">
      <c r="B24" s="122" t="s">
        <v>32</v>
      </c>
      <c r="C24" s="69">
        <v>-31</v>
      </c>
      <c r="D24" s="69">
        <v>31122</v>
      </c>
      <c r="E24" s="69">
        <v>39236</v>
      </c>
      <c r="F24" s="69">
        <v>172798</v>
      </c>
      <c r="G24" s="69">
        <v>98199</v>
      </c>
      <c r="H24" s="69">
        <v>79197</v>
      </c>
      <c r="I24" s="69">
        <v>1250430</v>
      </c>
      <c r="J24" s="69">
        <v>635642</v>
      </c>
      <c r="K24" s="69">
        <v>0</v>
      </c>
      <c r="L24" s="69">
        <v>162241</v>
      </c>
      <c r="M24" s="69">
        <v>64926</v>
      </c>
      <c r="N24" s="69">
        <v>253729</v>
      </c>
      <c r="O24" s="69">
        <v>5260310</v>
      </c>
      <c r="P24" s="69">
        <v>80760</v>
      </c>
      <c r="Q24" s="126">
        <v>8128558</v>
      </c>
      <c r="R24" s="138"/>
    </row>
    <row r="25" spans="2:18" ht="17.25" customHeight="1" x14ac:dyDescent="0.3">
      <c r="B25" s="122" t="s">
        <v>33</v>
      </c>
      <c r="C25" s="69">
        <v>1</v>
      </c>
      <c r="D25" s="69">
        <v>21304</v>
      </c>
      <c r="E25" s="69">
        <v>36641</v>
      </c>
      <c r="F25" s="69">
        <v>62780</v>
      </c>
      <c r="G25" s="69">
        <v>18653</v>
      </c>
      <c r="H25" s="69">
        <v>213156</v>
      </c>
      <c r="I25" s="69">
        <v>322330</v>
      </c>
      <c r="J25" s="69">
        <v>500451</v>
      </c>
      <c r="K25" s="69">
        <v>0</v>
      </c>
      <c r="L25" s="69">
        <v>10036</v>
      </c>
      <c r="M25" s="69">
        <v>81451</v>
      </c>
      <c r="N25" s="69">
        <v>342003</v>
      </c>
      <c r="O25" s="69">
        <v>129607</v>
      </c>
      <c r="P25" s="69">
        <v>8024</v>
      </c>
      <c r="Q25" s="126">
        <v>1746438</v>
      </c>
      <c r="R25" s="138"/>
    </row>
    <row r="26" spans="2:18" ht="17.25" customHeight="1" x14ac:dyDescent="0.3">
      <c r="B26" s="122" t="s">
        <v>34</v>
      </c>
      <c r="C26" s="69">
        <v>0</v>
      </c>
      <c r="D26" s="69">
        <v>16827</v>
      </c>
      <c r="E26" s="69">
        <v>14302</v>
      </c>
      <c r="F26" s="69">
        <v>27874</v>
      </c>
      <c r="G26" s="69">
        <v>23098</v>
      </c>
      <c r="H26" s="69">
        <v>8315</v>
      </c>
      <c r="I26" s="69">
        <v>550050</v>
      </c>
      <c r="J26" s="69">
        <v>334299</v>
      </c>
      <c r="K26" s="69">
        <v>43741</v>
      </c>
      <c r="L26" s="69">
        <v>7658</v>
      </c>
      <c r="M26" s="69">
        <v>32887</v>
      </c>
      <c r="N26" s="69">
        <v>36293</v>
      </c>
      <c r="O26" s="69">
        <v>0</v>
      </c>
      <c r="P26" s="69">
        <v>29918</v>
      </c>
      <c r="Q26" s="126">
        <v>1125262</v>
      </c>
      <c r="R26" s="138"/>
    </row>
    <row r="27" spans="2:18" ht="17.25" customHeight="1" x14ac:dyDescent="0.3">
      <c r="B27" s="122" t="s">
        <v>35</v>
      </c>
      <c r="C27" s="69">
        <v>0</v>
      </c>
      <c r="D27" s="69">
        <v>11127</v>
      </c>
      <c r="E27" s="69">
        <v>26892</v>
      </c>
      <c r="F27" s="69">
        <v>36713</v>
      </c>
      <c r="G27" s="69">
        <v>117024</v>
      </c>
      <c r="H27" s="69">
        <v>2173</v>
      </c>
      <c r="I27" s="69">
        <v>663888</v>
      </c>
      <c r="J27" s="69">
        <v>891469</v>
      </c>
      <c r="K27" s="69">
        <v>0</v>
      </c>
      <c r="L27" s="69">
        <v>21331</v>
      </c>
      <c r="M27" s="69">
        <v>20993</v>
      </c>
      <c r="N27" s="69">
        <v>58833</v>
      </c>
      <c r="O27" s="69">
        <v>2221225</v>
      </c>
      <c r="P27" s="69">
        <v>66161</v>
      </c>
      <c r="Q27" s="126">
        <v>4137829</v>
      </c>
      <c r="R27" s="138"/>
    </row>
    <row r="28" spans="2:18" ht="17.25" customHeight="1" x14ac:dyDescent="0.3">
      <c r="B28" s="122" t="s">
        <v>36</v>
      </c>
      <c r="C28" s="69">
        <v>692</v>
      </c>
      <c r="D28" s="69">
        <v>77862</v>
      </c>
      <c r="E28" s="69">
        <v>34383</v>
      </c>
      <c r="F28" s="69">
        <v>93659</v>
      </c>
      <c r="G28" s="69">
        <v>37515</v>
      </c>
      <c r="H28" s="69">
        <v>168811</v>
      </c>
      <c r="I28" s="69">
        <v>409414</v>
      </c>
      <c r="J28" s="69">
        <v>405797</v>
      </c>
      <c r="K28" s="69">
        <v>0</v>
      </c>
      <c r="L28" s="69">
        <v>29399</v>
      </c>
      <c r="M28" s="69">
        <v>33808</v>
      </c>
      <c r="N28" s="69">
        <v>397309</v>
      </c>
      <c r="O28" s="69">
        <v>0</v>
      </c>
      <c r="P28" s="69">
        <v>28142</v>
      </c>
      <c r="Q28" s="126">
        <v>1716789</v>
      </c>
      <c r="R28" s="138"/>
    </row>
    <row r="29" spans="2:18" ht="17.25" customHeight="1" x14ac:dyDescent="0.3">
      <c r="B29" s="122" t="s">
        <v>199</v>
      </c>
      <c r="C29" s="69">
        <v>0</v>
      </c>
      <c r="D29" s="69">
        <v>22910</v>
      </c>
      <c r="E29" s="69">
        <v>8969</v>
      </c>
      <c r="F29" s="69">
        <v>14777</v>
      </c>
      <c r="G29" s="69">
        <v>6787</v>
      </c>
      <c r="H29" s="69">
        <v>20379</v>
      </c>
      <c r="I29" s="69">
        <v>344413</v>
      </c>
      <c r="J29" s="69">
        <v>254669</v>
      </c>
      <c r="K29" s="69">
        <v>0</v>
      </c>
      <c r="L29" s="69">
        <v>12618</v>
      </c>
      <c r="M29" s="69">
        <v>-10335</v>
      </c>
      <c r="N29" s="69">
        <v>119424</v>
      </c>
      <c r="O29" s="69">
        <v>0</v>
      </c>
      <c r="P29" s="69">
        <v>14734</v>
      </c>
      <c r="Q29" s="126">
        <v>809344</v>
      </c>
      <c r="R29" s="138"/>
    </row>
    <row r="30" spans="2:18" ht="17.25" customHeight="1" x14ac:dyDescent="0.3">
      <c r="B30" s="122" t="s">
        <v>200</v>
      </c>
      <c r="C30" s="69">
        <v>3211</v>
      </c>
      <c r="D30" s="69">
        <v>37578</v>
      </c>
      <c r="E30" s="69">
        <v>6591</v>
      </c>
      <c r="F30" s="69">
        <v>26827</v>
      </c>
      <c r="G30" s="69">
        <v>48562</v>
      </c>
      <c r="H30" s="69">
        <v>13037</v>
      </c>
      <c r="I30" s="69">
        <v>161423</v>
      </c>
      <c r="J30" s="69">
        <v>102992</v>
      </c>
      <c r="K30" s="69">
        <v>0</v>
      </c>
      <c r="L30" s="69">
        <v>9932</v>
      </c>
      <c r="M30" s="69">
        <v>11460</v>
      </c>
      <c r="N30" s="69">
        <v>20666</v>
      </c>
      <c r="O30" s="69">
        <v>0</v>
      </c>
      <c r="P30" s="69">
        <v>7500</v>
      </c>
      <c r="Q30" s="126">
        <v>449780</v>
      </c>
      <c r="R30" s="138"/>
    </row>
    <row r="31" spans="2:18" ht="17.25" customHeight="1" x14ac:dyDescent="0.3">
      <c r="B31" s="122" t="s">
        <v>37</v>
      </c>
      <c r="C31" s="69">
        <v>0</v>
      </c>
      <c r="D31" s="69">
        <v>22862</v>
      </c>
      <c r="E31" s="69">
        <v>45582</v>
      </c>
      <c r="F31" s="69">
        <v>64768</v>
      </c>
      <c r="G31" s="69">
        <v>3747</v>
      </c>
      <c r="H31" s="69">
        <v>61643</v>
      </c>
      <c r="I31" s="69">
        <v>790608</v>
      </c>
      <c r="J31" s="69">
        <v>744536</v>
      </c>
      <c r="K31" s="69">
        <v>0</v>
      </c>
      <c r="L31" s="69">
        <v>15224</v>
      </c>
      <c r="M31" s="69">
        <v>58041</v>
      </c>
      <c r="N31" s="69">
        <v>273469</v>
      </c>
      <c r="O31" s="69">
        <v>0</v>
      </c>
      <c r="P31" s="69">
        <v>13556</v>
      </c>
      <c r="Q31" s="126">
        <v>2094037</v>
      </c>
      <c r="R31" s="138"/>
    </row>
    <row r="32" spans="2:18" ht="17.25" customHeight="1" x14ac:dyDescent="0.3">
      <c r="B32" s="122" t="s">
        <v>141</v>
      </c>
      <c r="C32" s="69">
        <v>0</v>
      </c>
      <c r="D32" s="69">
        <v>9809</v>
      </c>
      <c r="E32" s="69">
        <v>9270</v>
      </c>
      <c r="F32" s="69">
        <v>68177</v>
      </c>
      <c r="G32" s="69">
        <v>15304</v>
      </c>
      <c r="H32" s="69">
        <v>1654</v>
      </c>
      <c r="I32" s="69">
        <v>387228</v>
      </c>
      <c r="J32" s="69">
        <v>289170</v>
      </c>
      <c r="K32" s="69">
        <v>0</v>
      </c>
      <c r="L32" s="69">
        <v>50486</v>
      </c>
      <c r="M32" s="69">
        <v>32727</v>
      </c>
      <c r="N32" s="69">
        <v>63245</v>
      </c>
      <c r="O32" s="69">
        <v>217191</v>
      </c>
      <c r="P32" s="69">
        <v>1511</v>
      </c>
      <c r="Q32" s="126">
        <v>1145772</v>
      </c>
      <c r="R32" s="138"/>
    </row>
    <row r="33" spans="2:18" ht="17.25" customHeight="1" x14ac:dyDescent="0.3">
      <c r="B33" s="122" t="s">
        <v>218</v>
      </c>
      <c r="C33" s="69">
        <v>0</v>
      </c>
      <c r="D33" s="69">
        <v>8807</v>
      </c>
      <c r="E33" s="69">
        <v>8198</v>
      </c>
      <c r="F33" s="69">
        <v>9842</v>
      </c>
      <c r="G33" s="69">
        <v>26234</v>
      </c>
      <c r="H33" s="69">
        <v>7767</v>
      </c>
      <c r="I33" s="69">
        <v>303563</v>
      </c>
      <c r="J33" s="69">
        <v>143572</v>
      </c>
      <c r="K33" s="69">
        <v>0</v>
      </c>
      <c r="L33" s="69">
        <v>27136</v>
      </c>
      <c r="M33" s="69">
        <v>19811</v>
      </c>
      <c r="N33" s="69">
        <v>33909</v>
      </c>
      <c r="O33" s="69">
        <v>0</v>
      </c>
      <c r="P33" s="69">
        <v>2770</v>
      </c>
      <c r="Q33" s="126">
        <v>591609</v>
      </c>
      <c r="R33" s="138"/>
    </row>
    <row r="34" spans="2:18" ht="17.25" customHeight="1" x14ac:dyDescent="0.3">
      <c r="B34" s="122" t="s">
        <v>142</v>
      </c>
      <c r="C34" s="69">
        <v>0</v>
      </c>
      <c r="D34" s="69">
        <v>3917</v>
      </c>
      <c r="E34" s="69">
        <v>3229</v>
      </c>
      <c r="F34" s="69">
        <v>6121</v>
      </c>
      <c r="G34" s="69">
        <v>29872</v>
      </c>
      <c r="H34" s="69">
        <v>21633</v>
      </c>
      <c r="I34" s="69">
        <v>422577</v>
      </c>
      <c r="J34" s="69">
        <v>335660</v>
      </c>
      <c r="K34" s="69">
        <v>49313</v>
      </c>
      <c r="L34" s="69">
        <v>109261</v>
      </c>
      <c r="M34" s="69">
        <v>16971</v>
      </c>
      <c r="N34" s="69">
        <v>54587</v>
      </c>
      <c r="O34" s="69">
        <v>1547611</v>
      </c>
      <c r="P34" s="69">
        <v>6926</v>
      </c>
      <c r="Q34" s="126">
        <v>2607678</v>
      </c>
      <c r="R34" s="138"/>
    </row>
    <row r="35" spans="2:18" ht="17.25" customHeight="1" x14ac:dyDescent="0.3">
      <c r="B35" s="122" t="s">
        <v>143</v>
      </c>
      <c r="C35" s="69">
        <v>0</v>
      </c>
      <c r="D35" s="69">
        <v>3824</v>
      </c>
      <c r="E35" s="69">
        <v>13359</v>
      </c>
      <c r="F35" s="69">
        <v>15569</v>
      </c>
      <c r="G35" s="69">
        <v>3772</v>
      </c>
      <c r="H35" s="69">
        <v>3400</v>
      </c>
      <c r="I35" s="69">
        <v>479075</v>
      </c>
      <c r="J35" s="69">
        <v>173713</v>
      </c>
      <c r="K35" s="69">
        <v>0</v>
      </c>
      <c r="L35" s="69">
        <v>23196</v>
      </c>
      <c r="M35" s="69">
        <v>23761</v>
      </c>
      <c r="N35" s="69">
        <v>66111</v>
      </c>
      <c r="O35" s="69">
        <v>244259</v>
      </c>
      <c r="P35" s="69">
        <v>48475</v>
      </c>
      <c r="Q35" s="126">
        <v>1098513</v>
      </c>
      <c r="R35" s="138"/>
    </row>
    <row r="36" spans="2:18" ht="17.25" customHeight="1" x14ac:dyDescent="0.3">
      <c r="B36" s="122" t="s">
        <v>219</v>
      </c>
      <c r="C36" s="69">
        <v>0</v>
      </c>
      <c r="D36" s="69">
        <v>8666</v>
      </c>
      <c r="E36" s="69">
        <v>55469</v>
      </c>
      <c r="F36" s="69">
        <v>15032</v>
      </c>
      <c r="G36" s="69">
        <v>36399</v>
      </c>
      <c r="H36" s="69">
        <v>24969</v>
      </c>
      <c r="I36" s="69">
        <v>433913</v>
      </c>
      <c r="J36" s="69">
        <v>253197</v>
      </c>
      <c r="K36" s="69">
        <v>264220</v>
      </c>
      <c r="L36" s="69">
        <v>21515</v>
      </c>
      <c r="M36" s="69">
        <v>31541</v>
      </c>
      <c r="N36" s="69">
        <v>69720</v>
      </c>
      <c r="O36" s="69">
        <v>468690</v>
      </c>
      <c r="P36" s="69">
        <v>11758</v>
      </c>
      <c r="Q36" s="126">
        <v>1695090</v>
      </c>
      <c r="R36" s="138"/>
    </row>
    <row r="37" spans="2:18" ht="17.25" customHeight="1" x14ac:dyDescent="0.3">
      <c r="B37" s="122" t="s">
        <v>38</v>
      </c>
      <c r="C37" s="69">
        <v>0</v>
      </c>
      <c r="D37" s="69">
        <v>6476</v>
      </c>
      <c r="E37" s="69">
        <v>5693</v>
      </c>
      <c r="F37" s="69">
        <v>15540</v>
      </c>
      <c r="G37" s="69">
        <v>10785</v>
      </c>
      <c r="H37" s="69">
        <v>-4222</v>
      </c>
      <c r="I37" s="69">
        <v>206250</v>
      </c>
      <c r="J37" s="69">
        <v>216070</v>
      </c>
      <c r="K37" s="69">
        <v>0</v>
      </c>
      <c r="L37" s="69">
        <v>4521</v>
      </c>
      <c r="M37" s="69">
        <v>51789</v>
      </c>
      <c r="N37" s="69">
        <v>48331</v>
      </c>
      <c r="O37" s="69">
        <v>70081</v>
      </c>
      <c r="P37" s="69">
        <v>4569</v>
      </c>
      <c r="Q37" s="126">
        <v>635882</v>
      </c>
      <c r="R37" s="138"/>
    </row>
    <row r="38" spans="2:18" ht="17.25" customHeight="1" x14ac:dyDescent="0.3">
      <c r="B38" s="122" t="s">
        <v>39</v>
      </c>
      <c r="C38" s="69">
        <v>0</v>
      </c>
      <c r="D38" s="69">
        <v>15950</v>
      </c>
      <c r="E38" s="69">
        <v>34008</v>
      </c>
      <c r="F38" s="69">
        <v>63429</v>
      </c>
      <c r="G38" s="69">
        <v>18371</v>
      </c>
      <c r="H38" s="69">
        <v>100045</v>
      </c>
      <c r="I38" s="69">
        <v>171596</v>
      </c>
      <c r="J38" s="69">
        <v>128670</v>
      </c>
      <c r="K38" s="69">
        <v>0</v>
      </c>
      <c r="L38" s="69">
        <v>10850</v>
      </c>
      <c r="M38" s="69">
        <v>102022</v>
      </c>
      <c r="N38" s="69">
        <v>172073</v>
      </c>
      <c r="O38" s="69">
        <v>12721</v>
      </c>
      <c r="P38" s="69">
        <v>12434</v>
      </c>
      <c r="Q38" s="126">
        <v>842168</v>
      </c>
      <c r="R38" s="138"/>
    </row>
    <row r="39" spans="2:18" ht="17.25" customHeight="1" x14ac:dyDescent="0.3">
      <c r="B39" s="122" t="s">
        <v>40</v>
      </c>
      <c r="C39" s="69">
        <v>0</v>
      </c>
      <c r="D39" s="69">
        <v>9415</v>
      </c>
      <c r="E39" s="69">
        <v>17421</v>
      </c>
      <c r="F39" s="69">
        <v>54586</v>
      </c>
      <c r="G39" s="69">
        <v>8380</v>
      </c>
      <c r="H39" s="69">
        <v>-8262</v>
      </c>
      <c r="I39" s="69">
        <v>497754</v>
      </c>
      <c r="J39" s="69">
        <v>371186</v>
      </c>
      <c r="K39" s="69">
        <v>0</v>
      </c>
      <c r="L39" s="69">
        <v>31814</v>
      </c>
      <c r="M39" s="69">
        <v>38828</v>
      </c>
      <c r="N39" s="69">
        <v>136049</v>
      </c>
      <c r="O39" s="69">
        <v>-58490</v>
      </c>
      <c r="P39" s="69">
        <v>1803</v>
      </c>
      <c r="Q39" s="126">
        <v>1100484</v>
      </c>
      <c r="R39" s="138"/>
    </row>
    <row r="40" spans="2:18" ht="17.25" customHeight="1" x14ac:dyDescent="0.3">
      <c r="B40" s="122" t="s">
        <v>41</v>
      </c>
      <c r="C40" s="69">
        <v>0</v>
      </c>
      <c r="D40" s="69">
        <v>9861</v>
      </c>
      <c r="E40" s="69">
        <v>3075</v>
      </c>
      <c r="F40" s="69">
        <v>8674</v>
      </c>
      <c r="G40" s="69">
        <v>14096</v>
      </c>
      <c r="H40" s="69">
        <v>5077</v>
      </c>
      <c r="I40" s="69">
        <v>576340</v>
      </c>
      <c r="J40" s="69">
        <v>484800</v>
      </c>
      <c r="K40" s="69">
        <v>0</v>
      </c>
      <c r="L40" s="69">
        <v>27426</v>
      </c>
      <c r="M40" s="69">
        <v>4499</v>
      </c>
      <c r="N40" s="69">
        <v>31033</v>
      </c>
      <c r="O40" s="69">
        <v>0</v>
      </c>
      <c r="P40" s="69">
        <v>43087</v>
      </c>
      <c r="Q40" s="126">
        <v>1207969</v>
      </c>
      <c r="R40" s="138"/>
    </row>
    <row r="41" spans="2:18" ht="17.25" customHeight="1" x14ac:dyDescent="0.3">
      <c r="B41" s="122" t="s">
        <v>42</v>
      </c>
      <c r="C41" s="69">
        <v>0</v>
      </c>
      <c r="D41" s="69">
        <v>2382</v>
      </c>
      <c r="E41" s="69">
        <v>756</v>
      </c>
      <c r="F41" s="69">
        <v>10011</v>
      </c>
      <c r="G41" s="69">
        <v>-11856</v>
      </c>
      <c r="H41" s="69">
        <v>1918</v>
      </c>
      <c r="I41" s="69">
        <v>330161</v>
      </c>
      <c r="J41" s="69">
        <v>143550</v>
      </c>
      <c r="K41" s="69">
        <v>32260</v>
      </c>
      <c r="L41" s="69">
        <v>3073</v>
      </c>
      <c r="M41" s="69">
        <v>-4877</v>
      </c>
      <c r="N41" s="69">
        <v>-3719</v>
      </c>
      <c r="O41" s="69">
        <v>11751</v>
      </c>
      <c r="P41" s="69">
        <v>5807</v>
      </c>
      <c r="Q41" s="126">
        <v>521219</v>
      </c>
      <c r="R41" s="138"/>
    </row>
    <row r="42" spans="2:18" ht="17.25" customHeight="1" x14ac:dyDescent="0.3">
      <c r="B42" s="122" t="s">
        <v>43</v>
      </c>
      <c r="C42" s="69">
        <v>422</v>
      </c>
      <c r="D42" s="69">
        <v>43332</v>
      </c>
      <c r="E42" s="69">
        <v>118686</v>
      </c>
      <c r="F42" s="69">
        <v>228850</v>
      </c>
      <c r="G42" s="69">
        <v>68296</v>
      </c>
      <c r="H42" s="69">
        <v>68892</v>
      </c>
      <c r="I42" s="69">
        <v>1202575</v>
      </c>
      <c r="J42" s="69">
        <v>921038</v>
      </c>
      <c r="K42" s="69">
        <v>0</v>
      </c>
      <c r="L42" s="69">
        <v>90781</v>
      </c>
      <c r="M42" s="69">
        <v>137413</v>
      </c>
      <c r="N42" s="69">
        <v>216381</v>
      </c>
      <c r="O42" s="69">
        <v>5176427</v>
      </c>
      <c r="P42" s="69">
        <v>23581</v>
      </c>
      <c r="Q42" s="126">
        <v>8296675</v>
      </c>
      <c r="R42" s="138"/>
    </row>
    <row r="43" spans="2:18" ht="17.25" customHeight="1" x14ac:dyDescent="0.3">
      <c r="B43" s="122" t="s">
        <v>44</v>
      </c>
      <c r="C43" s="69">
        <v>0</v>
      </c>
      <c r="D43" s="69">
        <v>-167</v>
      </c>
      <c r="E43" s="69">
        <v>5</v>
      </c>
      <c r="F43" s="69">
        <v>11</v>
      </c>
      <c r="G43" s="69">
        <v>2736</v>
      </c>
      <c r="H43" s="69">
        <v>97</v>
      </c>
      <c r="I43" s="69">
        <v>281485</v>
      </c>
      <c r="J43" s="69">
        <v>101676</v>
      </c>
      <c r="K43" s="69">
        <v>870869</v>
      </c>
      <c r="L43" s="69">
        <v>183</v>
      </c>
      <c r="M43" s="69">
        <v>23</v>
      </c>
      <c r="N43" s="69">
        <v>555</v>
      </c>
      <c r="O43" s="69">
        <v>-1446</v>
      </c>
      <c r="P43" s="69">
        <v>6694</v>
      </c>
      <c r="Q43" s="126">
        <v>1262723</v>
      </c>
      <c r="R43" s="138"/>
    </row>
    <row r="44" spans="2:18" ht="17.25" customHeight="1" x14ac:dyDescent="0.3">
      <c r="B44" s="124" t="s">
        <v>45</v>
      </c>
      <c r="C44" s="125">
        <f>SUM(C7:C43)</f>
        <v>83923</v>
      </c>
      <c r="D44" s="125">
        <f t="shared" ref="D44:P44" si="0">SUM(D7:D43)</f>
        <v>906717</v>
      </c>
      <c r="E44" s="125">
        <f t="shared" si="0"/>
        <v>1167240</v>
      </c>
      <c r="F44" s="125">
        <f t="shared" si="0"/>
        <v>2799432</v>
      </c>
      <c r="G44" s="125">
        <f t="shared" si="0"/>
        <v>1461591</v>
      </c>
      <c r="H44" s="125">
        <f t="shared" si="0"/>
        <v>1955275</v>
      </c>
      <c r="I44" s="125">
        <f t="shared" si="0"/>
        <v>22127758</v>
      </c>
      <c r="J44" s="125">
        <f t="shared" si="0"/>
        <v>16503509</v>
      </c>
      <c r="K44" s="125">
        <f t="shared" si="0"/>
        <v>3575748</v>
      </c>
      <c r="L44" s="125">
        <f t="shared" si="0"/>
        <v>2411389</v>
      </c>
      <c r="M44" s="125">
        <f t="shared" si="0"/>
        <v>2845034</v>
      </c>
      <c r="N44" s="125">
        <f t="shared" si="0"/>
        <v>5688008</v>
      </c>
      <c r="O44" s="125">
        <f t="shared" si="0"/>
        <v>27465173</v>
      </c>
      <c r="P44" s="125">
        <f t="shared" si="0"/>
        <v>1676330</v>
      </c>
      <c r="Q44" s="125">
        <f>SUM(Q7:Q43)</f>
        <v>90667126</v>
      </c>
      <c r="R44" s="138"/>
    </row>
    <row r="45" spans="2:18" ht="17.25" customHeight="1" x14ac:dyDescent="0.3">
      <c r="B45" s="292" t="s">
        <v>46</v>
      </c>
      <c r="C45" s="292"/>
      <c r="D45" s="292"/>
      <c r="E45" s="292"/>
      <c r="F45" s="292"/>
      <c r="G45" s="292"/>
      <c r="H45" s="292"/>
      <c r="I45" s="292"/>
      <c r="J45" s="292"/>
      <c r="K45" s="292"/>
      <c r="L45" s="292"/>
      <c r="M45" s="292"/>
      <c r="N45" s="292"/>
      <c r="O45" s="292"/>
      <c r="P45" s="292"/>
      <c r="Q45" s="292"/>
      <c r="R45" s="139"/>
    </row>
    <row r="46" spans="2:18" ht="17.25" customHeight="1" x14ac:dyDescent="0.3">
      <c r="B46" s="122" t="s">
        <v>47</v>
      </c>
      <c r="C46" s="69">
        <v>22355</v>
      </c>
      <c r="D46" s="69">
        <v>310596</v>
      </c>
      <c r="E46" s="69">
        <v>10921</v>
      </c>
      <c r="F46" s="69">
        <v>835167</v>
      </c>
      <c r="G46" s="69">
        <v>48406</v>
      </c>
      <c r="H46" s="69">
        <v>69576</v>
      </c>
      <c r="I46" s="69">
        <v>0</v>
      </c>
      <c r="J46" s="69">
        <v>59696</v>
      </c>
      <c r="K46" s="69">
        <v>0</v>
      </c>
      <c r="L46" s="69">
        <v>2853</v>
      </c>
      <c r="M46" s="69">
        <v>0</v>
      </c>
      <c r="N46" s="69">
        <v>164751</v>
      </c>
      <c r="O46" s="69">
        <v>501919</v>
      </c>
      <c r="P46" s="69">
        <v>392725</v>
      </c>
      <c r="Q46" s="126">
        <v>2418963</v>
      </c>
      <c r="R46" s="138"/>
    </row>
    <row r="47" spans="2:18" ht="17.25" customHeight="1" x14ac:dyDescent="0.3">
      <c r="B47" s="122" t="s">
        <v>65</v>
      </c>
      <c r="C47" s="69">
        <v>1722</v>
      </c>
      <c r="D47" s="69">
        <v>255237</v>
      </c>
      <c r="E47" s="69">
        <v>0</v>
      </c>
      <c r="F47" s="69">
        <v>1241787</v>
      </c>
      <c r="G47" s="69">
        <v>14492</v>
      </c>
      <c r="H47" s="69">
        <v>173750</v>
      </c>
      <c r="I47" s="69">
        <v>0</v>
      </c>
      <c r="J47" s="69">
        <v>298948</v>
      </c>
      <c r="K47" s="69">
        <v>0</v>
      </c>
      <c r="L47" s="69">
        <v>23887</v>
      </c>
      <c r="M47" s="69">
        <v>0</v>
      </c>
      <c r="N47" s="69">
        <v>0</v>
      </c>
      <c r="O47" s="69">
        <v>553977</v>
      </c>
      <c r="P47" s="69">
        <v>401241</v>
      </c>
      <c r="Q47" s="126">
        <v>2965040</v>
      </c>
      <c r="R47" s="138"/>
    </row>
    <row r="48" spans="2:18" ht="17.25" customHeight="1" x14ac:dyDescent="0.3">
      <c r="B48" s="7" t="s">
        <v>258</v>
      </c>
      <c r="C48" s="69">
        <v>1094</v>
      </c>
      <c r="D48" s="69">
        <v>63075</v>
      </c>
      <c r="E48" s="69">
        <v>20396</v>
      </c>
      <c r="F48" s="69">
        <v>149972</v>
      </c>
      <c r="G48" s="69">
        <v>12954</v>
      </c>
      <c r="H48" s="69">
        <v>28559</v>
      </c>
      <c r="I48" s="69">
        <v>17634</v>
      </c>
      <c r="J48" s="69">
        <v>19099</v>
      </c>
      <c r="K48" s="69">
        <v>0</v>
      </c>
      <c r="L48" s="69">
        <v>1921</v>
      </c>
      <c r="M48" s="69">
        <v>25023</v>
      </c>
      <c r="N48" s="69">
        <v>-1948</v>
      </c>
      <c r="O48" s="69">
        <v>45792</v>
      </c>
      <c r="P48" s="69">
        <v>38878</v>
      </c>
      <c r="Q48" s="126">
        <v>422451</v>
      </c>
      <c r="R48" s="138"/>
    </row>
    <row r="49" spans="2:18" ht="17.25" customHeight="1" x14ac:dyDescent="0.3">
      <c r="B49" s="122" t="s">
        <v>48</v>
      </c>
      <c r="C49" s="69">
        <v>5238</v>
      </c>
      <c r="D49" s="69">
        <v>741708</v>
      </c>
      <c r="E49" s="69">
        <v>1578224</v>
      </c>
      <c r="F49" s="69">
        <v>1561344</v>
      </c>
      <c r="G49" s="69">
        <v>156824</v>
      </c>
      <c r="H49" s="69">
        <v>467705</v>
      </c>
      <c r="I49" s="69">
        <v>51965</v>
      </c>
      <c r="J49" s="69">
        <v>628996</v>
      </c>
      <c r="K49" s="69">
        <v>0</v>
      </c>
      <c r="L49" s="69">
        <v>332256</v>
      </c>
      <c r="M49" s="69">
        <v>240276</v>
      </c>
      <c r="N49" s="69">
        <v>5430</v>
      </c>
      <c r="O49" s="69">
        <v>3255540</v>
      </c>
      <c r="P49" s="69">
        <v>3028988</v>
      </c>
      <c r="Q49" s="126">
        <v>12054491</v>
      </c>
      <c r="R49" s="138"/>
    </row>
    <row r="50" spans="2:18" ht="17.25" customHeight="1" x14ac:dyDescent="0.3">
      <c r="B50" s="122" t="s">
        <v>259</v>
      </c>
      <c r="C50" s="69">
        <v>928</v>
      </c>
      <c r="D50" s="69">
        <v>31005</v>
      </c>
      <c r="E50" s="69">
        <v>0</v>
      </c>
      <c r="F50" s="69">
        <v>38724</v>
      </c>
      <c r="G50" s="69">
        <v>19677</v>
      </c>
      <c r="H50" s="69">
        <v>14535</v>
      </c>
      <c r="I50" s="69">
        <v>8404</v>
      </c>
      <c r="J50" s="69">
        <v>2033</v>
      </c>
      <c r="K50" s="69">
        <v>0</v>
      </c>
      <c r="L50" s="69">
        <v>329</v>
      </c>
      <c r="M50" s="69">
        <v>909</v>
      </c>
      <c r="N50" s="69">
        <v>122</v>
      </c>
      <c r="O50" s="69">
        <v>0</v>
      </c>
      <c r="P50" s="69">
        <v>22992</v>
      </c>
      <c r="Q50" s="126">
        <v>139658</v>
      </c>
      <c r="R50" s="138"/>
    </row>
    <row r="51" spans="2:18" ht="17.25" customHeight="1" x14ac:dyDescent="0.3">
      <c r="B51" s="124" t="s">
        <v>45</v>
      </c>
      <c r="C51" s="125">
        <f>SUM(C46:C50)</f>
        <v>31337</v>
      </c>
      <c r="D51" s="125">
        <f>SUM(D46:D50)</f>
        <v>1401621</v>
      </c>
      <c r="E51" s="125">
        <f t="shared" ref="E51:Q51" si="1">SUM(E46:E50)</f>
        <v>1609541</v>
      </c>
      <c r="F51" s="125">
        <f t="shared" si="1"/>
        <v>3826994</v>
      </c>
      <c r="G51" s="125">
        <f t="shared" si="1"/>
        <v>252353</v>
      </c>
      <c r="H51" s="125">
        <f t="shared" si="1"/>
        <v>754125</v>
      </c>
      <c r="I51" s="125">
        <f t="shared" si="1"/>
        <v>78003</v>
      </c>
      <c r="J51" s="125">
        <f t="shared" si="1"/>
        <v>1008772</v>
      </c>
      <c r="K51" s="125">
        <f t="shared" si="1"/>
        <v>0</v>
      </c>
      <c r="L51" s="125">
        <f t="shared" si="1"/>
        <v>361246</v>
      </c>
      <c r="M51" s="125">
        <f t="shared" si="1"/>
        <v>266208</v>
      </c>
      <c r="N51" s="125">
        <f t="shared" si="1"/>
        <v>168355</v>
      </c>
      <c r="O51" s="125">
        <f t="shared" si="1"/>
        <v>4357228</v>
      </c>
      <c r="P51" s="125">
        <f t="shared" si="1"/>
        <v>3884824</v>
      </c>
      <c r="Q51" s="125">
        <f t="shared" si="1"/>
        <v>18000603</v>
      </c>
      <c r="R51" s="138"/>
    </row>
    <row r="52" spans="2:18" ht="20.25" customHeight="1" x14ac:dyDescent="0.3">
      <c r="B52" s="293" t="s">
        <v>50</v>
      </c>
      <c r="C52" s="293"/>
      <c r="D52" s="293"/>
      <c r="E52" s="293"/>
      <c r="F52" s="293"/>
      <c r="G52" s="293"/>
      <c r="H52" s="293"/>
      <c r="I52" s="293"/>
      <c r="J52" s="293"/>
      <c r="K52" s="293"/>
      <c r="L52" s="293"/>
      <c r="M52" s="293"/>
      <c r="N52" s="293"/>
      <c r="O52" s="293"/>
      <c r="P52" s="293"/>
      <c r="Q52" s="293"/>
      <c r="R52" s="140"/>
    </row>
    <row r="53" spans="2:18" x14ac:dyDescent="0.3">
      <c r="C53" s="5"/>
      <c r="D53" s="5"/>
      <c r="E53" s="5"/>
      <c r="F53" s="5"/>
      <c r="G53" s="5"/>
      <c r="H53" s="5"/>
      <c r="I53" s="5"/>
      <c r="J53" s="5"/>
      <c r="K53" s="5"/>
      <c r="L53" s="5"/>
      <c r="M53" s="5"/>
      <c r="N53" s="5"/>
      <c r="O53" s="5"/>
      <c r="P53" s="5"/>
      <c r="Q53" s="5"/>
    </row>
    <row r="54" spans="2:18" x14ac:dyDescent="0.3">
      <c r="Q54" s="5"/>
    </row>
    <row r="55" spans="2:18" x14ac:dyDescent="0.3">
      <c r="Q55" s="5"/>
    </row>
  </sheetData>
  <sheetProtection algorithmName="SHA-512" hashValue="UFhR051v2tIofBa8y/jOMZ0VlsHpDiiJFngAytwqYH04UVCb6wpHPss7YUETHXXHD+apQ+Omwv3iDzNVTRkjbA==" saltValue="VaaBB+Ire2291wFzSkVq6g==" spinCount="100000" sheet="1" objects="1" scenarios="1"/>
  <mergeCells count="4">
    <mergeCell ref="B4:Q4"/>
    <mergeCell ref="B6:Q6"/>
    <mergeCell ref="B45:Q45"/>
    <mergeCell ref="B52:Q5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5"/>
  <sheetViews>
    <sheetView showGridLines="0" topLeftCell="I31" zoomScale="80" zoomScaleNormal="80" workbookViewId="0">
      <selection activeCell="P43" sqref="P43"/>
    </sheetView>
  </sheetViews>
  <sheetFormatPr defaultColWidth="12" defaultRowHeight="21" customHeight="1" x14ac:dyDescent="0.3"/>
  <cols>
    <col min="1" max="1" width="20.453125" style="4" customWidth="1"/>
    <col min="2" max="2" width="47.54296875" style="4" bestFit="1" customWidth="1"/>
    <col min="3" max="17" width="22.54296875" style="4" customWidth="1"/>
    <col min="18" max="19" width="16.54296875" style="4" bestFit="1" customWidth="1"/>
    <col min="20" max="16384" width="12" style="4"/>
  </cols>
  <sheetData>
    <row r="1" spans="2:20" ht="24.75" customHeight="1" x14ac:dyDescent="0.3"/>
    <row r="2" spans="2:20" ht="14" x14ac:dyDescent="0.3"/>
    <row r="3" spans="2:20" ht="24.75" customHeight="1" x14ac:dyDescent="0.3">
      <c r="B3" s="290" t="s">
        <v>315</v>
      </c>
      <c r="C3" s="290"/>
      <c r="D3" s="290"/>
      <c r="E3" s="290"/>
      <c r="F3" s="290"/>
      <c r="G3" s="290"/>
      <c r="H3" s="290"/>
      <c r="I3" s="290"/>
      <c r="J3" s="290"/>
      <c r="K3" s="290"/>
      <c r="L3" s="290"/>
      <c r="M3" s="290"/>
      <c r="N3" s="290"/>
      <c r="O3" s="290"/>
      <c r="P3" s="290"/>
      <c r="Q3" s="290"/>
      <c r="R3" s="127"/>
    </row>
    <row r="4" spans="2:20" ht="28" x14ac:dyDescent="0.3">
      <c r="B4" s="64" t="s">
        <v>0</v>
      </c>
      <c r="C4" s="66" t="s">
        <v>221</v>
      </c>
      <c r="D4" s="66" t="s">
        <v>222</v>
      </c>
      <c r="E4" s="66" t="s">
        <v>223</v>
      </c>
      <c r="F4" s="66" t="s">
        <v>224</v>
      </c>
      <c r="G4" s="66" t="s">
        <v>225</v>
      </c>
      <c r="H4" s="66" t="s">
        <v>226</v>
      </c>
      <c r="I4" s="66" t="s">
        <v>227</v>
      </c>
      <c r="J4" s="66" t="s">
        <v>226</v>
      </c>
      <c r="K4" s="66" t="s">
        <v>228</v>
      </c>
      <c r="L4" s="66" t="s">
        <v>229</v>
      </c>
      <c r="M4" s="66" t="s">
        <v>74</v>
      </c>
      <c r="N4" s="66" t="s">
        <v>75</v>
      </c>
      <c r="O4" s="66" t="s">
        <v>230</v>
      </c>
      <c r="P4" s="66" t="s">
        <v>2</v>
      </c>
      <c r="Q4" s="66" t="s">
        <v>231</v>
      </c>
      <c r="R4" s="137"/>
    </row>
    <row r="5" spans="2:20" ht="28.5" customHeight="1" x14ac:dyDescent="0.3">
      <c r="B5" s="292" t="s">
        <v>16</v>
      </c>
      <c r="C5" s="292"/>
      <c r="D5" s="292"/>
      <c r="E5" s="292"/>
      <c r="F5" s="292"/>
      <c r="G5" s="292"/>
      <c r="H5" s="292"/>
      <c r="I5" s="292"/>
      <c r="J5" s="292"/>
      <c r="K5" s="292"/>
      <c r="L5" s="292"/>
      <c r="M5" s="292"/>
      <c r="N5" s="292"/>
      <c r="O5" s="292"/>
      <c r="P5" s="292"/>
      <c r="Q5" s="292"/>
      <c r="R5" s="137"/>
    </row>
    <row r="6" spans="2:20" ht="28.5" customHeight="1" x14ac:dyDescent="0.3">
      <c r="B6" s="122" t="s">
        <v>17</v>
      </c>
      <c r="C6" s="69">
        <v>5861920</v>
      </c>
      <c r="D6" s="69">
        <v>0</v>
      </c>
      <c r="E6" s="69">
        <v>2942083</v>
      </c>
      <c r="F6" s="69">
        <v>2919837</v>
      </c>
      <c r="G6" s="69">
        <v>1708428</v>
      </c>
      <c r="H6" s="69">
        <v>0</v>
      </c>
      <c r="I6" s="69">
        <v>1494294</v>
      </c>
      <c r="J6" s="69">
        <v>0</v>
      </c>
      <c r="K6" s="69">
        <v>3133971</v>
      </c>
      <c r="L6" s="69">
        <v>1608170</v>
      </c>
      <c r="M6" s="69">
        <v>-88434</v>
      </c>
      <c r="N6" s="69">
        <v>1086493</v>
      </c>
      <c r="O6" s="69">
        <v>527742</v>
      </c>
      <c r="P6" s="69">
        <v>256112</v>
      </c>
      <c r="Q6" s="126">
        <v>783853</v>
      </c>
      <c r="R6" s="138"/>
      <c r="S6" s="138"/>
      <c r="T6" s="5"/>
    </row>
    <row r="7" spans="2:20" ht="28.5" customHeight="1" x14ac:dyDescent="0.3">
      <c r="B7" s="122" t="s">
        <v>18</v>
      </c>
      <c r="C7" s="69">
        <v>1470408</v>
      </c>
      <c r="D7" s="69">
        <v>3773</v>
      </c>
      <c r="E7" s="69">
        <v>324446</v>
      </c>
      <c r="F7" s="69">
        <v>1149736</v>
      </c>
      <c r="G7" s="69">
        <v>508482</v>
      </c>
      <c r="H7" s="69">
        <v>0</v>
      </c>
      <c r="I7" s="69">
        <v>346834</v>
      </c>
      <c r="J7" s="69">
        <v>0</v>
      </c>
      <c r="K7" s="69">
        <v>1311384</v>
      </c>
      <c r="L7" s="69">
        <v>684370</v>
      </c>
      <c r="M7" s="69">
        <v>21932</v>
      </c>
      <c r="N7" s="69">
        <v>797345</v>
      </c>
      <c r="O7" s="69">
        <v>-192263</v>
      </c>
      <c r="P7" s="69">
        <v>113285</v>
      </c>
      <c r="Q7" s="126">
        <v>-78978</v>
      </c>
      <c r="R7" s="138"/>
      <c r="S7" s="138"/>
      <c r="T7" s="5"/>
    </row>
    <row r="8" spans="2:20" ht="28.5" customHeight="1" x14ac:dyDescent="0.3">
      <c r="B8" s="122" t="s">
        <v>19</v>
      </c>
      <c r="C8" s="69">
        <v>3535983</v>
      </c>
      <c r="D8" s="69">
        <v>82288</v>
      </c>
      <c r="E8" s="69">
        <v>2693826</v>
      </c>
      <c r="F8" s="69">
        <v>924445</v>
      </c>
      <c r="G8" s="69">
        <v>300424</v>
      </c>
      <c r="H8" s="69">
        <v>0</v>
      </c>
      <c r="I8" s="69">
        <v>302832</v>
      </c>
      <c r="J8" s="69">
        <v>0</v>
      </c>
      <c r="K8" s="69">
        <v>922037</v>
      </c>
      <c r="L8" s="69">
        <v>482551</v>
      </c>
      <c r="M8" s="69">
        <v>-525577</v>
      </c>
      <c r="N8" s="69">
        <v>924625</v>
      </c>
      <c r="O8" s="69">
        <v>40438</v>
      </c>
      <c r="P8" s="69">
        <v>0</v>
      </c>
      <c r="Q8" s="126">
        <v>40438</v>
      </c>
      <c r="R8" s="138"/>
      <c r="S8" s="138"/>
      <c r="T8" s="5"/>
    </row>
    <row r="9" spans="2:20" ht="28.5" customHeight="1" x14ac:dyDescent="0.3">
      <c r="B9" s="122" t="s">
        <v>145</v>
      </c>
      <c r="C9" s="69">
        <v>910744</v>
      </c>
      <c r="D9" s="69">
        <v>0</v>
      </c>
      <c r="E9" s="69">
        <v>451649</v>
      </c>
      <c r="F9" s="69">
        <v>459094</v>
      </c>
      <c r="G9" s="69">
        <v>115285</v>
      </c>
      <c r="H9" s="69">
        <v>0</v>
      </c>
      <c r="I9" s="69">
        <v>173718</v>
      </c>
      <c r="J9" s="69">
        <v>0</v>
      </c>
      <c r="K9" s="69">
        <v>400662</v>
      </c>
      <c r="L9" s="69">
        <v>214255</v>
      </c>
      <c r="M9" s="69">
        <v>53314</v>
      </c>
      <c r="N9" s="69">
        <v>276247</v>
      </c>
      <c r="O9" s="69">
        <v>-143154</v>
      </c>
      <c r="P9" s="69">
        <v>85527</v>
      </c>
      <c r="Q9" s="126">
        <v>-57627</v>
      </c>
      <c r="R9" s="138"/>
      <c r="S9" s="138"/>
      <c r="T9" s="5"/>
    </row>
    <row r="10" spans="2:20" ht="28.5" customHeight="1" x14ac:dyDescent="0.3">
      <c r="B10" s="122" t="s">
        <v>20</v>
      </c>
      <c r="C10" s="69">
        <v>9241748</v>
      </c>
      <c r="D10" s="69">
        <v>95483</v>
      </c>
      <c r="E10" s="69">
        <v>2602204</v>
      </c>
      <c r="F10" s="69">
        <v>6735027</v>
      </c>
      <c r="G10" s="69">
        <v>2480032</v>
      </c>
      <c r="H10" s="69">
        <v>54795</v>
      </c>
      <c r="I10" s="69">
        <v>2599992</v>
      </c>
      <c r="J10" s="69">
        <v>0</v>
      </c>
      <c r="K10" s="69">
        <v>6669863</v>
      </c>
      <c r="L10" s="69">
        <v>4523148</v>
      </c>
      <c r="M10" s="69">
        <v>477998</v>
      </c>
      <c r="N10" s="69">
        <v>1531584</v>
      </c>
      <c r="O10" s="69">
        <v>137132</v>
      </c>
      <c r="P10" s="69">
        <v>0</v>
      </c>
      <c r="Q10" s="126">
        <v>137132</v>
      </c>
      <c r="R10" s="138"/>
      <c r="S10" s="138"/>
      <c r="T10" s="5"/>
    </row>
    <row r="11" spans="2:20" ht="28.5" customHeight="1" x14ac:dyDescent="0.3">
      <c r="B11" s="122" t="s">
        <v>139</v>
      </c>
      <c r="C11" s="69">
        <v>8208739</v>
      </c>
      <c r="D11" s="69">
        <v>0</v>
      </c>
      <c r="E11" s="69">
        <v>1761706</v>
      </c>
      <c r="F11" s="69">
        <v>6447032</v>
      </c>
      <c r="G11" s="69">
        <v>2207159</v>
      </c>
      <c r="H11" s="69">
        <v>77413</v>
      </c>
      <c r="I11" s="69">
        <v>2210847</v>
      </c>
      <c r="J11" s="69">
        <v>93967</v>
      </c>
      <c r="K11" s="69">
        <v>6426791</v>
      </c>
      <c r="L11" s="69">
        <v>4349733</v>
      </c>
      <c r="M11" s="69">
        <v>654439</v>
      </c>
      <c r="N11" s="69">
        <v>2599402</v>
      </c>
      <c r="O11" s="69">
        <v>-1176783</v>
      </c>
      <c r="P11" s="69">
        <v>843664</v>
      </c>
      <c r="Q11" s="126">
        <v>-333119</v>
      </c>
      <c r="R11" s="138"/>
      <c r="S11" s="138"/>
      <c r="T11" s="5"/>
    </row>
    <row r="12" spans="2:20" ht="28.5" customHeight="1" x14ac:dyDescent="0.3">
      <c r="B12" s="122" t="s">
        <v>21</v>
      </c>
      <c r="C12" s="69">
        <v>10536834</v>
      </c>
      <c r="D12" s="69">
        <v>117259</v>
      </c>
      <c r="E12" s="69">
        <v>1595268</v>
      </c>
      <c r="F12" s="69">
        <v>9058825</v>
      </c>
      <c r="G12" s="69">
        <v>3526159</v>
      </c>
      <c r="H12" s="69">
        <v>0</v>
      </c>
      <c r="I12" s="69">
        <v>3595289</v>
      </c>
      <c r="J12" s="69">
        <v>0</v>
      </c>
      <c r="K12" s="69">
        <v>8989696</v>
      </c>
      <c r="L12" s="69">
        <v>6331689</v>
      </c>
      <c r="M12" s="69">
        <v>944486</v>
      </c>
      <c r="N12" s="69">
        <v>2228949</v>
      </c>
      <c r="O12" s="69">
        <v>-515428</v>
      </c>
      <c r="P12" s="69">
        <v>815369</v>
      </c>
      <c r="Q12" s="126">
        <v>299942</v>
      </c>
      <c r="R12" s="138"/>
      <c r="S12" s="138"/>
      <c r="T12" s="5"/>
    </row>
    <row r="13" spans="2:20" ht="28.5" customHeight="1" x14ac:dyDescent="0.3">
      <c r="B13" s="122" t="s">
        <v>22</v>
      </c>
      <c r="C13" s="69">
        <v>490739</v>
      </c>
      <c r="D13" s="69">
        <v>128574</v>
      </c>
      <c r="E13" s="69">
        <v>67704</v>
      </c>
      <c r="F13" s="69">
        <v>551608</v>
      </c>
      <c r="G13" s="69">
        <v>114641</v>
      </c>
      <c r="H13" s="69">
        <v>0</v>
      </c>
      <c r="I13" s="69">
        <v>235946</v>
      </c>
      <c r="J13" s="69">
        <v>0</v>
      </c>
      <c r="K13" s="69">
        <v>430302</v>
      </c>
      <c r="L13" s="69">
        <v>251023</v>
      </c>
      <c r="M13" s="69">
        <v>54275</v>
      </c>
      <c r="N13" s="69">
        <v>170536</v>
      </c>
      <c r="O13" s="69">
        <v>-45532</v>
      </c>
      <c r="P13" s="69">
        <v>12836</v>
      </c>
      <c r="Q13" s="126">
        <v>-32696</v>
      </c>
      <c r="R13" s="138"/>
      <c r="S13" s="138"/>
      <c r="T13" s="5"/>
    </row>
    <row r="14" spans="2:20" ht="28.5" customHeight="1" x14ac:dyDescent="0.3">
      <c r="B14" s="122" t="s">
        <v>23</v>
      </c>
      <c r="C14" s="69">
        <v>2428130</v>
      </c>
      <c r="D14" s="69">
        <v>0</v>
      </c>
      <c r="E14" s="69">
        <v>104193</v>
      </c>
      <c r="F14" s="69">
        <v>2323938</v>
      </c>
      <c r="G14" s="69">
        <v>591651</v>
      </c>
      <c r="H14" s="69">
        <v>0</v>
      </c>
      <c r="I14" s="69">
        <v>647510</v>
      </c>
      <c r="J14" s="69">
        <v>0</v>
      </c>
      <c r="K14" s="69">
        <v>2268079</v>
      </c>
      <c r="L14" s="69">
        <v>1174864</v>
      </c>
      <c r="M14" s="69">
        <v>326928</v>
      </c>
      <c r="N14" s="69">
        <v>863581</v>
      </c>
      <c r="O14" s="69">
        <v>-97293</v>
      </c>
      <c r="P14" s="69">
        <v>0</v>
      </c>
      <c r="Q14" s="126">
        <v>-97293</v>
      </c>
      <c r="R14" s="138"/>
      <c r="S14" s="138"/>
      <c r="T14" s="5"/>
    </row>
    <row r="15" spans="2:20" ht="28.5" customHeight="1" x14ac:dyDescent="0.3">
      <c r="B15" s="122" t="s">
        <v>24</v>
      </c>
      <c r="C15" s="69">
        <v>2346178</v>
      </c>
      <c r="D15" s="69">
        <v>2299</v>
      </c>
      <c r="E15" s="69">
        <v>668299</v>
      </c>
      <c r="F15" s="69">
        <v>1680177</v>
      </c>
      <c r="G15" s="69">
        <v>666914</v>
      </c>
      <c r="H15" s="69">
        <v>0</v>
      </c>
      <c r="I15" s="69">
        <v>595854</v>
      </c>
      <c r="J15" s="69">
        <v>0</v>
      </c>
      <c r="K15" s="69">
        <v>1751238</v>
      </c>
      <c r="L15" s="69">
        <v>1300802</v>
      </c>
      <c r="M15" s="69">
        <v>163631</v>
      </c>
      <c r="N15" s="69">
        <v>406810</v>
      </c>
      <c r="O15" s="69">
        <v>-120005</v>
      </c>
      <c r="P15" s="69">
        <v>0</v>
      </c>
      <c r="Q15" s="126">
        <v>-120005</v>
      </c>
      <c r="R15" s="138"/>
      <c r="S15" s="138"/>
      <c r="T15" s="5"/>
    </row>
    <row r="16" spans="2:20" ht="28.5" customHeight="1" x14ac:dyDescent="0.3">
      <c r="B16" s="122" t="s">
        <v>25</v>
      </c>
      <c r="C16" s="69">
        <v>3596968</v>
      </c>
      <c r="D16" s="69">
        <v>75402</v>
      </c>
      <c r="E16" s="69">
        <v>1487948</v>
      </c>
      <c r="F16" s="69">
        <v>2184421</v>
      </c>
      <c r="G16" s="69">
        <v>785598</v>
      </c>
      <c r="H16" s="69">
        <v>49209</v>
      </c>
      <c r="I16" s="69">
        <v>765606</v>
      </c>
      <c r="J16" s="69">
        <v>35846</v>
      </c>
      <c r="K16" s="69">
        <v>2217775</v>
      </c>
      <c r="L16" s="69">
        <v>1282133</v>
      </c>
      <c r="M16" s="69">
        <v>120361</v>
      </c>
      <c r="N16" s="69">
        <v>813793</v>
      </c>
      <c r="O16" s="69">
        <v>1488</v>
      </c>
      <c r="P16" s="69">
        <v>0</v>
      </c>
      <c r="Q16" s="126">
        <v>1488</v>
      </c>
      <c r="R16" s="138"/>
      <c r="S16" s="138"/>
      <c r="T16" s="5"/>
    </row>
    <row r="17" spans="2:20" ht="28.5" customHeight="1" x14ac:dyDescent="0.3">
      <c r="B17" s="122" t="s">
        <v>26</v>
      </c>
      <c r="C17" s="69">
        <v>6520029</v>
      </c>
      <c r="D17" s="69">
        <v>85831</v>
      </c>
      <c r="E17" s="69">
        <v>3205464</v>
      </c>
      <c r="F17" s="69">
        <v>3400396</v>
      </c>
      <c r="G17" s="69">
        <v>1242800</v>
      </c>
      <c r="H17" s="69">
        <v>0</v>
      </c>
      <c r="I17" s="69">
        <v>1419347</v>
      </c>
      <c r="J17" s="69">
        <v>0</v>
      </c>
      <c r="K17" s="69">
        <v>3223849</v>
      </c>
      <c r="L17" s="69">
        <v>1759135</v>
      </c>
      <c r="M17" s="69">
        <v>76574</v>
      </c>
      <c r="N17" s="69">
        <v>884828</v>
      </c>
      <c r="O17" s="69">
        <v>503312</v>
      </c>
      <c r="P17" s="69">
        <v>771487</v>
      </c>
      <c r="Q17" s="126">
        <v>1274798</v>
      </c>
      <c r="R17" s="138"/>
      <c r="S17" s="138"/>
      <c r="T17" s="5"/>
    </row>
    <row r="18" spans="2:20" ht="28.5" customHeight="1" x14ac:dyDescent="0.3">
      <c r="B18" s="122" t="s">
        <v>27</v>
      </c>
      <c r="C18" s="69">
        <v>4854903</v>
      </c>
      <c r="D18" s="69">
        <v>300118</v>
      </c>
      <c r="E18" s="69">
        <v>808365</v>
      </c>
      <c r="F18" s="69">
        <v>4346656</v>
      </c>
      <c r="G18" s="69">
        <v>1786374</v>
      </c>
      <c r="H18" s="69">
        <v>0</v>
      </c>
      <c r="I18" s="69">
        <v>1813474</v>
      </c>
      <c r="J18" s="69">
        <v>0</v>
      </c>
      <c r="K18" s="69">
        <v>4319556</v>
      </c>
      <c r="L18" s="69">
        <v>2862159</v>
      </c>
      <c r="M18" s="69">
        <v>536299</v>
      </c>
      <c r="N18" s="69">
        <v>902782</v>
      </c>
      <c r="O18" s="69">
        <v>18316</v>
      </c>
      <c r="P18" s="69">
        <v>295290</v>
      </c>
      <c r="Q18" s="126">
        <v>313606</v>
      </c>
      <c r="R18" s="138"/>
      <c r="S18" s="138"/>
      <c r="T18" s="5"/>
    </row>
    <row r="19" spans="2:20" ht="28.5" customHeight="1" x14ac:dyDescent="0.3">
      <c r="B19" s="122" t="s">
        <v>28</v>
      </c>
      <c r="C19" s="69">
        <v>5562586</v>
      </c>
      <c r="D19" s="69">
        <v>71749</v>
      </c>
      <c r="E19" s="69">
        <v>2014239</v>
      </c>
      <c r="F19" s="69">
        <v>3620096</v>
      </c>
      <c r="G19" s="69">
        <v>1305962</v>
      </c>
      <c r="H19" s="69">
        <v>0</v>
      </c>
      <c r="I19" s="69">
        <v>1519808</v>
      </c>
      <c r="J19" s="69">
        <v>0</v>
      </c>
      <c r="K19" s="69">
        <v>3406250</v>
      </c>
      <c r="L19" s="69">
        <v>1475576</v>
      </c>
      <c r="M19" s="69">
        <v>148259</v>
      </c>
      <c r="N19" s="69">
        <v>1449473</v>
      </c>
      <c r="O19" s="69">
        <v>332942</v>
      </c>
      <c r="P19" s="69">
        <v>570455</v>
      </c>
      <c r="Q19" s="126">
        <v>903398</v>
      </c>
      <c r="R19" s="138"/>
      <c r="S19" s="138"/>
      <c r="T19" s="5"/>
    </row>
    <row r="20" spans="2:20" ht="28.5" customHeight="1" x14ac:dyDescent="0.3">
      <c r="B20" s="122" t="s">
        <v>29</v>
      </c>
      <c r="C20" s="69">
        <v>5783450</v>
      </c>
      <c r="D20" s="69">
        <v>72362</v>
      </c>
      <c r="E20" s="69">
        <v>2745784</v>
      </c>
      <c r="F20" s="69">
        <v>3110029</v>
      </c>
      <c r="G20" s="69">
        <v>1027437</v>
      </c>
      <c r="H20" s="69">
        <v>0</v>
      </c>
      <c r="I20" s="69">
        <v>1245031</v>
      </c>
      <c r="J20" s="69">
        <v>0</v>
      </c>
      <c r="K20" s="69">
        <v>2892434</v>
      </c>
      <c r="L20" s="69">
        <v>1320540</v>
      </c>
      <c r="M20" s="69">
        <v>169498</v>
      </c>
      <c r="N20" s="69">
        <v>1119010</v>
      </c>
      <c r="O20" s="69">
        <v>283386</v>
      </c>
      <c r="P20" s="69">
        <v>0</v>
      </c>
      <c r="Q20" s="126">
        <v>283386</v>
      </c>
      <c r="R20" s="138"/>
      <c r="S20" s="138"/>
      <c r="T20" s="5"/>
    </row>
    <row r="21" spans="2:20" ht="28.5" customHeight="1" x14ac:dyDescent="0.3">
      <c r="B21" s="122" t="s">
        <v>30</v>
      </c>
      <c r="C21" s="69">
        <v>1192946</v>
      </c>
      <c r="D21" s="69">
        <v>23820</v>
      </c>
      <c r="E21" s="69">
        <v>155016</v>
      </c>
      <c r="F21" s="69">
        <v>1061751</v>
      </c>
      <c r="G21" s="69">
        <v>431995</v>
      </c>
      <c r="H21" s="69">
        <v>0</v>
      </c>
      <c r="I21" s="69">
        <v>404326</v>
      </c>
      <c r="J21" s="69">
        <v>0</v>
      </c>
      <c r="K21" s="69">
        <v>1089420</v>
      </c>
      <c r="L21" s="69">
        <v>550366</v>
      </c>
      <c r="M21" s="69">
        <v>108565</v>
      </c>
      <c r="N21" s="69">
        <v>332063</v>
      </c>
      <c r="O21" s="69">
        <v>98426</v>
      </c>
      <c r="P21" s="69">
        <v>20169</v>
      </c>
      <c r="Q21" s="126">
        <v>118595</v>
      </c>
      <c r="R21" s="138"/>
      <c r="S21" s="138"/>
      <c r="T21" s="5"/>
    </row>
    <row r="22" spans="2:20" ht="28.5" customHeight="1" x14ac:dyDescent="0.3">
      <c r="B22" s="122" t="s">
        <v>31</v>
      </c>
      <c r="C22" s="69">
        <v>0</v>
      </c>
      <c r="D22" s="69">
        <v>0</v>
      </c>
      <c r="E22" s="69">
        <v>0</v>
      </c>
      <c r="F22" s="69">
        <v>0</v>
      </c>
      <c r="G22" s="69">
        <v>0</v>
      </c>
      <c r="H22" s="69">
        <v>0</v>
      </c>
      <c r="I22" s="69">
        <v>0</v>
      </c>
      <c r="J22" s="69">
        <v>0</v>
      </c>
      <c r="K22" s="69">
        <v>0</v>
      </c>
      <c r="L22" s="69">
        <v>0</v>
      </c>
      <c r="M22" s="69">
        <v>0</v>
      </c>
      <c r="N22" s="69">
        <v>0</v>
      </c>
      <c r="O22" s="69">
        <v>0</v>
      </c>
      <c r="P22" s="69">
        <v>0</v>
      </c>
      <c r="Q22" s="126">
        <v>0</v>
      </c>
      <c r="R22" s="138"/>
      <c r="S22" s="138"/>
      <c r="T22" s="5"/>
    </row>
    <row r="23" spans="2:20" ht="28.5" customHeight="1" x14ac:dyDescent="0.3">
      <c r="B23" s="122" t="s">
        <v>32</v>
      </c>
      <c r="C23" s="69">
        <v>12177395</v>
      </c>
      <c r="D23" s="69">
        <v>117582</v>
      </c>
      <c r="E23" s="69">
        <v>3744177</v>
      </c>
      <c r="F23" s="69">
        <v>8550800</v>
      </c>
      <c r="G23" s="69">
        <v>2909123</v>
      </c>
      <c r="H23" s="69">
        <v>0</v>
      </c>
      <c r="I23" s="69">
        <v>3331365</v>
      </c>
      <c r="J23" s="69">
        <v>0</v>
      </c>
      <c r="K23" s="69">
        <v>8128558</v>
      </c>
      <c r="L23" s="69">
        <v>6094722</v>
      </c>
      <c r="M23" s="69">
        <v>344734</v>
      </c>
      <c r="N23" s="69">
        <v>2005470</v>
      </c>
      <c r="O23" s="69">
        <v>-316368</v>
      </c>
      <c r="P23" s="69">
        <v>648356</v>
      </c>
      <c r="Q23" s="126">
        <v>331988</v>
      </c>
      <c r="R23" s="138"/>
      <c r="S23" s="138"/>
      <c r="T23" s="5"/>
    </row>
    <row r="24" spans="2:20" ht="28.5" customHeight="1" x14ac:dyDescent="0.3">
      <c r="B24" s="122" t="s">
        <v>33</v>
      </c>
      <c r="C24" s="69">
        <v>2423362</v>
      </c>
      <c r="D24" s="69">
        <v>45105</v>
      </c>
      <c r="E24" s="69">
        <v>864521</v>
      </c>
      <c r="F24" s="69">
        <v>1603946</v>
      </c>
      <c r="G24" s="69">
        <v>661831</v>
      </c>
      <c r="H24" s="69">
        <v>0</v>
      </c>
      <c r="I24" s="69">
        <v>519339</v>
      </c>
      <c r="J24" s="69">
        <v>0</v>
      </c>
      <c r="K24" s="69">
        <v>1746438</v>
      </c>
      <c r="L24" s="69">
        <v>1556996</v>
      </c>
      <c r="M24" s="69">
        <v>100354</v>
      </c>
      <c r="N24" s="69">
        <v>665385</v>
      </c>
      <c r="O24" s="69">
        <v>-576297</v>
      </c>
      <c r="P24" s="69">
        <v>416933</v>
      </c>
      <c r="Q24" s="126">
        <v>-159363</v>
      </c>
      <c r="R24" s="138"/>
      <c r="S24" s="138"/>
      <c r="T24" s="5"/>
    </row>
    <row r="25" spans="2:20" ht="28.5" customHeight="1" x14ac:dyDescent="0.3">
      <c r="B25" s="122" t="s">
        <v>34</v>
      </c>
      <c r="C25" s="69">
        <v>1293472</v>
      </c>
      <c r="D25" s="69">
        <v>9567</v>
      </c>
      <c r="E25" s="69">
        <v>227389</v>
      </c>
      <c r="F25" s="69">
        <v>1075649</v>
      </c>
      <c r="G25" s="69">
        <v>430359</v>
      </c>
      <c r="H25" s="69">
        <v>0</v>
      </c>
      <c r="I25" s="69">
        <v>380747</v>
      </c>
      <c r="J25" s="69">
        <v>0</v>
      </c>
      <c r="K25" s="69">
        <v>1125262</v>
      </c>
      <c r="L25" s="69">
        <v>897566</v>
      </c>
      <c r="M25" s="69">
        <v>98494</v>
      </c>
      <c r="N25" s="69">
        <v>558567</v>
      </c>
      <c r="O25" s="69">
        <v>-429365</v>
      </c>
      <c r="P25" s="69">
        <v>0</v>
      </c>
      <c r="Q25" s="126">
        <v>-429365</v>
      </c>
      <c r="R25" s="138"/>
      <c r="S25" s="138"/>
      <c r="T25" s="5"/>
    </row>
    <row r="26" spans="2:20" ht="28.5" customHeight="1" x14ac:dyDescent="0.3">
      <c r="B26" s="122" t="s">
        <v>35</v>
      </c>
      <c r="C26" s="69">
        <v>4202334</v>
      </c>
      <c r="D26" s="69">
        <v>9251</v>
      </c>
      <c r="E26" s="69">
        <v>415552</v>
      </c>
      <c r="F26" s="69">
        <v>3796034</v>
      </c>
      <c r="G26" s="69">
        <v>1939328</v>
      </c>
      <c r="H26" s="69">
        <v>0</v>
      </c>
      <c r="I26" s="69">
        <v>1597533</v>
      </c>
      <c r="J26" s="69">
        <v>0</v>
      </c>
      <c r="K26" s="69">
        <v>4137829</v>
      </c>
      <c r="L26" s="69">
        <v>3014371</v>
      </c>
      <c r="M26" s="69">
        <v>357710</v>
      </c>
      <c r="N26" s="69">
        <v>980280</v>
      </c>
      <c r="O26" s="69">
        <v>-214533</v>
      </c>
      <c r="P26" s="69">
        <v>212250</v>
      </c>
      <c r="Q26" s="126">
        <v>-2283</v>
      </c>
      <c r="R26" s="138"/>
      <c r="S26" s="138"/>
      <c r="T26" s="5"/>
    </row>
    <row r="27" spans="2:20" ht="28.5" customHeight="1" x14ac:dyDescent="0.3">
      <c r="B27" s="122" t="s">
        <v>36</v>
      </c>
      <c r="C27" s="69">
        <v>2891392</v>
      </c>
      <c r="D27" s="69">
        <v>125912</v>
      </c>
      <c r="E27" s="69">
        <v>1263409</v>
      </c>
      <c r="F27" s="69">
        <v>1753895</v>
      </c>
      <c r="G27" s="69">
        <v>637351</v>
      </c>
      <c r="H27" s="69">
        <v>0</v>
      </c>
      <c r="I27" s="69">
        <v>674457</v>
      </c>
      <c r="J27" s="69">
        <v>0</v>
      </c>
      <c r="K27" s="69">
        <v>1716789</v>
      </c>
      <c r="L27" s="69">
        <v>941208</v>
      </c>
      <c r="M27" s="69">
        <v>59147</v>
      </c>
      <c r="N27" s="69">
        <v>450931</v>
      </c>
      <c r="O27" s="69">
        <v>265503</v>
      </c>
      <c r="P27" s="69">
        <v>0</v>
      </c>
      <c r="Q27" s="126">
        <v>265503</v>
      </c>
      <c r="R27" s="138"/>
      <c r="S27" s="138"/>
      <c r="T27" s="5"/>
    </row>
    <row r="28" spans="2:20" ht="28.5" customHeight="1" x14ac:dyDescent="0.3">
      <c r="B28" s="122" t="s">
        <v>199</v>
      </c>
      <c r="C28" s="69">
        <v>884760</v>
      </c>
      <c r="D28" s="69">
        <v>703</v>
      </c>
      <c r="E28" s="69">
        <v>134018</v>
      </c>
      <c r="F28" s="69">
        <v>751444</v>
      </c>
      <c r="G28" s="69">
        <v>345863</v>
      </c>
      <c r="H28" s="69">
        <v>48612</v>
      </c>
      <c r="I28" s="69">
        <v>281395</v>
      </c>
      <c r="J28" s="69">
        <v>55181</v>
      </c>
      <c r="K28" s="69">
        <v>809344</v>
      </c>
      <c r="L28" s="69">
        <v>537183</v>
      </c>
      <c r="M28" s="69">
        <v>80800</v>
      </c>
      <c r="N28" s="69">
        <v>337533</v>
      </c>
      <c r="O28" s="69">
        <v>-146172</v>
      </c>
      <c r="P28" s="69">
        <v>0</v>
      </c>
      <c r="Q28" s="126">
        <v>-146172</v>
      </c>
      <c r="R28" s="138"/>
      <c r="S28" s="138"/>
      <c r="T28" s="5"/>
    </row>
    <row r="29" spans="2:20" ht="28.5" customHeight="1" x14ac:dyDescent="0.3">
      <c r="B29" s="122" t="s">
        <v>200</v>
      </c>
      <c r="C29" s="69">
        <v>709650</v>
      </c>
      <c r="D29" s="69">
        <v>86498</v>
      </c>
      <c r="E29" s="69">
        <v>285563</v>
      </c>
      <c r="F29" s="69">
        <v>510584</v>
      </c>
      <c r="G29" s="69">
        <v>196786</v>
      </c>
      <c r="H29" s="69">
        <v>0</v>
      </c>
      <c r="I29" s="69">
        <v>257590</v>
      </c>
      <c r="J29" s="69">
        <v>0</v>
      </c>
      <c r="K29" s="69">
        <v>449780</v>
      </c>
      <c r="L29" s="69">
        <v>196721</v>
      </c>
      <c r="M29" s="69">
        <v>41542</v>
      </c>
      <c r="N29" s="69">
        <v>258799</v>
      </c>
      <c r="O29" s="69">
        <v>-47282</v>
      </c>
      <c r="P29" s="69">
        <v>72829</v>
      </c>
      <c r="Q29" s="126">
        <v>25547</v>
      </c>
      <c r="R29" s="138"/>
      <c r="S29" s="138"/>
      <c r="T29" s="5"/>
    </row>
    <row r="30" spans="2:20" ht="28.5" customHeight="1" x14ac:dyDescent="0.3">
      <c r="B30" s="122" t="s">
        <v>37</v>
      </c>
      <c r="C30" s="69">
        <v>2810253</v>
      </c>
      <c r="D30" s="69">
        <v>0</v>
      </c>
      <c r="E30" s="69">
        <v>725738</v>
      </c>
      <c r="F30" s="69">
        <v>2084516</v>
      </c>
      <c r="G30" s="69">
        <v>727140</v>
      </c>
      <c r="H30" s="69">
        <v>0</v>
      </c>
      <c r="I30" s="69">
        <v>717620</v>
      </c>
      <c r="J30" s="69">
        <v>0</v>
      </c>
      <c r="K30" s="69">
        <v>2094037</v>
      </c>
      <c r="L30" s="69">
        <v>1327622</v>
      </c>
      <c r="M30" s="69">
        <v>189528</v>
      </c>
      <c r="N30" s="69">
        <v>555568</v>
      </c>
      <c r="O30" s="69">
        <v>21318</v>
      </c>
      <c r="P30" s="69">
        <v>242782</v>
      </c>
      <c r="Q30" s="126">
        <v>264100</v>
      </c>
      <c r="R30" s="138"/>
      <c r="S30" s="138"/>
      <c r="T30" s="5"/>
    </row>
    <row r="31" spans="2:20" ht="28.5" customHeight="1" x14ac:dyDescent="0.3">
      <c r="B31" s="122" t="s">
        <v>141</v>
      </c>
      <c r="C31" s="69">
        <v>1480965</v>
      </c>
      <c r="D31" s="69">
        <v>0</v>
      </c>
      <c r="E31" s="69">
        <v>306772</v>
      </c>
      <c r="F31" s="69">
        <v>1174193</v>
      </c>
      <c r="G31" s="69">
        <v>408583</v>
      </c>
      <c r="H31" s="69">
        <v>0</v>
      </c>
      <c r="I31" s="69">
        <v>437004</v>
      </c>
      <c r="J31" s="69">
        <v>0</v>
      </c>
      <c r="K31" s="69">
        <v>1145772</v>
      </c>
      <c r="L31" s="69">
        <v>778491</v>
      </c>
      <c r="M31" s="69">
        <v>128831</v>
      </c>
      <c r="N31" s="69">
        <v>510803</v>
      </c>
      <c r="O31" s="69">
        <v>-272353</v>
      </c>
      <c r="P31" s="69">
        <v>95131</v>
      </c>
      <c r="Q31" s="126">
        <v>-177222</v>
      </c>
      <c r="R31" s="138"/>
      <c r="S31" s="138"/>
      <c r="T31" s="5"/>
    </row>
    <row r="32" spans="2:20" ht="28.5" customHeight="1" x14ac:dyDescent="0.3">
      <c r="B32" s="122" t="s">
        <v>218</v>
      </c>
      <c r="C32" s="69">
        <v>847497</v>
      </c>
      <c r="D32" s="69">
        <v>12996</v>
      </c>
      <c r="E32" s="69">
        <v>169595</v>
      </c>
      <c r="F32" s="69">
        <v>690899</v>
      </c>
      <c r="G32" s="69">
        <v>232320</v>
      </c>
      <c r="H32" s="69">
        <v>0</v>
      </c>
      <c r="I32" s="69">
        <v>331610</v>
      </c>
      <c r="J32" s="69">
        <v>0</v>
      </c>
      <c r="K32" s="69">
        <v>591609</v>
      </c>
      <c r="L32" s="69">
        <v>364198</v>
      </c>
      <c r="M32" s="69">
        <v>57274</v>
      </c>
      <c r="N32" s="69">
        <v>233053</v>
      </c>
      <c r="O32" s="69">
        <v>-62915</v>
      </c>
      <c r="P32" s="69">
        <v>0</v>
      </c>
      <c r="Q32" s="126">
        <v>-62915</v>
      </c>
      <c r="R32" s="138"/>
      <c r="S32" s="138"/>
      <c r="T32" s="5"/>
    </row>
    <row r="33" spans="2:20" ht="28.5" customHeight="1" x14ac:dyDescent="0.3">
      <c r="B33" s="122" t="s">
        <v>142</v>
      </c>
      <c r="C33" s="69">
        <v>5357625</v>
      </c>
      <c r="D33" s="69">
        <v>0</v>
      </c>
      <c r="E33" s="69">
        <v>3083945</v>
      </c>
      <c r="F33" s="69">
        <v>2273680</v>
      </c>
      <c r="G33" s="69">
        <v>1315803</v>
      </c>
      <c r="H33" s="69">
        <v>92245</v>
      </c>
      <c r="I33" s="69">
        <v>981960</v>
      </c>
      <c r="J33" s="69">
        <v>92089</v>
      </c>
      <c r="K33" s="69">
        <v>2607678</v>
      </c>
      <c r="L33" s="69">
        <v>1820163</v>
      </c>
      <c r="M33" s="69">
        <v>45704</v>
      </c>
      <c r="N33" s="69">
        <v>1225229</v>
      </c>
      <c r="O33" s="69">
        <v>-483417</v>
      </c>
      <c r="P33" s="69">
        <v>106820</v>
      </c>
      <c r="Q33" s="126">
        <v>-376597</v>
      </c>
      <c r="R33" s="138"/>
      <c r="S33" s="138"/>
      <c r="T33" s="5"/>
    </row>
    <row r="34" spans="2:20" ht="28.5" customHeight="1" x14ac:dyDescent="0.3">
      <c r="B34" s="122" t="s">
        <v>143</v>
      </c>
      <c r="C34" s="69">
        <v>2195213</v>
      </c>
      <c r="D34" s="69">
        <v>58801</v>
      </c>
      <c r="E34" s="69">
        <v>1168543</v>
      </c>
      <c r="F34" s="69">
        <v>1085471</v>
      </c>
      <c r="G34" s="69">
        <v>503749</v>
      </c>
      <c r="H34" s="69">
        <v>73358</v>
      </c>
      <c r="I34" s="69">
        <v>487025</v>
      </c>
      <c r="J34" s="69">
        <v>77041</v>
      </c>
      <c r="K34" s="69">
        <v>1098513</v>
      </c>
      <c r="L34" s="69">
        <v>639639</v>
      </c>
      <c r="M34" s="69">
        <v>4277</v>
      </c>
      <c r="N34" s="69">
        <v>482806</v>
      </c>
      <c r="O34" s="69">
        <v>-28208</v>
      </c>
      <c r="P34" s="69">
        <v>108291</v>
      </c>
      <c r="Q34" s="126">
        <v>80083</v>
      </c>
      <c r="R34" s="138"/>
      <c r="S34" s="138"/>
      <c r="T34" s="5"/>
    </row>
    <row r="35" spans="2:20" ht="28.5" customHeight="1" x14ac:dyDescent="0.3">
      <c r="B35" s="122" t="s">
        <v>219</v>
      </c>
      <c r="C35" s="69">
        <v>2859045</v>
      </c>
      <c r="D35" s="69">
        <v>0</v>
      </c>
      <c r="E35" s="69">
        <v>909205</v>
      </c>
      <c r="F35" s="69">
        <v>1949840</v>
      </c>
      <c r="G35" s="69">
        <v>660832</v>
      </c>
      <c r="H35" s="69">
        <v>0</v>
      </c>
      <c r="I35" s="69">
        <v>915582</v>
      </c>
      <c r="J35" s="69">
        <v>0</v>
      </c>
      <c r="K35" s="69">
        <v>1695090</v>
      </c>
      <c r="L35" s="69">
        <v>1026512</v>
      </c>
      <c r="M35" s="69">
        <v>127832</v>
      </c>
      <c r="N35" s="69">
        <v>632488</v>
      </c>
      <c r="O35" s="69">
        <v>-91743</v>
      </c>
      <c r="P35" s="69">
        <v>114785</v>
      </c>
      <c r="Q35" s="126">
        <v>23042</v>
      </c>
      <c r="R35" s="138"/>
      <c r="S35" s="138"/>
      <c r="T35" s="5"/>
    </row>
    <row r="36" spans="2:20" ht="28.5" customHeight="1" x14ac:dyDescent="0.3">
      <c r="B36" s="122" t="s">
        <v>38</v>
      </c>
      <c r="C36" s="69">
        <v>1272336</v>
      </c>
      <c r="D36" s="69">
        <v>0</v>
      </c>
      <c r="E36" s="69">
        <v>545999</v>
      </c>
      <c r="F36" s="69">
        <v>726337</v>
      </c>
      <c r="G36" s="69">
        <v>517700</v>
      </c>
      <c r="H36" s="69">
        <v>0</v>
      </c>
      <c r="I36" s="69">
        <v>608155</v>
      </c>
      <c r="J36" s="69">
        <v>0</v>
      </c>
      <c r="K36" s="69">
        <v>635882</v>
      </c>
      <c r="L36" s="69">
        <v>215186</v>
      </c>
      <c r="M36" s="69">
        <v>14880</v>
      </c>
      <c r="N36" s="69">
        <v>383931</v>
      </c>
      <c r="O36" s="69">
        <v>21885</v>
      </c>
      <c r="P36" s="69">
        <v>0</v>
      </c>
      <c r="Q36" s="126">
        <v>21885</v>
      </c>
      <c r="R36" s="138"/>
      <c r="S36" s="138"/>
      <c r="T36" s="5"/>
    </row>
    <row r="37" spans="2:20" ht="28.5" customHeight="1" x14ac:dyDescent="0.3">
      <c r="B37" s="122" t="s">
        <v>39</v>
      </c>
      <c r="C37" s="69">
        <v>1192019</v>
      </c>
      <c r="D37" s="69">
        <v>11808</v>
      </c>
      <c r="E37" s="69">
        <v>362535</v>
      </c>
      <c r="F37" s="69">
        <v>841292</v>
      </c>
      <c r="G37" s="69">
        <v>235509</v>
      </c>
      <c r="H37" s="69">
        <v>0</v>
      </c>
      <c r="I37" s="69">
        <v>234632</v>
      </c>
      <c r="J37" s="69">
        <v>0</v>
      </c>
      <c r="K37" s="69">
        <v>842168</v>
      </c>
      <c r="L37" s="69">
        <v>301530</v>
      </c>
      <c r="M37" s="69">
        <v>91080</v>
      </c>
      <c r="N37" s="69">
        <v>330540</v>
      </c>
      <c r="O37" s="69">
        <v>119019</v>
      </c>
      <c r="P37" s="69">
        <v>0</v>
      </c>
      <c r="Q37" s="126">
        <v>119019</v>
      </c>
      <c r="R37" s="138"/>
      <c r="S37" s="138"/>
      <c r="T37" s="5"/>
    </row>
    <row r="38" spans="2:20" ht="28.5" customHeight="1" x14ac:dyDescent="0.3">
      <c r="B38" s="122" t="s">
        <v>40</v>
      </c>
      <c r="C38" s="69">
        <v>1671663</v>
      </c>
      <c r="D38" s="69">
        <v>0</v>
      </c>
      <c r="E38" s="69">
        <v>355879</v>
      </c>
      <c r="F38" s="69">
        <v>1315784</v>
      </c>
      <c r="G38" s="69">
        <v>593504</v>
      </c>
      <c r="H38" s="69">
        <v>75875</v>
      </c>
      <c r="I38" s="69">
        <v>836840</v>
      </c>
      <c r="J38" s="69">
        <v>47840</v>
      </c>
      <c r="K38" s="69">
        <v>1100484</v>
      </c>
      <c r="L38" s="69">
        <v>517565</v>
      </c>
      <c r="M38" s="69">
        <v>90323</v>
      </c>
      <c r="N38" s="69">
        <v>713851</v>
      </c>
      <c r="O38" s="69">
        <v>-221256</v>
      </c>
      <c r="P38" s="69">
        <v>163169</v>
      </c>
      <c r="Q38" s="126">
        <v>-58086</v>
      </c>
      <c r="R38" s="138"/>
      <c r="S38" s="138"/>
      <c r="T38" s="5"/>
    </row>
    <row r="39" spans="2:20" ht="28.5" customHeight="1" x14ac:dyDescent="0.3">
      <c r="B39" s="122" t="s">
        <v>41</v>
      </c>
      <c r="C39" s="69">
        <v>1265080</v>
      </c>
      <c r="D39" s="69">
        <v>43917</v>
      </c>
      <c r="E39" s="69">
        <v>76160</v>
      </c>
      <c r="F39" s="69">
        <v>1232837</v>
      </c>
      <c r="G39" s="69">
        <v>553284</v>
      </c>
      <c r="H39" s="69">
        <v>0</v>
      </c>
      <c r="I39" s="69">
        <v>578153</v>
      </c>
      <c r="J39" s="69">
        <v>0</v>
      </c>
      <c r="K39" s="69">
        <v>1207969</v>
      </c>
      <c r="L39" s="69">
        <v>623999</v>
      </c>
      <c r="M39" s="69">
        <v>105616</v>
      </c>
      <c r="N39" s="69">
        <v>476742</v>
      </c>
      <c r="O39" s="69">
        <v>1612</v>
      </c>
      <c r="P39" s="69">
        <v>0</v>
      </c>
      <c r="Q39" s="126">
        <v>1612</v>
      </c>
      <c r="R39" s="138"/>
      <c r="S39" s="138"/>
      <c r="T39" s="5"/>
    </row>
    <row r="40" spans="2:20" ht="28.5" customHeight="1" x14ac:dyDescent="0.3">
      <c r="B40" s="122" t="s">
        <v>42</v>
      </c>
      <c r="C40" s="69">
        <v>653103</v>
      </c>
      <c r="D40" s="69">
        <v>2798</v>
      </c>
      <c r="E40" s="69">
        <v>48017</v>
      </c>
      <c r="F40" s="69">
        <v>607883</v>
      </c>
      <c r="G40" s="69">
        <v>238919</v>
      </c>
      <c r="H40" s="69">
        <v>0</v>
      </c>
      <c r="I40" s="69">
        <v>325583</v>
      </c>
      <c r="J40" s="69">
        <v>0</v>
      </c>
      <c r="K40" s="69">
        <v>521219</v>
      </c>
      <c r="L40" s="69">
        <v>375858</v>
      </c>
      <c r="M40" s="69">
        <v>46311</v>
      </c>
      <c r="N40" s="69">
        <v>283318</v>
      </c>
      <c r="O40" s="69">
        <v>-184269</v>
      </c>
      <c r="P40" s="69">
        <v>0</v>
      </c>
      <c r="Q40" s="126">
        <v>-184269</v>
      </c>
      <c r="R40" s="138"/>
      <c r="S40" s="138"/>
      <c r="T40" s="5"/>
    </row>
    <row r="41" spans="2:20" ht="28.5" customHeight="1" x14ac:dyDescent="0.3">
      <c r="B41" s="122" t="s">
        <v>43</v>
      </c>
      <c r="C41" s="69">
        <v>9279484</v>
      </c>
      <c r="D41" s="69">
        <v>92363</v>
      </c>
      <c r="E41" s="69">
        <v>1212759</v>
      </c>
      <c r="F41" s="69">
        <v>8159089</v>
      </c>
      <c r="G41" s="69">
        <v>3139386</v>
      </c>
      <c r="H41" s="69">
        <v>113713</v>
      </c>
      <c r="I41" s="69">
        <v>3048338</v>
      </c>
      <c r="J41" s="69">
        <v>67176</v>
      </c>
      <c r="K41" s="69">
        <v>8296675</v>
      </c>
      <c r="L41" s="69">
        <v>5548699</v>
      </c>
      <c r="M41" s="69">
        <v>724512</v>
      </c>
      <c r="N41" s="69">
        <v>1897834</v>
      </c>
      <c r="O41" s="69">
        <v>125630</v>
      </c>
      <c r="P41" s="69">
        <v>0</v>
      </c>
      <c r="Q41" s="126">
        <v>125630</v>
      </c>
      <c r="R41" s="138"/>
      <c r="S41" s="138"/>
      <c r="T41" s="5"/>
    </row>
    <row r="42" spans="2:20" ht="28.5" customHeight="1" x14ac:dyDescent="0.3">
      <c r="B42" s="122" t="s">
        <v>44</v>
      </c>
      <c r="C42" s="69">
        <v>1440828</v>
      </c>
      <c r="D42" s="69">
        <v>0</v>
      </c>
      <c r="E42" s="69">
        <v>31813</v>
      </c>
      <c r="F42" s="69">
        <v>1409016</v>
      </c>
      <c r="G42" s="69">
        <v>191737</v>
      </c>
      <c r="H42" s="69">
        <v>0</v>
      </c>
      <c r="I42" s="69">
        <v>338030</v>
      </c>
      <c r="J42" s="69">
        <v>0</v>
      </c>
      <c r="K42" s="69">
        <v>1262723</v>
      </c>
      <c r="L42" s="69">
        <v>651785</v>
      </c>
      <c r="M42" s="69">
        <v>130206</v>
      </c>
      <c r="N42" s="69">
        <v>585262</v>
      </c>
      <c r="O42" s="69">
        <v>-104530</v>
      </c>
      <c r="P42" s="69">
        <v>13472</v>
      </c>
      <c r="Q42" s="126">
        <v>-91058</v>
      </c>
      <c r="R42" s="138"/>
      <c r="S42" s="138"/>
      <c r="T42" s="5"/>
    </row>
    <row r="43" spans="2:20" ht="28.5" customHeight="1" x14ac:dyDescent="0.3">
      <c r="B43" s="124" t="s">
        <v>45</v>
      </c>
      <c r="C43" s="125">
        <f>SUM(C6:C42)</f>
        <v>129449781</v>
      </c>
      <c r="D43" s="125">
        <f t="shared" ref="D43:Q43" si="0">SUM(D6:D42)</f>
        <v>1676259</v>
      </c>
      <c r="E43" s="125">
        <f t="shared" si="0"/>
        <v>39559783</v>
      </c>
      <c r="F43" s="125">
        <f t="shared" si="0"/>
        <v>91566257</v>
      </c>
      <c r="G43" s="125">
        <f t="shared" si="0"/>
        <v>35238448</v>
      </c>
      <c r="H43" s="125">
        <f t="shared" si="0"/>
        <v>585220</v>
      </c>
      <c r="I43" s="125">
        <f t="shared" si="0"/>
        <v>36253666</v>
      </c>
      <c r="J43" s="125">
        <f t="shared" si="0"/>
        <v>469140</v>
      </c>
      <c r="K43" s="125">
        <f t="shared" si="0"/>
        <v>90667126</v>
      </c>
      <c r="L43" s="125">
        <f t="shared" si="0"/>
        <v>57600528</v>
      </c>
      <c r="M43" s="125">
        <f t="shared" si="0"/>
        <v>6081703</v>
      </c>
      <c r="N43" s="125">
        <f t="shared" si="0"/>
        <v>29955911</v>
      </c>
      <c r="O43" s="125">
        <f t="shared" si="0"/>
        <v>-2971017</v>
      </c>
      <c r="P43" s="125">
        <f t="shared" si="0"/>
        <v>5979012</v>
      </c>
      <c r="Q43" s="125">
        <f t="shared" si="0"/>
        <v>3007997</v>
      </c>
      <c r="R43" s="138"/>
      <c r="S43" s="138"/>
      <c r="T43" s="5"/>
    </row>
    <row r="44" spans="2:20" ht="28.5" customHeight="1" x14ac:dyDescent="0.3">
      <c r="B44" s="292" t="s">
        <v>46</v>
      </c>
      <c r="C44" s="292"/>
      <c r="D44" s="292"/>
      <c r="E44" s="292"/>
      <c r="F44" s="292"/>
      <c r="G44" s="292"/>
      <c r="H44" s="292"/>
      <c r="I44" s="292"/>
      <c r="J44" s="292"/>
      <c r="K44" s="292"/>
      <c r="L44" s="292"/>
      <c r="M44" s="292"/>
      <c r="N44" s="292"/>
      <c r="O44" s="292"/>
      <c r="P44" s="292"/>
      <c r="Q44" s="292"/>
      <c r="R44" s="138"/>
      <c r="S44" s="138"/>
      <c r="T44" s="5"/>
    </row>
    <row r="45" spans="2:20" ht="28.5" customHeight="1" x14ac:dyDescent="0.3">
      <c r="B45" s="122" t="s">
        <v>47</v>
      </c>
      <c r="C45" s="10">
        <v>0</v>
      </c>
      <c r="D45" s="10">
        <v>2944837</v>
      </c>
      <c r="E45" s="10">
        <v>317084</v>
      </c>
      <c r="F45" s="10">
        <v>2627753</v>
      </c>
      <c r="G45" s="10">
        <v>489823</v>
      </c>
      <c r="H45" s="10">
        <v>0</v>
      </c>
      <c r="I45" s="10">
        <v>698613</v>
      </c>
      <c r="J45" s="10">
        <v>0</v>
      </c>
      <c r="K45" s="10">
        <v>2418963</v>
      </c>
      <c r="L45" s="10">
        <v>1065646</v>
      </c>
      <c r="M45" s="10">
        <v>877208</v>
      </c>
      <c r="N45" s="10">
        <v>332979</v>
      </c>
      <c r="O45" s="10">
        <v>143130</v>
      </c>
      <c r="P45" s="10">
        <v>111619</v>
      </c>
      <c r="Q45" s="11">
        <v>254749</v>
      </c>
      <c r="S45" s="138"/>
      <c r="T45" s="5"/>
    </row>
    <row r="46" spans="2:20" ht="28.5" customHeight="1" x14ac:dyDescent="0.3">
      <c r="B46" s="122" t="s">
        <v>65</v>
      </c>
      <c r="C46" s="10">
        <v>0</v>
      </c>
      <c r="D46" s="10">
        <v>3382290</v>
      </c>
      <c r="E46" s="10">
        <v>201697</v>
      </c>
      <c r="F46" s="10">
        <v>3180593</v>
      </c>
      <c r="G46" s="10">
        <v>1096998</v>
      </c>
      <c r="H46" s="10">
        <v>0</v>
      </c>
      <c r="I46" s="10">
        <v>1312551</v>
      </c>
      <c r="J46" s="10">
        <v>0</v>
      </c>
      <c r="K46" s="10">
        <v>2965040</v>
      </c>
      <c r="L46" s="10">
        <v>1703641</v>
      </c>
      <c r="M46" s="10">
        <v>817732</v>
      </c>
      <c r="N46" s="10">
        <v>322972</v>
      </c>
      <c r="O46" s="10">
        <v>120696</v>
      </c>
      <c r="P46" s="10">
        <v>0</v>
      </c>
      <c r="Q46" s="11">
        <v>120696</v>
      </c>
      <c r="R46" s="138"/>
      <c r="S46" s="138"/>
      <c r="T46" s="5"/>
    </row>
    <row r="47" spans="2:20" ht="28.5" customHeight="1" x14ac:dyDescent="0.3">
      <c r="B47" s="7" t="s">
        <v>258</v>
      </c>
      <c r="C47" s="10">
        <v>0</v>
      </c>
      <c r="D47" s="10">
        <v>522971</v>
      </c>
      <c r="E47" s="10">
        <v>62613</v>
      </c>
      <c r="F47" s="10">
        <v>460358</v>
      </c>
      <c r="G47" s="10">
        <v>61706</v>
      </c>
      <c r="H47" s="10">
        <v>0</v>
      </c>
      <c r="I47" s="10">
        <v>99613</v>
      </c>
      <c r="J47" s="10">
        <v>0</v>
      </c>
      <c r="K47" s="10">
        <v>422451</v>
      </c>
      <c r="L47" s="10">
        <v>156659</v>
      </c>
      <c r="M47" s="10">
        <v>147596</v>
      </c>
      <c r="N47" s="10">
        <v>102392</v>
      </c>
      <c r="O47" s="10">
        <v>15804</v>
      </c>
      <c r="P47" s="10">
        <v>76546</v>
      </c>
      <c r="Q47" s="11">
        <v>92350</v>
      </c>
      <c r="R47" s="138"/>
      <c r="S47" s="138"/>
      <c r="T47" s="5"/>
    </row>
    <row r="48" spans="2:20" ht="28.5" customHeight="1" x14ac:dyDescent="0.3">
      <c r="B48" s="122" t="s">
        <v>48</v>
      </c>
      <c r="C48" s="10">
        <v>0</v>
      </c>
      <c r="D48" s="10">
        <v>13792307</v>
      </c>
      <c r="E48" s="10">
        <v>793553</v>
      </c>
      <c r="F48" s="10">
        <v>12998754</v>
      </c>
      <c r="G48" s="10">
        <v>4572660</v>
      </c>
      <c r="H48" s="10">
        <v>0</v>
      </c>
      <c r="I48" s="10">
        <v>5516923</v>
      </c>
      <c r="J48" s="10">
        <v>0</v>
      </c>
      <c r="K48" s="10">
        <v>12054491</v>
      </c>
      <c r="L48" s="10">
        <v>8852278</v>
      </c>
      <c r="M48" s="10">
        <v>3136734</v>
      </c>
      <c r="N48" s="10">
        <v>2466908</v>
      </c>
      <c r="O48" s="10">
        <v>-2401429</v>
      </c>
      <c r="P48" s="10">
        <v>2938076</v>
      </c>
      <c r="Q48" s="11">
        <v>536647</v>
      </c>
      <c r="R48" s="138"/>
      <c r="S48" s="138"/>
      <c r="T48" s="5"/>
    </row>
    <row r="49" spans="2:26" ht="28.5" customHeight="1" x14ac:dyDescent="0.3">
      <c r="B49" s="122" t="s">
        <v>259</v>
      </c>
      <c r="C49" s="10">
        <v>0</v>
      </c>
      <c r="D49" s="10">
        <v>341770</v>
      </c>
      <c r="E49" s="10">
        <v>110756</v>
      </c>
      <c r="F49" s="10">
        <v>231014</v>
      </c>
      <c r="G49" s="10">
        <v>9667</v>
      </c>
      <c r="H49" s="10">
        <v>0</v>
      </c>
      <c r="I49" s="10">
        <v>101024</v>
      </c>
      <c r="J49" s="10">
        <v>0</v>
      </c>
      <c r="K49" s="10">
        <v>139658</v>
      </c>
      <c r="L49" s="10">
        <v>14742</v>
      </c>
      <c r="M49" s="10">
        <v>13925</v>
      </c>
      <c r="N49" s="10">
        <v>137445</v>
      </c>
      <c r="O49" s="10">
        <v>-26454</v>
      </c>
      <c r="P49" s="10">
        <v>0</v>
      </c>
      <c r="Q49" s="11">
        <v>-26454</v>
      </c>
      <c r="R49" s="138"/>
      <c r="S49" s="138"/>
      <c r="T49" s="5"/>
    </row>
    <row r="50" spans="2:26" s="8" customFormat="1" ht="28.5" customHeight="1" x14ac:dyDescent="0.3">
      <c r="B50" s="124" t="s">
        <v>45</v>
      </c>
      <c r="C50" s="125">
        <f>SUM(C45:C49)</f>
        <v>0</v>
      </c>
      <c r="D50" s="125">
        <f>SUM(D45:D49)</f>
        <v>20984175</v>
      </c>
      <c r="E50" s="125">
        <f t="shared" ref="E50:Q50" si="1">SUM(E45:E49)</f>
        <v>1485703</v>
      </c>
      <c r="F50" s="125">
        <f t="shared" si="1"/>
        <v>19498472</v>
      </c>
      <c r="G50" s="125">
        <f t="shared" si="1"/>
        <v>6230854</v>
      </c>
      <c r="H50" s="125">
        <f t="shared" si="1"/>
        <v>0</v>
      </c>
      <c r="I50" s="125">
        <f t="shared" si="1"/>
        <v>7728724</v>
      </c>
      <c r="J50" s="125">
        <f t="shared" si="1"/>
        <v>0</v>
      </c>
      <c r="K50" s="125">
        <f t="shared" si="1"/>
        <v>18000603</v>
      </c>
      <c r="L50" s="125">
        <f t="shared" si="1"/>
        <v>11792966</v>
      </c>
      <c r="M50" s="125">
        <f t="shared" si="1"/>
        <v>4993195</v>
      </c>
      <c r="N50" s="125">
        <f t="shared" si="1"/>
        <v>3362696</v>
      </c>
      <c r="O50" s="125">
        <f t="shared" si="1"/>
        <v>-2148253</v>
      </c>
      <c r="P50" s="125">
        <f t="shared" si="1"/>
        <v>3126241</v>
      </c>
      <c r="Q50" s="125">
        <f t="shared" si="1"/>
        <v>977988</v>
      </c>
      <c r="R50" s="138"/>
      <c r="S50" s="138"/>
      <c r="T50" s="5"/>
      <c r="Z50" s="138"/>
    </row>
    <row r="51" spans="2:26" ht="21" customHeight="1" x14ac:dyDescent="0.3">
      <c r="B51" s="295" t="s">
        <v>50</v>
      </c>
      <c r="C51" s="295"/>
      <c r="D51" s="295"/>
      <c r="E51" s="295"/>
      <c r="F51" s="295"/>
      <c r="G51" s="295"/>
      <c r="H51" s="295"/>
      <c r="I51" s="295"/>
      <c r="J51" s="295"/>
      <c r="K51" s="295"/>
      <c r="L51" s="295"/>
      <c r="M51" s="295"/>
      <c r="N51" s="295"/>
      <c r="O51" s="295"/>
      <c r="P51" s="295"/>
      <c r="Q51" s="295"/>
      <c r="R51" s="138"/>
    </row>
    <row r="52" spans="2:26" ht="21" customHeight="1" x14ac:dyDescent="0.3">
      <c r="B52" s="140"/>
      <c r="C52" s="159"/>
      <c r="D52" s="159"/>
      <c r="E52" s="159"/>
      <c r="F52" s="159"/>
      <c r="G52" s="159"/>
      <c r="H52" s="159"/>
      <c r="I52" s="159"/>
      <c r="J52" s="159"/>
      <c r="K52" s="159"/>
      <c r="L52" s="159"/>
      <c r="M52" s="159"/>
      <c r="N52" s="159"/>
      <c r="O52" s="159"/>
      <c r="P52" s="159"/>
      <c r="Q52" s="159"/>
      <c r="R52" s="140"/>
    </row>
    <row r="53" spans="2:26" ht="21" customHeight="1" x14ac:dyDescent="0.3">
      <c r="C53" s="159"/>
      <c r="D53" s="159"/>
      <c r="Q53" s="5"/>
    </row>
    <row r="54" spans="2:26" ht="21" customHeight="1" x14ac:dyDescent="0.3">
      <c r="C54" s="159"/>
      <c r="D54" s="159"/>
    </row>
    <row r="55" spans="2:26" ht="21" customHeight="1" x14ac:dyDescent="0.3">
      <c r="C55" s="160"/>
      <c r="D55" s="160"/>
    </row>
  </sheetData>
  <sheetProtection algorithmName="SHA-512" hashValue="VpQ9tMOpg/rXhCTR1Ul5A/5WjP3gqfca7gZUsMF3XEySMyNHzMwzpua2ZJD/Fnw1ZPT5t6JOyLOz9A3rIP3NPQ==" saltValue="qnlNEM6S19/3/Tuvx96uFA==" spinCount="100000" sheet="1" objects="1" scenarios="1"/>
  <mergeCells count="4">
    <mergeCell ref="B3:Q3"/>
    <mergeCell ref="B5:Q5"/>
    <mergeCell ref="B44:Q44"/>
    <mergeCell ref="B51:Q51"/>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K39"/>
  <sheetViews>
    <sheetView showGridLines="0" topLeftCell="A16" zoomScale="80" zoomScaleNormal="80" workbookViewId="0">
      <selection activeCell="D10" sqref="D10"/>
    </sheetView>
  </sheetViews>
  <sheetFormatPr defaultColWidth="21.453125" defaultRowHeight="14" x14ac:dyDescent="0.3"/>
  <cols>
    <col min="1" max="1" width="16.453125" style="4" customWidth="1"/>
    <col min="2" max="2" width="39.453125" style="4" bestFit="1" customWidth="1"/>
    <col min="3" max="10" width="26.453125" style="4" customWidth="1"/>
    <col min="11" max="16384" width="21.453125" style="4"/>
  </cols>
  <sheetData>
    <row r="1" spans="1:11" ht="22.5" customHeight="1" x14ac:dyDescent="0.3"/>
    <row r="2" spans="1:11" x14ac:dyDescent="0.3">
      <c r="A2" s="71"/>
    </row>
    <row r="3" spans="1:11" ht="22.5" customHeight="1" x14ac:dyDescent="0.3">
      <c r="B3" s="296" t="s">
        <v>316</v>
      </c>
      <c r="C3" s="297"/>
      <c r="D3" s="297"/>
      <c r="E3" s="297"/>
      <c r="F3" s="297"/>
      <c r="G3" s="297"/>
      <c r="H3" s="297"/>
      <c r="I3" s="297"/>
      <c r="J3" s="297"/>
      <c r="K3" s="298"/>
    </row>
    <row r="4" spans="1:11" ht="51.75" customHeight="1" x14ac:dyDescent="0.3">
      <c r="B4" s="72" t="s">
        <v>0</v>
      </c>
      <c r="C4" s="73" t="s">
        <v>88</v>
      </c>
      <c r="D4" s="73" t="s">
        <v>144</v>
      </c>
      <c r="E4" s="73" t="s">
        <v>153</v>
      </c>
      <c r="F4" s="73" t="s">
        <v>89</v>
      </c>
      <c r="G4" s="73" t="s">
        <v>53</v>
      </c>
      <c r="H4" s="74" t="s">
        <v>47</v>
      </c>
      <c r="I4" s="73" t="s">
        <v>90</v>
      </c>
      <c r="J4" s="74" t="s">
        <v>65</v>
      </c>
      <c r="K4" s="107" t="s">
        <v>126</v>
      </c>
    </row>
    <row r="5" spans="1:11" ht="30" customHeight="1" x14ac:dyDescent="0.3">
      <c r="B5" s="75" t="s">
        <v>91</v>
      </c>
      <c r="C5" s="145">
        <v>700000</v>
      </c>
      <c r="D5" s="145">
        <v>699000</v>
      </c>
      <c r="E5" s="145">
        <v>400000</v>
      </c>
      <c r="F5" s="145">
        <v>150000</v>
      </c>
      <c r="G5" s="145">
        <v>800000</v>
      </c>
      <c r="H5" s="145">
        <v>300000</v>
      </c>
      <c r="I5" s="145">
        <v>150000</v>
      </c>
      <c r="J5" s="145">
        <v>500000</v>
      </c>
      <c r="K5" s="145">
        <v>200000</v>
      </c>
    </row>
    <row r="6" spans="1:11" ht="30" customHeight="1" x14ac:dyDescent="0.3">
      <c r="B6" s="75" t="s">
        <v>92</v>
      </c>
      <c r="C6" s="145">
        <v>0</v>
      </c>
      <c r="D6" s="145">
        <v>0</v>
      </c>
      <c r="E6" s="145">
        <v>0</v>
      </c>
      <c r="F6" s="145">
        <v>0</v>
      </c>
      <c r="G6" s="145">
        <v>0</v>
      </c>
      <c r="H6" s="145">
        <v>0</v>
      </c>
      <c r="I6" s="145">
        <v>0</v>
      </c>
      <c r="J6" s="145">
        <v>0</v>
      </c>
      <c r="K6" s="145">
        <v>0</v>
      </c>
    </row>
    <row r="7" spans="1:11" ht="30" customHeight="1" x14ac:dyDescent="0.3">
      <c r="B7" s="75" t="s">
        <v>93</v>
      </c>
      <c r="C7" s="145">
        <v>0</v>
      </c>
      <c r="D7" s="145">
        <v>0</v>
      </c>
      <c r="E7" s="145">
        <v>0</v>
      </c>
      <c r="F7" s="145">
        <v>1608</v>
      </c>
      <c r="G7" s="145">
        <v>0</v>
      </c>
      <c r="H7" s="145">
        <v>119</v>
      </c>
      <c r="I7" s="145">
        <v>0</v>
      </c>
      <c r="J7" s="145">
        <v>0</v>
      </c>
      <c r="K7" s="145">
        <v>0</v>
      </c>
    </row>
    <row r="8" spans="1:11" ht="30" customHeight="1" x14ac:dyDescent="0.3">
      <c r="B8" s="75" t="s">
        <v>94</v>
      </c>
      <c r="C8" s="145">
        <v>31853</v>
      </c>
      <c r="D8" s="145">
        <v>310464</v>
      </c>
      <c r="E8" s="145">
        <v>0</v>
      </c>
      <c r="F8" s="145">
        <v>-40847</v>
      </c>
      <c r="G8" s="145">
        <v>895226</v>
      </c>
      <c r="H8" s="145">
        <v>21057</v>
      </c>
      <c r="I8" s="145">
        <v>-82784</v>
      </c>
      <c r="J8" s="145">
        <v>0</v>
      </c>
      <c r="K8" s="145">
        <v>1136672</v>
      </c>
    </row>
    <row r="9" spans="1:11" ht="30" customHeight="1" x14ac:dyDescent="0.3">
      <c r="B9" s="75" t="s">
        <v>95</v>
      </c>
      <c r="C9" s="145">
        <v>-109551</v>
      </c>
      <c r="D9" s="145">
        <v>0</v>
      </c>
      <c r="E9" s="145">
        <v>0</v>
      </c>
      <c r="F9" s="145">
        <v>0</v>
      </c>
      <c r="G9" s="145">
        <v>251678</v>
      </c>
      <c r="H9" s="145">
        <v>0</v>
      </c>
      <c r="I9" s="145">
        <v>0</v>
      </c>
      <c r="J9" s="145">
        <v>0</v>
      </c>
      <c r="K9" s="145">
        <v>15986</v>
      </c>
    </row>
    <row r="10" spans="1:11" ht="30" customHeight="1" x14ac:dyDescent="0.3">
      <c r="B10" s="75" t="s">
        <v>96</v>
      </c>
      <c r="C10" s="145">
        <v>0</v>
      </c>
      <c r="D10" s="145">
        <v>0</v>
      </c>
      <c r="E10" s="145">
        <v>9537669</v>
      </c>
      <c r="F10" s="145">
        <v>195823</v>
      </c>
      <c r="G10" s="145">
        <v>17402</v>
      </c>
      <c r="H10" s="145">
        <v>235866</v>
      </c>
      <c r="I10" s="145">
        <v>0</v>
      </c>
      <c r="J10" s="145">
        <v>496345</v>
      </c>
      <c r="K10" s="145">
        <v>0</v>
      </c>
    </row>
    <row r="11" spans="1:11" ht="30" customHeight="1" x14ac:dyDescent="0.3">
      <c r="B11" s="76" t="s">
        <v>97</v>
      </c>
      <c r="C11" s="146">
        <v>622302</v>
      </c>
      <c r="D11" s="146">
        <v>1009464</v>
      </c>
      <c r="E11" s="146">
        <v>9937669</v>
      </c>
      <c r="F11" s="146">
        <v>306585</v>
      </c>
      <c r="G11" s="146">
        <v>1964306</v>
      </c>
      <c r="H11" s="146">
        <v>557042</v>
      </c>
      <c r="I11" s="146">
        <v>67216</v>
      </c>
      <c r="J11" s="146">
        <v>996345</v>
      </c>
      <c r="K11" s="146">
        <v>1352658</v>
      </c>
    </row>
    <row r="12" spans="1:11" ht="30" customHeight="1" x14ac:dyDescent="0.3">
      <c r="B12" s="75" t="s">
        <v>98</v>
      </c>
      <c r="C12" s="145">
        <v>110977</v>
      </c>
      <c r="D12" s="145">
        <v>0</v>
      </c>
      <c r="E12" s="145">
        <v>809787</v>
      </c>
      <c r="F12" s="145">
        <v>5990</v>
      </c>
      <c r="G12" s="145">
        <v>597944</v>
      </c>
      <c r="H12" s="145">
        <v>204844</v>
      </c>
      <c r="I12" s="145">
        <v>45197</v>
      </c>
      <c r="J12" s="145">
        <v>498640</v>
      </c>
      <c r="K12" s="145">
        <v>3722</v>
      </c>
    </row>
    <row r="13" spans="1:11" ht="30" customHeight="1" x14ac:dyDescent="0.3">
      <c r="B13" s="77" t="s">
        <v>99</v>
      </c>
      <c r="C13" s="145">
        <v>5013772</v>
      </c>
      <c r="D13" s="145">
        <v>2606271</v>
      </c>
      <c r="E13" s="145">
        <v>71966516</v>
      </c>
      <c r="F13" s="145">
        <v>518962</v>
      </c>
      <c r="G13" s="145">
        <v>10936927</v>
      </c>
      <c r="H13" s="145">
        <v>0</v>
      </c>
      <c r="I13" s="145">
        <v>639483</v>
      </c>
      <c r="J13" s="145">
        <v>84271</v>
      </c>
      <c r="K13" s="145">
        <v>9704506</v>
      </c>
    </row>
    <row r="14" spans="1:11" ht="30" customHeight="1" x14ac:dyDescent="0.3">
      <c r="B14" s="77" t="s">
        <v>100</v>
      </c>
      <c r="C14" s="145">
        <v>6522</v>
      </c>
      <c r="D14" s="145">
        <v>400000</v>
      </c>
      <c r="E14" s="145">
        <v>4087572</v>
      </c>
      <c r="F14" s="145">
        <v>0</v>
      </c>
      <c r="G14" s="145">
        <v>495824</v>
      </c>
      <c r="H14" s="145">
        <v>37516</v>
      </c>
      <c r="I14" s="145">
        <v>0</v>
      </c>
      <c r="J14" s="145">
        <v>214336</v>
      </c>
      <c r="K14" s="145">
        <v>25247</v>
      </c>
    </row>
    <row r="15" spans="1:11" ht="30" customHeight="1" x14ac:dyDescent="0.3">
      <c r="B15" s="77" t="s">
        <v>101</v>
      </c>
      <c r="C15" s="145">
        <v>210053</v>
      </c>
      <c r="D15" s="145">
        <v>643041</v>
      </c>
      <c r="E15" s="145">
        <v>1056481</v>
      </c>
      <c r="F15" s="145">
        <v>40066</v>
      </c>
      <c r="G15" s="145">
        <v>666730</v>
      </c>
      <c r="H15" s="145">
        <v>153017</v>
      </c>
      <c r="I15" s="145">
        <v>88655</v>
      </c>
      <c r="J15" s="145">
        <v>348960</v>
      </c>
      <c r="K15" s="145">
        <v>39803</v>
      </c>
    </row>
    <row r="16" spans="1:11" ht="30" customHeight="1" thickBot="1" x14ac:dyDescent="0.35">
      <c r="B16" s="78" t="s">
        <v>102</v>
      </c>
      <c r="C16" s="149">
        <v>5963626</v>
      </c>
      <c r="D16" s="149">
        <v>4658776</v>
      </c>
      <c r="E16" s="149">
        <v>87858025</v>
      </c>
      <c r="F16" s="149">
        <v>871603</v>
      </c>
      <c r="G16" s="149">
        <v>14661732</v>
      </c>
      <c r="H16" s="149">
        <v>952419</v>
      </c>
      <c r="I16" s="149">
        <v>840551</v>
      </c>
      <c r="J16" s="149">
        <v>2142552</v>
      </c>
      <c r="K16" s="149">
        <v>11125936</v>
      </c>
    </row>
    <row r="17" spans="2:11" ht="30" customHeight="1" thickTop="1" x14ac:dyDescent="0.3">
      <c r="B17" s="79" t="s">
        <v>103</v>
      </c>
      <c r="C17" s="145">
        <v>0</v>
      </c>
      <c r="D17" s="145">
        <v>0</v>
      </c>
      <c r="E17" s="145">
        <v>134616</v>
      </c>
      <c r="F17" s="145">
        <v>0</v>
      </c>
      <c r="G17" s="145">
        <v>0</v>
      </c>
      <c r="H17" s="145">
        <v>0</v>
      </c>
      <c r="I17" s="145">
        <v>0</v>
      </c>
      <c r="J17" s="145">
        <v>0</v>
      </c>
      <c r="K17" s="145">
        <v>0</v>
      </c>
    </row>
    <row r="18" spans="2:11" ht="30" customHeight="1" x14ac:dyDescent="0.3">
      <c r="B18" s="77" t="s">
        <v>104</v>
      </c>
      <c r="C18" s="145">
        <v>155000</v>
      </c>
      <c r="D18" s="145">
        <v>0</v>
      </c>
      <c r="E18" s="145">
        <v>6588550</v>
      </c>
      <c r="F18" s="145">
        <v>592000</v>
      </c>
      <c r="G18" s="145">
        <v>2181875</v>
      </c>
      <c r="H18" s="145">
        <v>0</v>
      </c>
      <c r="I18" s="145">
        <v>385000</v>
      </c>
      <c r="J18" s="145">
        <v>0</v>
      </c>
      <c r="K18" s="145">
        <v>1406966</v>
      </c>
    </row>
    <row r="19" spans="2:11" ht="30" customHeight="1" x14ac:dyDescent="0.3">
      <c r="B19" s="77" t="s">
        <v>105</v>
      </c>
      <c r="C19" s="145">
        <v>13325</v>
      </c>
      <c r="D19" s="145">
        <v>34028</v>
      </c>
      <c r="E19" s="145">
        <v>132518</v>
      </c>
      <c r="F19" s="145">
        <v>8778</v>
      </c>
      <c r="G19" s="145">
        <v>73139</v>
      </c>
      <c r="H19" s="145">
        <v>0</v>
      </c>
      <c r="I19" s="145">
        <v>807</v>
      </c>
      <c r="J19" s="145">
        <v>0</v>
      </c>
      <c r="K19" s="145">
        <v>4234</v>
      </c>
    </row>
    <row r="20" spans="2:11" ht="30" customHeight="1" x14ac:dyDescent="0.3">
      <c r="B20" s="77" t="s">
        <v>106</v>
      </c>
      <c r="C20" s="145">
        <v>3999459</v>
      </c>
      <c r="D20" s="145">
        <v>3176997</v>
      </c>
      <c r="E20" s="145">
        <v>49873256</v>
      </c>
      <c r="F20" s="145">
        <v>130600</v>
      </c>
      <c r="G20" s="145">
        <v>6573791</v>
      </c>
      <c r="H20" s="145">
        <v>552867</v>
      </c>
      <c r="I20" s="145">
        <v>112388</v>
      </c>
      <c r="J20" s="145">
        <v>989962</v>
      </c>
      <c r="K20" s="145">
        <v>9271850</v>
      </c>
    </row>
    <row r="21" spans="2:11" ht="30" customHeight="1" x14ac:dyDescent="0.3">
      <c r="B21" s="77" t="s">
        <v>107</v>
      </c>
      <c r="C21" s="145">
        <v>41604</v>
      </c>
      <c r="D21" s="145">
        <v>0</v>
      </c>
      <c r="E21" s="145">
        <v>0</v>
      </c>
      <c r="F21" s="145">
        <v>0</v>
      </c>
      <c r="G21" s="145">
        <v>679642</v>
      </c>
      <c r="H21" s="145">
        <v>0</v>
      </c>
      <c r="I21" s="145">
        <v>0</v>
      </c>
      <c r="J21" s="145">
        <v>0</v>
      </c>
      <c r="K21" s="145">
        <v>0</v>
      </c>
    </row>
    <row r="22" spans="2:11" ht="30" customHeight="1" x14ac:dyDescent="0.3">
      <c r="B22" s="77" t="s">
        <v>108</v>
      </c>
      <c r="C22" s="145">
        <v>0</v>
      </c>
      <c r="D22" s="145">
        <v>0</v>
      </c>
      <c r="E22" s="145">
        <v>1733969</v>
      </c>
      <c r="F22" s="145">
        <v>0</v>
      </c>
      <c r="G22" s="145">
        <v>0</v>
      </c>
      <c r="H22" s="145">
        <v>0</v>
      </c>
      <c r="I22" s="145">
        <v>0</v>
      </c>
      <c r="J22" s="145">
        <v>0</v>
      </c>
      <c r="K22" s="145">
        <v>0</v>
      </c>
    </row>
    <row r="23" spans="2:11" ht="30" customHeight="1" x14ac:dyDescent="0.3">
      <c r="B23" s="77" t="s">
        <v>109</v>
      </c>
      <c r="C23" s="145">
        <v>20098</v>
      </c>
      <c r="D23" s="145">
        <v>0</v>
      </c>
      <c r="E23" s="145">
        <v>451371</v>
      </c>
      <c r="F23" s="145">
        <v>0</v>
      </c>
      <c r="G23" s="145">
        <v>195049</v>
      </c>
      <c r="H23" s="145">
        <v>0</v>
      </c>
      <c r="I23" s="145">
        <v>0</v>
      </c>
      <c r="J23" s="145">
        <v>45826</v>
      </c>
      <c r="K23" s="145">
        <v>50726</v>
      </c>
    </row>
    <row r="24" spans="2:11" ht="30" customHeight="1" x14ac:dyDescent="0.3">
      <c r="B24" s="77" t="s">
        <v>110</v>
      </c>
      <c r="C24" s="145">
        <v>110111</v>
      </c>
      <c r="D24" s="145">
        <v>0</v>
      </c>
      <c r="E24" s="145">
        <v>0</v>
      </c>
      <c r="F24" s="145">
        <v>0</v>
      </c>
      <c r="G24" s="145">
        <v>37355</v>
      </c>
      <c r="H24" s="145">
        <v>0</v>
      </c>
      <c r="I24" s="145">
        <v>0</v>
      </c>
      <c r="J24" s="145">
        <v>0</v>
      </c>
      <c r="K24" s="145">
        <v>0</v>
      </c>
    </row>
    <row r="25" spans="2:11" ht="30" customHeight="1" x14ac:dyDescent="0.3">
      <c r="B25" s="77" t="s">
        <v>111</v>
      </c>
      <c r="C25" s="145">
        <v>0</v>
      </c>
      <c r="D25" s="145">
        <v>0</v>
      </c>
      <c r="E25" s="145">
        <v>0</v>
      </c>
      <c r="F25" s="145">
        <v>0</v>
      </c>
      <c r="G25" s="145">
        <v>0</v>
      </c>
      <c r="H25" s="145">
        <v>0</v>
      </c>
      <c r="I25" s="145">
        <v>0</v>
      </c>
      <c r="J25" s="145">
        <v>0</v>
      </c>
      <c r="K25" s="145">
        <v>0</v>
      </c>
    </row>
    <row r="26" spans="2:11" ht="30" customHeight="1" x14ac:dyDescent="0.3">
      <c r="B26" s="77" t="s">
        <v>112</v>
      </c>
      <c r="C26" s="145">
        <v>335196</v>
      </c>
      <c r="D26" s="145">
        <v>0</v>
      </c>
      <c r="E26" s="145">
        <v>9869702</v>
      </c>
      <c r="F26" s="145">
        <v>2</v>
      </c>
      <c r="G26" s="145">
        <v>916274</v>
      </c>
      <c r="H26" s="145">
        <v>0</v>
      </c>
      <c r="I26" s="145">
        <v>0</v>
      </c>
      <c r="J26" s="145">
        <v>22475</v>
      </c>
      <c r="K26" s="145">
        <v>113009</v>
      </c>
    </row>
    <row r="27" spans="2:11" ht="30" customHeight="1" x14ac:dyDescent="0.3">
      <c r="B27" s="77" t="s">
        <v>113</v>
      </c>
      <c r="C27" s="145">
        <v>8060</v>
      </c>
      <c r="D27" s="145">
        <v>0</v>
      </c>
      <c r="E27" s="145">
        <v>45146</v>
      </c>
      <c r="F27" s="145">
        <v>0</v>
      </c>
      <c r="G27" s="145">
        <v>11139</v>
      </c>
      <c r="H27" s="145">
        <v>0</v>
      </c>
      <c r="I27" s="145">
        <v>932</v>
      </c>
      <c r="J27" s="145">
        <v>0</v>
      </c>
      <c r="K27" s="145">
        <v>0</v>
      </c>
    </row>
    <row r="28" spans="2:11" ht="30" customHeight="1" x14ac:dyDescent="0.3">
      <c r="B28" s="77" t="s">
        <v>114</v>
      </c>
      <c r="C28" s="145">
        <v>0</v>
      </c>
      <c r="D28" s="145">
        <v>0</v>
      </c>
      <c r="E28" s="145">
        <v>0</v>
      </c>
      <c r="F28" s="145">
        <v>0</v>
      </c>
      <c r="G28" s="145">
        <v>0</v>
      </c>
      <c r="H28" s="145">
        <v>0</v>
      </c>
      <c r="I28" s="145">
        <v>0</v>
      </c>
      <c r="J28" s="145">
        <v>0</v>
      </c>
      <c r="K28" s="145">
        <v>0</v>
      </c>
    </row>
    <row r="29" spans="2:11" ht="30" customHeight="1" x14ac:dyDescent="0.3">
      <c r="B29" s="77" t="s">
        <v>115</v>
      </c>
      <c r="C29" s="145">
        <v>0</v>
      </c>
      <c r="D29" s="145">
        <v>0</v>
      </c>
      <c r="E29" s="145">
        <v>0</v>
      </c>
      <c r="F29" s="145">
        <v>0</v>
      </c>
      <c r="G29" s="145">
        <v>0</v>
      </c>
      <c r="H29" s="145">
        <v>0</v>
      </c>
      <c r="I29" s="145">
        <v>0</v>
      </c>
      <c r="J29" s="145">
        <v>0</v>
      </c>
      <c r="K29" s="145">
        <v>0</v>
      </c>
    </row>
    <row r="30" spans="2:11" ht="30" customHeight="1" x14ac:dyDescent="0.3">
      <c r="B30" s="77" t="s">
        <v>116</v>
      </c>
      <c r="C30" s="145">
        <v>36185</v>
      </c>
      <c r="D30" s="145">
        <v>0</v>
      </c>
      <c r="E30" s="145">
        <v>1825068</v>
      </c>
      <c r="F30" s="145">
        <v>0</v>
      </c>
      <c r="G30" s="145">
        <v>513479</v>
      </c>
      <c r="H30" s="145">
        <v>0</v>
      </c>
      <c r="I30" s="145">
        <v>59013</v>
      </c>
      <c r="J30" s="145">
        <v>0</v>
      </c>
      <c r="K30" s="145">
        <v>4599</v>
      </c>
    </row>
    <row r="31" spans="2:11" ht="30" customHeight="1" x14ac:dyDescent="0.3">
      <c r="B31" s="77" t="s">
        <v>117</v>
      </c>
      <c r="C31" s="145">
        <v>0</v>
      </c>
      <c r="D31" s="145">
        <v>0</v>
      </c>
      <c r="E31" s="145">
        <v>1171696</v>
      </c>
      <c r="F31" s="145">
        <v>0</v>
      </c>
      <c r="G31" s="145">
        <v>57883</v>
      </c>
      <c r="H31" s="145">
        <v>0</v>
      </c>
      <c r="I31" s="145">
        <v>0</v>
      </c>
      <c r="J31" s="145">
        <v>0</v>
      </c>
      <c r="K31" s="145">
        <v>0</v>
      </c>
    </row>
    <row r="32" spans="2:11" ht="30" customHeight="1" x14ac:dyDescent="0.3">
      <c r="B32" s="77" t="s">
        <v>118</v>
      </c>
      <c r="C32" s="145">
        <v>966294</v>
      </c>
      <c r="D32" s="145">
        <v>210355</v>
      </c>
      <c r="E32" s="145">
        <v>1311185</v>
      </c>
      <c r="F32" s="145">
        <v>5000</v>
      </c>
      <c r="G32" s="145">
        <v>1478296</v>
      </c>
      <c r="H32" s="145">
        <v>74687</v>
      </c>
      <c r="I32" s="145">
        <v>125304</v>
      </c>
      <c r="J32" s="145">
        <v>607626</v>
      </c>
      <c r="K32" s="145">
        <v>170431</v>
      </c>
    </row>
    <row r="33" spans="2:11" ht="30" customHeight="1" x14ac:dyDescent="0.3">
      <c r="B33" s="77" t="s">
        <v>119</v>
      </c>
      <c r="C33" s="145">
        <v>29655</v>
      </c>
      <c r="D33" s="145">
        <v>22745</v>
      </c>
      <c r="E33" s="145">
        <v>61658</v>
      </c>
      <c r="F33" s="145">
        <v>31725</v>
      </c>
      <c r="G33" s="145">
        <v>158246</v>
      </c>
      <c r="H33" s="145">
        <v>11536</v>
      </c>
      <c r="I33" s="145">
        <v>11015</v>
      </c>
      <c r="J33" s="145">
        <v>25037</v>
      </c>
      <c r="K33" s="145">
        <v>36779</v>
      </c>
    </row>
    <row r="34" spans="2:11" ht="30" customHeight="1" x14ac:dyDescent="0.3">
      <c r="B34" s="77" t="s">
        <v>120</v>
      </c>
      <c r="C34" s="145">
        <v>139738</v>
      </c>
      <c r="D34" s="145">
        <v>43448</v>
      </c>
      <c r="E34" s="145">
        <v>640693</v>
      </c>
      <c r="F34" s="145">
        <v>72919</v>
      </c>
      <c r="G34" s="145">
        <v>651121</v>
      </c>
      <c r="H34" s="145">
        <v>245983</v>
      </c>
      <c r="I34" s="145">
        <v>3499</v>
      </c>
      <c r="J34" s="145">
        <v>217272</v>
      </c>
      <c r="K34" s="145">
        <v>3622</v>
      </c>
    </row>
    <row r="35" spans="2:11" ht="30" customHeight="1" x14ac:dyDescent="0.3">
      <c r="B35" s="77" t="s">
        <v>121</v>
      </c>
      <c r="C35" s="145">
        <v>58730</v>
      </c>
      <c r="D35" s="145">
        <v>89572</v>
      </c>
      <c r="E35" s="145">
        <v>1012827</v>
      </c>
      <c r="F35" s="145">
        <v>0</v>
      </c>
      <c r="G35" s="145">
        <v>421424</v>
      </c>
      <c r="H35" s="145">
        <v>0</v>
      </c>
      <c r="I35" s="145">
        <v>141112</v>
      </c>
      <c r="J35" s="145">
        <v>92945</v>
      </c>
      <c r="K35" s="145">
        <v>0</v>
      </c>
    </row>
    <row r="36" spans="2:11" ht="30" customHeight="1" x14ac:dyDescent="0.3">
      <c r="B36" s="77" t="s">
        <v>122</v>
      </c>
      <c r="C36" s="145">
        <v>50170</v>
      </c>
      <c r="D36" s="145">
        <v>1081633</v>
      </c>
      <c r="E36" s="145">
        <v>11964106</v>
      </c>
      <c r="F36" s="145">
        <v>27826</v>
      </c>
      <c r="G36" s="145">
        <v>710408</v>
      </c>
      <c r="H36" s="145">
        <v>67347</v>
      </c>
      <c r="I36" s="145">
        <v>0</v>
      </c>
      <c r="J36" s="145">
        <v>442</v>
      </c>
      <c r="K36" s="145">
        <v>55513</v>
      </c>
    </row>
    <row r="37" spans="2:11" ht="30" customHeight="1" x14ac:dyDescent="0.3">
      <c r="B37" s="77" t="s">
        <v>123</v>
      </c>
      <c r="C37" s="145">
        <v>0</v>
      </c>
      <c r="D37" s="145">
        <v>0</v>
      </c>
      <c r="E37" s="145">
        <v>1041664</v>
      </c>
      <c r="F37" s="145">
        <v>2752</v>
      </c>
      <c r="G37" s="145">
        <v>2611</v>
      </c>
      <c r="H37" s="145">
        <v>0</v>
      </c>
      <c r="I37" s="145">
        <v>1481</v>
      </c>
      <c r="J37" s="145">
        <v>140966</v>
      </c>
      <c r="K37" s="145">
        <v>8205</v>
      </c>
    </row>
    <row r="38" spans="2:11" ht="30" customHeight="1" thickBot="1" x14ac:dyDescent="0.35">
      <c r="B38" s="78" t="s">
        <v>124</v>
      </c>
      <c r="C38" s="149">
        <v>5963626</v>
      </c>
      <c r="D38" s="149">
        <v>4658776</v>
      </c>
      <c r="E38" s="149">
        <v>87858025</v>
      </c>
      <c r="F38" s="149">
        <v>871603</v>
      </c>
      <c r="G38" s="149">
        <v>14661732</v>
      </c>
      <c r="H38" s="149">
        <v>952419</v>
      </c>
      <c r="I38" s="149">
        <v>840551</v>
      </c>
      <c r="J38" s="149">
        <v>2142552</v>
      </c>
      <c r="K38" s="149">
        <v>11125936</v>
      </c>
    </row>
    <row r="39" spans="2:11" ht="14.5" thickTop="1" x14ac:dyDescent="0.3">
      <c r="B39" s="260" t="s">
        <v>50</v>
      </c>
      <c r="C39" s="260"/>
      <c r="D39" s="260"/>
      <c r="E39" s="260"/>
      <c r="F39" s="260"/>
      <c r="G39" s="260"/>
      <c r="H39" s="260"/>
      <c r="I39" s="299" t="s">
        <v>134</v>
      </c>
      <c r="J39" s="299"/>
      <c r="K39" s="299"/>
    </row>
  </sheetData>
  <sheetProtection algorithmName="SHA-512" hashValue="ohTIoVM4fMk4YT2K3ElmVlR9VoyEZIOMBcMykQ9ZB8qX1OSP7ki9OwdXwB9s18tyYdcdf+keguaualRla1LoAw==" saltValue="P8Q7sahzMnTOYeI7neXnNA==" spinCount="100000" sheet="1" objects="1" scenarios="1"/>
  <mergeCells count="3">
    <mergeCell ref="B39:H39"/>
    <mergeCell ref="B3:K3"/>
    <mergeCell ref="I39:K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topLeftCell="C1" zoomScale="80" zoomScaleNormal="80" workbookViewId="0">
      <selection activeCell="I14" sqref="I14"/>
    </sheetView>
  </sheetViews>
  <sheetFormatPr defaultColWidth="19.453125" defaultRowHeight="14" x14ac:dyDescent="0.3"/>
  <cols>
    <col min="1" max="1" width="18.453125" style="17" customWidth="1"/>
    <col min="2" max="2" width="41" style="17" bestFit="1" customWidth="1"/>
    <col min="3" max="11" width="24.453125" style="17" customWidth="1"/>
    <col min="12" max="16384" width="19.453125" style="17"/>
  </cols>
  <sheetData>
    <row r="1" spans="1:12" ht="33" customHeight="1" x14ac:dyDescent="0.3"/>
    <row r="2" spans="1:12" ht="18.75" customHeight="1" x14ac:dyDescent="0.3">
      <c r="A2" s="80"/>
      <c r="B2" s="300" t="s">
        <v>125</v>
      </c>
      <c r="C2" s="300"/>
      <c r="D2" s="300"/>
      <c r="E2" s="300"/>
      <c r="F2" s="300"/>
      <c r="G2" s="300"/>
      <c r="H2" s="300"/>
      <c r="I2" s="300"/>
      <c r="J2" s="300"/>
      <c r="K2" s="300"/>
    </row>
    <row r="3" spans="1:12" ht="26.25" customHeight="1" x14ac:dyDescent="0.3">
      <c r="B3" s="301" t="s">
        <v>317</v>
      </c>
      <c r="C3" s="302"/>
      <c r="D3" s="302"/>
      <c r="E3" s="302"/>
      <c r="F3" s="302"/>
      <c r="G3" s="302"/>
      <c r="H3" s="302"/>
      <c r="I3" s="302"/>
      <c r="J3" s="302"/>
      <c r="K3" s="302"/>
      <c r="L3" s="303"/>
    </row>
    <row r="4" spans="1:12" ht="48.75" customHeight="1" x14ac:dyDescent="0.3">
      <c r="B4" s="81" t="s">
        <v>0</v>
      </c>
      <c r="C4" s="107" t="s">
        <v>56</v>
      </c>
      <c r="D4" s="107" t="s">
        <v>127</v>
      </c>
      <c r="E4" s="107" t="s">
        <v>32</v>
      </c>
      <c r="F4" s="107" t="s">
        <v>33</v>
      </c>
      <c r="G4" s="107" t="s">
        <v>133</v>
      </c>
      <c r="H4" s="107" t="s">
        <v>48</v>
      </c>
      <c r="I4" s="107" t="s">
        <v>261</v>
      </c>
      <c r="J4" s="107" t="s">
        <v>135</v>
      </c>
      <c r="K4" s="107" t="s">
        <v>128</v>
      </c>
      <c r="L4" s="107" t="s">
        <v>199</v>
      </c>
    </row>
    <row r="5" spans="1:12" ht="28.5" customHeight="1" x14ac:dyDescent="0.3">
      <c r="B5" s="82" t="s">
        <v>91</v>
      </c>
      <c r="C5" s="145">
        <v>255000</v>
      </c>
      <c r="D5" s="145">
        <v>450000</v>
      </c>
      <c r="E5" s="145">
        <v>500000</v>
      </c>
      <c r="F5" s="145">
        <v>161388</v>
      </c>
      <c r="G5" s="145">
        <v>183000</v>
      </c>
      <c r="H5" s="145">
        <v>500000</v>
      </c>
      <c r="I5" s="145">
        <v>400100</v>
      </c>
      <c r="J5" s="145">
        <v>612340</v>
      </c>
      <c r="K5" s="145">
        <v>450000</v>
      </c>
      <c r="L5" s="145">
        <v>416726</v>
      </c>
    </row>
    <row r="6" spans="1:12" ht="28.5" customHeight="1" x14ac:dyDescent="0.3">
      <c r="B6" s="82" t="s">
        <v>92</v>
      </c>
      <c r="C6" s="145">
        <v>0</v>
      </c>
      <c r="D6" s="145">
        <v>0</v>
      </c>
      <c r="E6" s="145">
        <v>0</v>
      </c>
      <c r="F6" s="145">
        <v>0</v>
      </c>
      <c r="G6" s="145">
        <v>0</v>
      </c>
      <c r="H6" s="145">
        <v>0</v>
      </c>
      <c r="I6" s="145">
        <v>0</v>
      </c>
      <c r="J6" s="145">
        <v>0</v>
      </c>
      <c r="K6" s="145">
        <v>0</v>
      </c>
      <c r="L6" s="145">
        <v>491067</v>
      </c>
    </row>
    <row r="7" spans="1:12" ht="28.5" customHeight="1" x14ac:dyDescent="0.3">
      <c r="B7" s="82" t="s">
        <v>93</v>
      </c>
      <c r="C7" s="145">
        <v>0</v>
      </c>
      <c r="D7" s="145">
        <v>0</v>
      </c>
      <c r="E7" s="145">
        <v>0</v>
      </c>
      <c r="F7" s="145">
        <v>129951</v>
      </c>
      <c r="G7" s="145">
        <v>0</v>
      </c>
      <c r="H7" s="145">
        <v>0</v>
      </c>
      <c r="I7" s="145">
        <v>0</v>
      </c>
      <c r="J7" s="145">
        <v>384902</v>
      </c>
      <c r="K7" s="145">
        <v>0</v>
      </c>
      <c r="L7" s="145">
        <v>2500</v>
      </c>
    </row>
    <row r="8" spans="1:12" ht="28.5" customHeight="1" x14ac:dyDescent="0.3">
      <c r="B8" s="82" t="s">
        <v>94</v>
      </c>
      <c r="C8" s="145">
        <v>148118</v>
      </c>
      <c r="D8" s="145">
        <v>9309880</v>
      </c>
      <c r="E8" s="145">
        <v>3784987</v>
      </c>
      <c r="F8" s="145">
        <v>318516</v>
      </c>
      <c r="G8" s="145">
        <v>111715</v>
      </c>
      <c r="H8" s="145">
        <v>5006134</v>
      </c>
      <c r="I8" s="145">
        <v>0</v>
      </c>
      <c r="J8" s="145">
        <v>2100749</v>
      </c>
      <c r="K8" s="145">
        <v>988479</v>
      </c>
      <c r="L8" s="145">
        <v>0</v>
      </c>
    </row>
    <row r="9" spans="1:12" ht="28.5" customHeight="1" x14ac:dyDescent="0.3">
      <c r="B9" s="82" t="s">
        <v>95</v>
      </c>
      <c r="C9" s="145">
        <v>0</v>
      </c>
      <c r="D9" s="145">
        <v>2795790</v>
      </c>
      <c r="E9" s="145">
        <v>2582005</v>
      </c>
      <c r="F9" s="145">
        <v>-26523</v>
      </c>
      <c r="G9" s="145">
        <v>14451</v>
      </c>
      <c r="H9" s="145">
        <v>0</v>
      </c>
      <c r="I9" s="145">
        <v>43994</v>
      </c>
      <c r="J9" s="145">
        <v>-304197</v>
      </c>
      <c r="K9" s="145">
        <v>62000</v>
      </c>
      <c r="L9" s="145">
        <v>-1218181</v>
      </c>
    </row>
    <row r="10" spans="1:12" ht="28.5" customHeight="1" x14ac:dyDescent="0.3">
      <c r="B10" s="82" t="s">
        <v>96</v>
      </c>
      <c r="C10" s="145">
        <v>0</v>
      </c>
      <c r="D10" s="145">
        <v>0</v>
      </c>
      <c r="E10" s="145">
        <v>0</v>
      </c>
      <c r="F10" s="145">
        <v>1590909</v>
      </c>
      <c r="G10" s="145">
        <v>0</v>
      </c>
      <c r="H10" s="145">
        <v>-21688</v>
      </c>
      <c r="I10" s="145">
        <v>237312</v>
      </c>
      <c r="J10" s="145">
        <v>0</v>
      </c>
      <c r="K10" s="145">
        <v>0</v>
      </c>
      <c r="L10" s="145">
        <v>511237</v>
      </c>
    </row>
    <row r="11" spans="1:12" ht="28.5" customHeight="1" x14ac:dyDescent="0.3">
      <c r="B11" s="83" t="s">
        <v>97</v>
      </c>
      <c r="C11" s="146">
        <v>403118</v>
      </c>
      <c r="D11" s="146">
        <v>12555671</v>
      </c>
      <c r="E11" s="146">
        <v>6866991</v>
      </c>
      <c r="F11" s="146">
        <v>2174241</v>
      </c>
      <c r="G11" s="146">
        <v>309166</v>
      </c>
      <c r="H11" s="146">
        <v>5484446</v>
      </c>
      <c r="I11" s="146">
        <v>681405</v>
      </c>
      <c r="J11" s="146">
        <v>2793794</v>
      </c>
      <c r="K11" s="146">
        <v>1500479</v>
      </c>
      <c r="L11" s="146">
        <v>203350</v>
      </c>
    </row>
    <row r="12" spans="1:12" ht="28.5" customHeight="1" x14ac:dyDescent="0.3">
      <c r="B12" s="82" t="s">
        <v>98</v>
      </c>
      <c r="C12" s="145">
        <v>0</v>
      </c>
      <c r="D12" s="145">
        <v>133578</v>
      </c>
      <c r="E12" s="145">
        <v>765999</v>
      </c>
      <c r="F12" s="145">
        <v>157312</v>
      </c>
      <c r="G12" s="145">
        <v>11079</v>
      </c>
      <c r="H12" s="145">
        <v>0</v>
      </c>
      <c r="I12" s="145">
        <v>0</v>
      </c>
      <c r="J12" s="145">
        <v>419521</v>
      </c>
      <c r="K12" s="145">
        <v>25941</v>
      </c>
      <c r="L12" s="145">
        <v>277138</v>
      </c>
    </row>
    <row r="13" spans="1:12" ht="28.5" customHeight="1" x14ac:dyDescent="0.3">
      <c r="B13" s="84" t="s">
        <v>99</v>
      </c>
      <c r="C13" s="145">
        <v>1760985</v>
      </c>
      <c r="D13" s="145">
        <v>77489614</v>
      </c>
      <c r="E13" s="145">
        <v>72824733</v>
      </c>
      <c r="F13" s="145">
        <v>36947080</v>
      </c>
      <c r="G13" s="145">
        <v>1002547</v>
      </c>
      <c r="H13" s="145">
        <v>2757776</v>
      </c>
      <c r="I13" s="145">
        <v>0</v>
      </c>
      <c r="J13" s="145">
        <v>19699234</v>
      </c>
      <c r="K13" s="145">
        <v>12510420</v>
      </c>
      <c r="L13" s="145">
        <v>1372732</v>
      </c>
    </row>
    <row r="14" spans="1:12" ht="28.5" customHeight="1" x14ac:dyDescent="0.3">
      <c r="B14" s="84" t="s">
        <v>100</v>
      </c>
      <c r="C14" s="145">
        <v>0</v>
      </c>
      <c r="D14" s="145">
        <v>2254086</v>
      </c>
      <c r="E14" s="145">
        <v>63508</v>
      </c>
      <c r="F14" s="145">
        <v>13786</v>
      </c>
      <c r="G14" s="145">
        <v>0</v>
      </c>
      <c r="H14" s="145">
        <v>1850773</v>
      </c>
      <c r="I14" s="145">
        <v>0</v>
      </c>
      <c r="J14" s="145">
        <v>1065271</v>
      </c>
      <c r="K14" s="145">
        <v>287079</v>
      </c>
      <c r="L14" s="145">
        <v>204447</v>
      </c>
    </row>
    <row r="15" spans="1:12" ht="28.5" customHeight="1" x14ac:dyDescent="0.3">
      <c r="B15" s="84" t="s">
        <v>101</v>
      </c>
      <c r="C15" s="145">
        <v>58760</v>
      </c>
      <c r="D15" s="145">
        <v>659361</v>
      </c>
      <c r="E15" s="145">
        <v>973373</v>
      </c>
      <c r="F15" s="145">
        <v>451850</v>
      </c>
      <c r="G15" s="145">
        <v>16859</v>
      </c>
      <c r="H15" s="145">
        <v>153968</v>
      </c>
      <c r="I15" s="145">
        <v>37294</v>
      </c>
      <c r="J15" s="145">
        <v>604507</v>
      </c>
      <c r="K15" s="145">
        <v>62594</v>
      </c>
      <c r="L15" s="145">
        <v>170311</v>
      </c>
    </row>
    <row r="16" spans="1:12" ht="28.5" customHeight="1" thickBot="1" x14ac:dyDescent="0.35">
      <c r="B16" s="85" t="s">
        <v>102</v>
      </c>
      <c r="C16" s="149">
        <v>2222863</v>
      </c>
      <c r="D16" s="149">
        <v>93092310</v>
      </c>
      <c r="E16" s="149">
        <v>81494604</v>
      </c>
      <c r="F16" s="149">
        <v>39744269</v>
      </c>
      <c r="G16" s="149">
        <v>1339650</v>
      </c>
      <c r="H16" s="149">
        <v>10246964</v>
      </c>
      <c r="I16" s="149">
        <v>718699</v>
      </c>
      <c r="J16" s="149">
        <v>24582326</v>
      </c>
      <c r="K16" s="149">
        <v>14386514</v>
      </c>
      <c r="L16" s="149">
        <v>2227977</v>
      </c>
    </row>
    <row r="17" spans="2:12" ht="28.5" customHeight="1" thickTop="1" x14ac:dyDescent="0.3">
      <c r="B17" s="86" t="s">
        <v>103</v>
      </c>
      <c r="C17" s="145">
        <v>0</v>
      </c>
      <c r="D17" s="145">
        <v>0</v>
      </c>
      <c r="E17" s="145">
        <v>0</v>
      </c>
      <c r="F17" s="145">
        <v>1045218</v>
      </c>
      <c r="G17" s="145">
        <v>0</v>
      </c>
      <c r="H17" s="145">
        <v>0</v>
      </c>
      <c r="I17" s="145">
        <v>0</v>
      </c>
      <c r="J17" s="145">
        <v>731271</v>
      </c>
      <c r="K17" s="145">
        <v>0</v>
      </c>
      <c r="L17" s="145">
        <v>92500</v>
      </c>
    </row>
    <row r="18" spans="2:12" ht="28.5" customHeight="1" x14ac:dyDescent="0.3">
      <c r="B18" s="84" t="s">
        <v>104</v>
      </c>
      <c r="C18" s="145">
        <v>0</v>
      </c>
      <c r="D18" s="145">
        <v>10772500</v>
      </c>
      <c r="E18" s="145">
        <v>4486201</v>
      </c>
      <c r="F18" s="145">
        <v>2011224</v>
      </c>
      <c r="G18" s="145">
        <v>175000</v>
      </c>
      <c r="H18" s="145">
        <v>1680958</v>
      </c>
      <c r="I18" s="145">
        <v>0</v>
      </c>
      <c r="J18" s="145">
        <v>1208729</v>
      </c>
      <c r="K18" s="145">
        <v>5684700</v>
      </c>
      <c r="L18" s="145">
        <v>819000</v>
      </c>
    </row>
    <row r="19" spans="2:12" ht="28.5" customHeight="1" x14ac:dyDescent="0.3">
      <c r="B19" s="84" t="s">
        <v>105</v>
      </c>
      <c r="C19" s="145">
        <v>100</v>
      </c>
      <c r="D19" s="145">
        <v>99466</v>
      </c>
      <c r="E19" s="145">
        <v>38260</v>
      </c>
      <c r="F19" s="145">
        <v>16163</v>
      </c>
      <c r="G19" s="145">
        <v>13356</v>
      </c>
      <c r="H19" s="145">
        <v>0</v>
      </c>
      <c r="I19" s="145">
        <v>21746</v>
      </c>
      <c r="J19" s="145">
        <v>56708</v>
      </c>
      <c r="K19" s="145">
        <v>46468</v>
      </c>
      <c r="L19" s="145">
        <v>10531</v>
      </c>
    </row>
    <row r="20" spans="2:12" ht="28.5" customHeight="1" x14ac:dyDescent="0.3">
      <c r="B20" s="84" t="s">
        <v>106</v>
      </c>
      <c r="C20" s="145">
        <v>749519</v>
      </c>
      <c r="D20" s="145">
        <v>64530158</v>
      </c>
      <c r="E20" s="145">
        <v>58998863</v>
      </c>
      <c r="F20" s="145">
        <v>34714806</v>
      </c>
      <c r="G20" s="145">
        <v>675379</v>
      </c>
      <c r="H20" s="145">
        <v>3900777</v>
      </c>
      <c r="I20" s="145">
        <v>391000</v>
      </c>
      <c r="J20" s="145">
        <v>14712704</v>
      </c>
      <c r="K20" s="145">
        <v>3772053</v>
      </c>
      <c r="L20" s="145">
        <v>877493</v>
      </c>
    </row>
    <row r="21" spans="2:12" ht="28.5" customHeight="1" x14ac:dyDescent="0.3">
      <c r="B21" s="84" t="s">
        <v>107</v>
      </c>
      <c r="C21" s="145">
        <v>0</v>
      </c>
      <c r="D21" s="145">
        <v>0</v>
      </c>
      <c r="E21" s="145">
        <v>0</v>
      </c>
      <c r="F21" s="145">
        <v>0</v>
      </c>
      <c r="G21" s="145">
        <v>0</v>
      </c>
      <c r="H21" s="145">
        <v>0</v>
      </c>
      <c r="I21" s="145">
        <v>0</v>
      </c>
      <c r="J21" s="145">
        <v>0</v>
      </c>
      <c r="K21" s="145">
        <v>17580</v>
      </c>
      <c r="L21" s="145">
        <v>0</v>
      </c>
    </row>
    <row r="22" spans="2:12" ht="28.5" customHeight="1" x14ac:dyDescent="0.3">
      <c r="B22" s="84" t="s">
        <v>108</v>
      </c>
      <c r="C22" s="145">
        <v>0</v>
      </c>
      <c r="D22" s="145">
        <v>1246846</v>
      </c>
      <c r="E22" s="145">
        <v>2021732</v>
      </c>
      <c r="F22" s="145">
        <v>0</v>
      </c>
      <c r="G22" s="145">
        <v>0</v>
      </c>
      <c r="H22" s="145">
        <v>0</v>
      </c>
      <c r="I22" s="145">
        <v>0</v>
      </c>
      <c r="J22" s="145">
        <v>0</v>
      </c>
      <c r="K22" s="145">
        <v>0</v>
      </c>
      <c r="L22" s="145">
        <v>0</v>
      </c>
    </row>
    <row r="23" spans="2:12" ht="28.5" customHeight="1" x14ac:dyDescent="0.3">
      <c r="B23" s="84" t="s">
        <v>109</v>
      </c>
      <c r="C23" s="145">
        <v>0</v>
      </c>
      <c r="D23" s="145">
        <v>848662</v>
      </c>
      <c r="E23" s="145">
        <v>579305</v>
      </c>
      <c r="F23" s="145">
        <v>52535</v>
      </c>
      <c r="G23" s="145">
        <v>67275</v>
      </c>
      <c r="H23" s="145">
        <v>0</v>
      </c>
      <c r="I23" s="145">
        <v>0</v>
      </c>
      <c r="J23" s="145">
        <v>397271</v>
      </c>
      <c r="K23" s="145">
        <v>26497</v>
      </c>
      <c r="L23" s="145">
        <v>7533</v>
      </c>
    </row>
    <row r="24" spans="2:12" ht="28.5" customHeight="1" x14ac:dyDescent="0.3">
      <c r="B24" s="84" t="s">
        <v>110</v>
      </c>
      <c r="C24" s="145">
        <v>0</v>
      </c>
      <c r="D24" s="145">
        <v>0</v>
      </c>
      <c r="E24" s="145">
        <v>0</v>
      </c>
      <c r="F24" s="145">
        <v>0</v>
      </c>
      <c r="G24" s="145">
        <v>41971</v>
      </c>
      <c r="H24" s="145">
        <v>0</v>
      </c>
      <c r="I24" s="145">
        <v>0</v>
      </c>
      <c r="J24" s="145">
        <v>0</v>
      </c>
      <c r="K24" s="145">
        <v>0</v>
      </c>
      <c r="L24" s="145">
        <v>0</v>
      </c>
    </row>
    <row r="25" spans="2:12" ht="28.5" customHeight="1" x14ac:dyDescent="0.3">
      <c r="B25" s="84" t="s">
        <v>111</v>
      </c>
      <c r="C25" s="145">
        <v>0</v>
      </c>
      <c r="D25" s="145">
        <v>0</v>
      </c>
      <c r="E25" s="145">
        <v>0</v>
      </c>
      <c r="F25" s="145">
        <v>0</v>
      </c>
      <c r="G25" s="145">
        <v>0</v>
      </c>
      <c r="H25" s="145">
        <v>0</v>
      </c>
      <c r="I25" s="145">
        <v>0</v>
      </c>
      <c r="J25" s="145">
        <v>0</v>
      </c>
      <c r="K25" s="145">
        <v>0</v>
      </c>
      <c r="L25" s="145">
        <v>0</v>
      </c>
    </row>
    <row r="26" spans="2:12" ht="28.5" customHeight="1" x14ac:dyDescent="0.3">
      <c r="B26" s="84" t="s">
        <v>112</v>
      </c>
      <c r="C26" s="145">
        <v>0</v>
      </c>
      <c r="D26" s="145">
        <v>8063441</v>
      </c>
      <c r="E26" s="145">
        <v>4082474</v>
      </c>
      <c r="F26" s="145">
        <v>153814</v>
      </c>
      <c r="G26" s="145">
        <v>0</v>
      </c>
      <c r="H26" s="145">
        <v>346246</v>
      </c>
      <c r="I26" s="145">
        <v>0</v>
      </c>
      <c r="J26" s="145">
        <v>3876431</v>
      </c>
      <c r="K26" s="145">
        <v>0</v>
      </c>
      <c r="L26" s="145">
        <v>73752</v>
      </c>
    </row>
    <row r="27" spans="2:12" ht="28.5" customHeight="1" x14ac:dyDescent="0.3">
      <c r="B27" s="84" t="s">
        <v>113</v>
      </c>
      <c r="C27" s="145">
        <v>0</v>
      </c>
      <c r="D27" s="145">
        <v>1020</v>
      </c>
      <c r="E27" s="145">
        <v>3589856</v>
      </c>
      <c r="F27" s="145">
        <v>153</v>
      </c>
      <c r="G27" s="145">
        <v>57929</v>
      </c>
      <c r="H27" s="145">
        <v>0</v>
      </c>
      <c r="I27" s="145">
        <v>0</v>
      </c>
      <c r="J27" s="145">
        <v>164664</v>
      </c>
      <c r="K27" s="145">
        <v>2397807</v>
      </c>
      <c r="L27" s="145">
        <v>3386</v>
      </c>
    </row>
    <row r="28" spans="2:12" ht="28.5" customHeight="1" x14ac:dyDescent="0.3">
      <c r="B28" s="84" t="s">
        <v>114</v>
      </c>
      <c r="C28" s="145">
        <v>0</v>
      </c>
      <c r="D28" s="145">
        <v>1223</v>
      </c>
      <c r="E28" s="145">
        <v>0</v>
      </c>
      <c r="F28" s="145">
        <v>0</v>
      </c>
      <c r="G28" s="145">
        <v>0</v>
      </c>
      <c r="H28" s="145">
        <v>0</v>
      </c>
      <c r="I28" s="145">
        <v>0</v>
      </c>
      <c r="J28" s="145">
        <v>0</v>
      </c>
      <c r="K28" s="145">
        <v>0</v>
      </c>
      <c r="L28" s="145">
        <v>0</v>
      </c>
    </row>
    <row r="29" spans="2:12" ht="28.5" customHeight="1" x14ac:dyDescent="0.3">
      <c r="B29" s="84" t="s">
        <v>115</v>
      </c>
      <c r="C29" s="145">
        <v>0</v>
      </c>
      <c r="D29" s="145">
        <v>0</v>
      </c>
      <c r="E29" s="145">
        <v>0</v>
      </c>
      <c r="F29" s="145">
        <v>0</v>
      </c>
      <c r="G29" s="145">
        <v>0</v>
      </c>
      <c r="H29" s="145">
        <v>0</v>
      </c>
      <c r="I29" s="145">
        <v>0</v>
      </c>
      <c r="J29" s="145">
        <v>0</v>
      </c>
      <c r="K29" s="145">
        <v>0</v>
      </c>
      <c r="L29" s="145">
        <v>0</v>
      </c>
    </row>
    <row r="30" spans="2:12" ht="28.5" customHeight="1" x14ac:dyDescent="0.3">
      <c r="B30" s="84" t="s">
        <v>116</v>
      </c>
      <c r="C30" s="145">
        <v>17566</v>
      </c>
      <c r="D30" s="145">
        <v>557767</v>
      </c>
      <c r="E30" s="145">
        <v>886715</v>
      </c>
      <c r="F30" s="145">
        <v>157056</v>
      </c>
      <c r="G30" s="145">
        <v>10180</v>
      </c>
      <c r="H30" s="145">
        <v>0</v>
      </c>
      <c r="I30" s="145">
        <v>0</v>
      </c>
      <c r="J30" s="145">
        <v>1163652</v>
      </c>
      <c r="K30" s="145">
        <v>71849</v>
      </c>
      <c r="L30" s="145">
        <v>12626</v>
      </c>
    </row>
    <row r="31" spans="2:12" ht="28.5" customHeight="1" x14ac:dyDescent="0.3">
      <c r="B31" s="84" t="s">
        <v>117</v>
      </c>
      <c r="C31" s="145">
        <v>0</v>
      </c>
      <c r="D31" s="145">
        <v>580214</v>
      </c>
      <c r="E31" s="145">
        <v>0</v>
      </c>
      <c r="F31" s="145">
        <v>4313</v>
      </c>
      <c r="G31" s="145">
        <v>0</v>
      </c>
      <c r="H31" s="145">
        <v>0</v>
      </c>
      <c r="I31" s="145">
        <v>0</v>
      </c>
      <c r="J31" s="145">
        <v>371482</v>
      </c>
      <c r="K31" s="145">
        <v>90148</v>
      </c>
      <c r="L31" s="145">
        <v>27697</v>
      </c>
    </row>
    <row r="32" spans="2:12" ht="28.5" customHeight="1" x14ac:dyDescent="0.3">
      <c r="B32" s="84" t="s">
        <v>118</v>
      </c>
      <c r="C32" s="145">
        <v>895545</v>
      </c>
      <c r="D32" s="145">
        <v>5875850</v>
      </c>
      <c r="E32" s="145">
        <v>2890332</v>
      </c>
      <c r="F32" s="145">
        <v>1148564</v>
      </c>
      <c r="G32" s="145">
        <v>140037</v>
      </c>
      <c r="H32" s="145">
        <v>3879709</v>
      </c>
      <c r="I32" s="145">
        <v>0</v>
      </c>
      <c r="J32" s="145">
        <v>962523</v>
      </c>
      <c r="K32" s="145">
        <v>1128706</v>
      </c>
      <c r="L32" s="145">
        <v>168912</v>
      </c>
    </row>
    <row r="33" spans="2:12" ht="28.5" customHeight="1" x14ac:dyDescent="0.3">
      <c r="B33" s="84" t="s">
        <v>119</v>
      </c>
      <c r="C33" s="145">
        <v>168587</v>
      </c>
      <c r="D33" s="145">
        <v>17186</v>
      </c>
      <c r="E33" s="145">
        <v>2153579</v>
      </c>
      <c r="F33" s="145">
        <v>370544</v>
      </c>
      <c r="G33" s="145">
        <v>8692</v>
      </c>
      <c r="H33" s="145">
        <v>6761</v>
      </c>
      <c r="I33" s="145">
        <v>2030</v>
      </c>
      <c r="J33" s="145">
        <v>450411</v>
      </c>
      <c r="K33" s="145">
        <v>223503</v>
      </c>
      <c r="L33" s="145">
        <v>15208</v>
      </c>
    </row>
    <row r="34" spans="2:12" ht="28.5" customHeight="1" x14ac:dyDescent="0.3">
      <c r="B34" s="84" t="s">
        <v>120</v>
      </c>
      <c r="C34" s="145">
        <v>258142</v>
      </c>
      <c r="D34" s="145">
        <v>0</v>
      </c>
      <c r="E34" s="145">
        <v>521692</v>
      </c>
      <c r="F34" s="145">
        <v>1561</v>
      </c>
      <c r="G34" s="145">
        <v>55893</v>
      </c>
      <c r="H34" s="145">
        <v>138755</v>
      </c>
      <c r="I34" s="145">
        <v>0</v>
      </c>
      <c r="J34" s="145">
        <v>114669</v>
      </c>
      <c r="K34" s="145">
        <v>174356</v>
      </c>
      <c r="L34" s="145">
        <v>38570</v>
      </c>
    </row>
    <row r="35" spans="2:12" ht="28.5" customHeight="1" x14ac:dyDescent="0.3">
      <c r="B35" s="84" t="s">
        <v>121</v>
      </c>
      <c r="C35" s="145">
        <v>0</v>
      </c>
      <c r="D35" s="145">
        <v>95154</v>
      </c>
      <c r="E35" s="145">
        <v>994535</v>
      </c>
      <c r="F35" s="145">
        <v>59818</v>
      </c>
      <c r="G35" s="145">
        <v>27178</v>
      </c>
      <c r="H35" s="145">
        <v>0</v>
      </c>
      <c r="I35" s="145">
        <v>273252</v>
      </c>
      <c r="J35" s="145">
        <v>29737</v>
      </c>
      <c r="K35" s="145">
        <v>717687</v>
      </c>
      <c r="L35" s="145">
        <v>0</v>
      </c>
    </row>
    <row r="36" spans="2:12" ht="28.5" customHeight="1" x14ac:dyDescent="0.3">
      <c r="B36" s="84" t="s">
        <v>122</v>
      </c>
      <c r="C36" s="145">
        <v>133403</v>
      </c>
      <c r="D36" s="145">
        <v>385783</v>
      </c>
      <c r="E36" s="145">
        <v>195346</v>
      </c>
      <c r="F36" s="145">
        <v>0</v>
      </c>
      <c r="G36" s="145">
        <v>57069</v>
      </c>
      <c r="H36" s="145">
        <v>0</v>
      </c>
      <c r="I36" s="145">
        <v>0</v>
      </c>
      <c r="J36" s="145">
        <v>178376</v>
      </c>
      <c r="K36" s="145">
        <v>24071</v>
      </c>
      <c r="L36" s="145">
        <v>77840</v>
      </c>
    </row>
    <row r="37" spans="2:12" ht="28.5" customHeight="1" x14ac:dyDescent="0.3">
      <c r="B37" s="84" t="s">
        <v>123</v>
      </c>
      <c r="C37" s="145">
        <v>0</v>
      </c>
      <c r="D37" s="145">
        <v>17041</v>
      </c>
      <c r="E37" s="145">
        <v>55714</v>
      </c>
      <c r="F37" s="145">
        <v>8501</v>
      </c>
      <c r="G37" s="145">
        <v>9692</v>
      </c>
      <c r="H37" s="145">
        <v>293758</v>
      </c>
      <c r="I37" s="145">
        <v>30671</v>
      </c>
      <c r="J37" s="145">
        <v>163699</v>
      </c>
      <c r="K37" s="145">
        <v>11088</v>
      </c>
      <c r="L37" s="145">
        <v>2928</v>
      </c>
    </row>
    <row r="38" spans="2:12" ht="28.5" customHeight="1" thickBot="1" x14ac:dyDescent="0.35">
      <c r="B38" s="85" t="s">
        <v>124</v>
      </c>
      <c r="C38" s="149">
        <v>2222863</v>
      </c>
      <c r="D38" s="149">
        <v>93092310</v>
      </c>
      <c r="E38" s="149">
        <v>81494604</v>
      </c>
      <c r="F38" s="149">
        <v>39744269</v>
      </c>
      <c r="G38" s="149">
        <v>1339650</v>
      </c>
      <c r="H38" s="149">
        <v>10246964</v>
      </c>
      <c r="I38" s="149">
        <v>718699</v>
      </c>
      <c r="J38" s="149">
        <v>24582326</v>
      </c>
      <c r="K38" s="149">
        <v>14386514</v>
      </c>
      <c r="L38" s="149">
        <v>2227977</v>
      </c>
    </row>
    <row r="39" spans="2:12" ht="18.75" customHeight="1" thickTop="1" x14ac:dyDescent="0.3">
      <c r="B39" s="300" t="s">
        <v>50</v>
      </c>
      <c r="C39" s="300"/>
      <c r="D39" s="300"/>
      <c r="E39" s="300"/>
      <c r="F39" s="300"/>
      <c r="G39" s="300"/>
      <c r="H39" s="300"/>
      <c r="I39" s="300"/>
      <c r="J39" s="216"/>
      <c r="K39" s="304" t="s">
        <v>134</v>
      </c>
      <c r="L39" s="304"/>
    </row>
    <row r="40" spans="2:12" ht="18.75" customHeight="1" x14ac:dyDescent="0.3"/>
  </sheetData>
  <sheetProtection algorithmName="SHA-512" hashValue="06/p1Rof2VtfQ2EQBOeF4wYu00lZkPVGYY1n07PUdocXCgmswHIPiERMCgyHUfRZm6+68lLh+Wob70G2klP7ZQ==" saltValue="kDDyDCAcwE23CqH6adKgkQ==" spinCount="100000" sheet="1" objects="1" scenarios="1"/>
  <mergeCells count="4">
    <mergeCell ref="B2:K2"/>
    <mergeCell ref="B39:I39"/>
    <mergeCell ref="B3:L3"/>
    <mergeCell ref="K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Z48"/>
  <sheetViews>
    <sheetView showGridLines="0" topLeftCell="C1" zoomScale="80" zoomScaleNormal="80" zoomScaleSheetLayoutView="55" workbookViewId="0">
      <selection activeCell="H8" sqref="H8"/>
    </sheetView>
  </sheetViews>
  <sheetFormatPr defaultColWidth="9.453125" defaultRowHeight="19.5" customHeight="1" x14ac:dyDescent="0.35"/>
  <cols>
    <col min="1" max="1" width="12.453125" style="4" customWidth="1"/>
    <col min="2" max="2" width="45.54296875" style="4" customWidth="1"/>
    <col min="3" max="3" width="26.81640625" style="190" customWidth="1"/>
    <col min="4" max="8" width="22.54296875" style="4" customWidth="1"/>
    <col min="9" max="9" width="21.453125" style="4" customWidth="1"/>
    <col min="10" max="11" width="22.54296875" style="4" customWidth="1"/>
    <col min="12" max="12" width="17.54296875" style="4" bestFit="1" customWidth="1"/>
    <col min="13" max="13" width="36.453125" style="167" hidden="1" customWidth="1"/>
    <col min="14" max="14" width="17.54296875" style="94" hidden="1" customWidth="1"/>
    <col min="15" max="15" width="16.453125" style="94" hidden="1" customWidth="1"/>
    <col min="16" max="16" width="17.54296875" style="94" hidden="1" customWidth="1"/>
    <col min="17" max="17" width="16.453125" style="94" hidden="1" customWidth="1"/>
    <col min="18" max="18" width="17.54296875" style="94" hidden="1" customWidth="1"/>
    <col min="19" max="19" width="16.453125" style="94" hidden="1" customWidth="1"/>
    <col min="20" max="20" width="17.54296875" style="94" hidden="1" customWidth="1"/>
    <col min="21" max="21" width="8.54296875" style="8" hidden="1" customWidth="1"/>
    <col min="22" max="22" width="7.54296875" style="4" hidden="1" customWidth="1"/>
    <col min="23" max="23" width="16.453125" style="4" hidden="1" customWidth="1"/>
    <col min="24" max="24" width="17.54296875" style="4" hidden="1" customWidth="1"/>
    <col min="25" max="25" width="23.54296875" style="4" hidden="1" customWidth="1"/>
    <col min="26" max="26" width="15.453125" style="4" hidden="1" customWidth="1"/>
    <col min="27" max="35" width="9.453125" style="4" customWidth="1"/>
    <col min="36" max="36" width="9" style="4" customWidth="1"/>
    <col min="37" max="37" width="6.54296875" style="4" customWidth="1"/>
    <col min="38" max="38" width="4.453125" style="4" customWidth="1"/>
    <col min="39" max="39" width="7" style="4" customWidth="1"/>
    <col min="40" max="40" width="5" style="4" customWidth="1"/>
    <col min="41" max="41" width="6.453125" style="4" customWidth="1"/>
    <col min="42" max="42" width="3.453125" style="4" customWidth="1"/>
    <col min="43" max="43" width="12.54296875" style="4" customWidth="1"/>
    <col min="44" max="44" width="8" style="4" customWidth="1"/>
    <col min="45" max="46" width="8.54296875" style="4" customWidth="1"/>
    <col min="47" max="47" width="10.54296875" style="4" customWidth="1"/>
    <col min="48" max="48" width="15.453125" style="4" customWidth="1"/>
    <col min="49" max="49" width="12" style="4" customWidth="1"/>
    <col min="50" max="50" width="13.54296875" style="4" customWidth="1"/>
    <col min="51" max="51" width="11.453125" style="4" customWidth="1"/>
    <col min="52" max="16384" width="9.453125" style="4"/>
  </cols>
  <sheetData>
    <row r="2" spans="1:25" ht="31.5" customHeight="1" x14ac:dyDescent="0.35"/>
    <row r="3" spans="1:25" ht="23.25" customHeight="1" x14ac:dyDescent="0.35">
      <c r="A3" s="71"/>
      <c r="B3" s="217" t="s">
        <v>125</v>
      </c>
      <c r="C3" s="218"/>
      <c r="D3" s="217"/>
      <c r="E3" s="217"/>
      <c r="F3" s="217"/>
      <c r="G3" s="217"/>
      <c r="H3" s="217"/>
      <c r="I3" s="217"/>
      <c r="J3" s="217"/>
      <c r="K3" s="217"/>
      <c r="L3" s="217"/>
    </row>
    <row r="4" spans="1:25" ht="29.25" customHeight="1" x14ac:dyDescent="0.35">
      <c r="B4" s="305" t="s">
        <v>318</v>
      </c>
      <c r="C4" s="306"/>
      <c r="D4" s="306"/>
      <c r="E4" s="306"/>
      <c r="F4" s="306"/>
      <c r="G4" s="306"/>
      <c r="H4" s="306"/>
      <c r="I4" s="306"/>
      <c r="J4" s="306"/>
      <c r="K4" s="306"/>
      <c r="L4" s="307"/>
      <c r="N4" s="308" t="s">
        <v>161</v>
      </c>
      <c r="O4" s="308"/>
      <c r="P4" s="308" t="s">
        <v>162</v>
      </c>
      <c r="Q4" s="308"/>
      <c r="R4" s="308" t="s">
        <v>163</v>
      </c>
      <c r="S4" s="308"/>
      <c r="T4" s="308"/>
      <c r="U4" s="194"/>
      <c r="V4" s="194"/>
      <c r="W4" s="195" t="s">
        <v>192</v>
      </c>
      <c r="X4" s="195" t="s">
        <v>164</v>
      </c>
    </row>
    <row r="5" spans="1:25" s="70" customFormat="1" ht="42.75" customHeight="1" x14ac:dyDescent="0.35">
      <c r="B5" s="219" t="s">
        <v>0</v>
      </c>
      <c r="C5" s="220" t="s">
        <v>129</v>
      </c>
      <c r="D5" s="221" t="s">
        <v>130</v>
      </c>
      <c r="E5" s="221" t="s">
        <v>136</v>
      </c>
      <c r="F5" s="221" t="s">
        <v>86</v>
      </c>
      <c r="G5" s="221" t="s">
        <v>154</v>
      </c>
      <c r="H5" s="221" t="s">
        <v>38</v>
      </c>
      <c r="I5" s="221" t="s">
        <v>40</v>
      </c>
      <c r="J5" s="221" t="s">
        <v>131</v>
      </c>
      <c r="K5" s="221" t="s">
        <v>64</v>
      </c>
      <c r="L5" s="222" t="s">
        <v>132</v>
      </c>
      <c r="M5" s="167"/>
      <c r="N5" s="95" t="s">
        <v>164</v>
      </c>
      <c r="O5" s="95" t="s">
        <v>165</v>
      </c>
      <c r="P5" s="95" t="s">
        <v>164</v>
      </c>
      <c r="Q5" s="95" t="s">
        <v>165</v>
      </c>
      <c r="R5" s="95" t="s">
        <v>164</v>
      </c>
      <c r="S5" s="95" t="s">
        <v>165</v>
      </c>
      <c r="T5" s="95" t="s">
        <v>84</v>
      </c>
      <c r="U5" s="96"/>
      <c r="W5" s="95" t="s">
        <v>165</v>
      </c>
      <c r="X5" s="95" t="s">
        <v>164</v>
      </c>
    </row>
    <row r="6" spans="1:25" ht="30.75" customHeight="1" x14ac:dyDescent="0.35">
      <c r="B6" s="75" t="s">
        <v>91</v>
      </c>
      <c r="C6" s="145">
        <v>2174871</v>
      </c>
      <c r="D6" s="145">
        <v>400000</v>
      </c>
      <c r="E6" s="145">
        <v>412185</v>
      </c>
      <c r="F6" s="145">
        <v>150000</v>
      </c>
      <c r="G6" s="145">
        <v>843138</v>
      </c>
      <c r="H6" s="145">
        <v>150000</v>
      </c>
      <c r="I6" s="145">
        <v>400000</v>
      </c>
      <c r="J6" s="145">
        <v>154976</v>
      </c>
      <c r="K6" s="145">
        <v>1585456</v>
      </c>
      <c r="L6" s="87">
        <v>14098180</v>
      </c>
      <c r="M6" s="196" t="str">
        <f t="shared" ref="M6:M15" si="0">B6</f>
        <v>Share Capital</v>
      </c>
      <c r="N6" s="94">
        <f>L6-O6</f>
        <v>12798180</v>
      </c>
      <c r="O6" s="94">
        <f>SUM('APPENDIX 20 ii'!H5,'APPENDIX 20 i'!H5,'APPENDIX 20 i'!J5)</f>
        <v>1300000</v>
      </c>
      <c r="P6" s="94">
        <f>'APPENDIX  21 iv'!P6</f>
        <v>28588032</v>
      </c>
      <c r="Q6" s="94">
        <f>'APPENDIX  21 iv'!O6</f>
        <v>10402041</v>
      </c>
      <c r="R6" s="94">
        <f>N6+P6</f>
        <v>41386212</v>
      </c>
      <c r="S6" s="94">
        <f>O6+Q6</f>
        <v>11702041</v>
      </c>
      <c r="T6" s="94">
        <f>R6+S6</f>
        <v>53088253</v>
      </c>
      <c r="W6" s="94">
        <f>'APPENDIX 20 ii'!H5+'APPENDIX 20 i'!H5+'APPENDIX 20 i'!J5</f>
        <v>1300000</v>
      </c>
      <c r="X6" s="94">
        <f>L6-W6</f>
        <v>12798180</v>
      </c>
      <c r="Y6" s="70"/>
    </row>
    <row r="7" spans="1:25" ht="30.75" customHeight="1" x14ac:dyDescent="0.35">
      <c r="B7" s="75" t="s">
        <v>92</v>
      </c>
      <c r="C7" s="145">
        <v>1884957</v>
      </c>
      <c r="D7" s="145">
        <v>0</v>
      </c>
      <c r="E7" s="145">
        <v>2421891</v>
      </c>
      <c r="F7" s="145">
        <v>0</v>
      </c>
      <c r="G7" s="145">
        <v>30260</v>
      </c>
      <c r="H7" s="145">
        <v>0</v>
      </c>
      <c r="I7" s="145">
        <v>0</v>
      </c>
      <c r="J7" s="145">
        <v>0</v>
      </c>
      <c r="K7" s="145">
        <v>0</v>
      </c>
      <c r="L7" s="87">
        <v>4828175</v>
      </c>
      <c r="M7" s="196" t="str">
        <f t="shared" si="0"/>
        <v xml:space="preserve">Share Premium_x000D_
</v>
      </c>
      <c r="N7" s="94">
        <f t="shared" ref="N7:N39" si="1">L7-O7</f>
        <v>4828175</v>
      </c>
      <c r="O7" s="94">
        <f>SUM('APPENDIX 20 ii'!H6,'APPENDIX 20 i'!H6,'APPENDIX 20 i'!J6)</f>
        <v>0</v>
      </c>
      <c r="P7" s="94">
        <f>'APPENDIX  21 iv'!P7</f>
        <v>3419574</v>
      </c>
      <c r="Q7" s="94">
        <f>'APPENDIX  21 iv'!O7</f>
        <v>10871</v>
      </c>
      <c r="R7" s="94">
        <f t="shared" ref="R7:R39" si="2">N7+P7</f>
        <v>8247749</v>
      </c>
      <c r="S7" s="94">
        <f t="shared" ref="S7:S39" si="3">O7+Q7</f>
        <v>10871</v>
      </c>
      <c r="T7" s="94">
        <f t="shared" ref="T7:T39" si="4">R7+S7</f>
        <v>8258620</v>
      </c>
      <c r="W7" s="94">
        <f>'APPENDIX 20 ii'!H6+'APPENDIX 20 i'!H6+'APPENDIX 20 i'!J6</f>
        <v>0</v>
      </c>
      <c r="X7" s="94">
        <f t="shared" ref="X7:X39" si="5">L7-W7</f>
        <v>4828175</v>
      </c>
      <c r="Y7" s="70"/>
    </row>
    <row r="8" spans="1:25" ht="30.75" customHeight="1" x14ac:dyDescent="0.35">
      <c r="B8" s="75" t="s">
        <v>93</v>
      </c>
      <c r="C8" s="145">
        <v>0</v>
      </c>
      <c r="D8" s="145">
        <v>0</v>
      </c>
      <c r="E8" s="145">
        <v>0</v>
      </c>
      <c r="F8" s="145">
        <v>0</v>
      </c>
      <c r="G8" s="145">
        <v>0</v>
      </c>
      <c r="H8" s="145">
        <v>0</v>
      </c>
      <c r="I8" s="145">
        <v>0</v>
      </c>
      <c r="J8" s="145">
        <v>0</v>
      </c>
      <c r="K8" s="145">
        <v>27534</v>
      </c>
      <c r="L8" s="87">
        <v>546614</v>
      </c>
      <c r="M8" s="196" t="str">
        <f t="shared" si="0"/>
        <v>Revaluation Reserves</v>
      </c>
      <c r="N8" s="94">
        <f t="shared" si="1"/>
        <v>546495</v>
      </c>
      <c r="O8" s="94">
        <f>SUM('APPENDIX 20 ii'!H7,'APPENDIX 20 i'!H7,'APPENDIX 20 i'!J7)</f>
        <v>119</v>
      </c>
      <c r="P8" s="94">
        <f>'APPENDIX  21 iv'!P8</f>
        <v>3157082</v>
      </c>
      <c r="Q8" s="94">
        <f>'APPENDIX  21 iv'!O8</f>
        <v>297805</v>
      </c>
      <c r="R8" s="94">
        <f t="shared" si="2"/>
        <v>3703577</v>
      </c>
      <c r="S8" s="94">
        <f t="shared" si="3"/>
        <v>297924</v>
      </c>
      <c r="T8" s="94">
        <f t="shared" si="4"/>
        <v>4001501</v>
      </c>
      <c r="W8" s="94">
        <f>'APPENDIX 20 ii'!H7+'APPENDIX 20 i'!H7+'APPENDIX 20 i'!J7</f>
        <v>119</v>
      </c>
      <c r="X8" s="94">
        <f t="shared" si="5"/>
        <v>546495</v>
      </c>
      <c r="Y8" s="70"/>
    </row>
    <row r="9" spans="1:25" ht="30.75" customHeight="1" x14ac:dyDescent="0.35">
      <c r="B9" s="75" t="s">
        <v>94</v>
      </c>
      <c r="C9" s="145">
        <v>800029</v>
      </c>
      <c r="D9" s="145">
        <v>506830</v>
      </c>
      <c r="E9" s="145">
        <v>0</v>
      </c>
      <c r="F9" s="145">
        <v>0</v>
      </c>
      <c r="G9" s="145">
        <v>1312284</v>
      </c>
      <c r="H9" s="145">
        <v>9658</v>
      </c>
      <c r="I9" s="145">
        <v>-68888</v>
      </c>
      <c r="J9" s="145">
        <v>36995</v>
      </c>
      <c r="K9" s="145">
        <v>311922</v>
      </c>
      <c r="L9" s="87">
        <v>26949048</v>
      </c>
      <c r="M9" s="196" t="str">
        <f t="shared" si="0"/>
        <v>Statutory Reserves</v>
      </c>
      <c r="N9" s="94">
        <f t="shared" si="1"/>
        <v>21921857</v>
      </c>
      <c r="O9" s="94">
        <f>SUM('APPENDIX 20 ii'!H8,'APPENDIX 20 i'!H8,'APPENDIX 20 i'!J8)</f>
        <v>5027191</v>
      </c>
      <c r="P9" s="94">
        <f>'APPENDIX  21 iv'!P9</f>
        <v>0</v>
      </c>
      <c r="Q9" s="94">
        <f>'APPENDIX  21 iv'!O9</f>
        <v>0</v>
      </c>
      <c r="R9" s="94">
        <f t="shared" si="2"/>
        <v>21921857</v>
      </c>
      <c r="S9" s="94">
        <f t="shared" si="3"/>
        <v>5027191</v>
      </c>
      <c r="T9" s="94">
        <f t="shared" si="4"/>
        <v>26949048</v>
      </c>
      <c r="W9" s="94">
        <f>'APPENDIX 20 ii'!H8+'APPENDIX 20 i'!H8+'APPENDIX 20 i'!J8</f>
        <v>5027191</v>
      </c>
      <c r="X9" s="94">
        <f t="shared" si="5"/>
        <v>21921857</v>
      </c>
      <c r="Y9" s="70"/>
    </row>
    <row r="10" spans="1:25" ht="30.75" customHeight="1" x14ac:dyDescent="0.35">
      <c r="B10" s="75" t="s">
        <v>95</v>
      </c>
      <c r="C10" s="145">
        <v>-2837577</v>
      </c>
      <c r="D10" s="145">
        <v>16321</v>
      </c>
      <c r="E10" s="145">
        <v>-1930453</v>
      </c>
      <c r="F10" s="145">
        <v>0</v>
      </c>
      <c r="G10" s="145">
        <v>560253</v>
      </c>
      <c r="H10" s="145">
        <v>0</v>
      </c>
      <c r="I10" s="145">
        <v>0</v>
      </c>
      <c r="J10" s="145">
        <v>0</v>
      </c>
      <c r="K10" s="145">
        <v>102938</v>
      </c>
      <c r="L10" s="87">
        <v>18935</v>
      </c>
      <c r="M10" s="196" t="str">
        <f t="shared" si="0"/>
        <v>Retained Earnings</v>
      </c>
      <c r="N10" s="94">
        <f t="shared" si="1"/>
        <v>18935</v>
      </c>
      <c r="O10" s="94">
        <f>SUM('APPENDIX 20 ii'!H9,'APPENDIX 20 i'!H9,'APPENDIX 20 i'!J9)</f>
        <v>0</v>
      </c>
      <c r="P10" s="94">
        <f>'APPENDIX  21 iv'!P10</f>
        <v>37036471</v>
      </c>
      <c r="Q10" s="94">
        <f>'APPENDIX  21 iv'!O10</f>
        <v>20425833</v>
      </c>
      <c r="R10" s="94">
        <f t="shared" si="2"/>
        <v>37055406</v>
      </c>
      <c r="S10" s="94">
        <f t="shared" si="3"/>
        <v>20425833</v>
      </c>
      <c r="T10" s="94">
        <f t="shared" si="4"/>
        <v>57481239</v>
      </c>
      <c r="W10" s="94">
        <f>'APPENDIX 20 ii'!H9+'APPENDIX 20 i'!H9+'APPENDIX 20 i'!J9</f>
        <v>0</v>
      </c>
      <c r="X10" s="94">
        <f t="shared" si="5"/>
        <v>18935</v>
      </c>
      <c r="Y10" s="70"/>
    </row>
    <row r="11" spans="1:25" ht="30.75" customHeight="1" x14ac:dyDescent="0.35">
      <c r="B11" s="75" t="s">
        <v>96</v>
      </c>
      <c r="C11" s="145">
        <v>0</v>
      </c>
      <c r="D11" s="145">
        <v>0</v>
      </c>
      <c r="E11" s="145">
        <v>0</v>
      </c>
      <c r="F11" s="145">
        <v>10105</v>
      </c>
      <c r="G11" s="145">
        <v>0</v>
      </c>
      <c r="H11" s="145">
        <v>9000</v>
      </c>
      <c r="I11" s="145">
        <v>72117</v>
      </c>
      <c r="J11" s="145">
        <v>1114</v>
      </c>
      <c r="K11" s="145">
        <v>0</v>
      </c>
      <c r="L11" s="87">
        <v>12893212</v>
      </c>
      <c r="M11" s="196" t="str">
        <f t="shared" si="0"/>
        <v>Other Reserves</v>
      </c>
      <c r="N11" s="94">
        <f t="shared" si="1"/>
        <v>12182689</v>
      </c>
      <c r="O11" s="94">
        <f>SUM('APPENDIX 20 ii'!H10,'APPENDIX 20 i'!H10,'APPENDIX 20 i'!J10)</f>
        <v>710523</v>
      </c>
      <c r="P11" s="94">
        <f>'APPENDIX  21 iv'!P11</f>
        <v>1150346</v>
      </c>
      <c r="Q11" s="94">
        <f>'APPENDIX  21 iv'!O11</f>
        <v>110779</v>
      </c>
      <c r="R11" s="94">
        <f t="shared" si="2"/>
        <v>13333035</v>
      </c>
      <c r="S11" s="94">
        <f t="shared" si="3"/>
        <v>821302</v>
      </c>
      <c r="T11" s="94">
        <f t="shared" si="4"/>
        <v>14154337</v>
      </c>
      <c r="W11" s="94">
        <f>'APPENDIX 20 ii'!H10+'APPENDIX 20 i'!H10+'APPENDIX 20 i'!J10</f>
        <v>710523</v>
      </c>
      <c r="X11" s="94">
        <f t="shared" si="5"/>
        <v>12182689</v>
      </c>
      <c r="Y11" s="70"/>
    </row>
    <row r="12" spans="1:25" ht="30.75" customHeight="1" x14ac:dyDescent="0.35">
      <c r="B12" s="76" t="s">
        <v>97</v>
      </c>
      <c r="C12" s="215">
        <v>2022279</v>
      </c>
      <c r="D12" s="215">
        <v>923151</v>
      </c>
      <c r="E12" s="215">
        <v>903623</v>
      </c>
      <c r="F12" s="215">
        <v>160105</v>
      </c>
      <c r="G12" s="215">
        <v>2745936</v>
      </c>
      <c r="H12" s="215">
        <v>168658</v>
      </c>
      <c r="I12" s="215">
        <v>403228</v>
      </c>
      <c r="J12" s="215">
        <v>193085</v>
      </c>
      <c r="K12" s="215">
        <v>2027849</v>
      </c>
      <c r="L12" s="215">
        <v>59334163</v>
      </c>
      <c r="M12" s="196" t="str">
        <f t="shared" si="0"/>
        <v xml:space="preserve">Total Equity_x000D_
</v>
      </c>
      <c r="N12" s="94">
        <f t="shared" si="1"/>
        <v>52296330</v>
      </c>
      <c r="O12" s="94">
        <f>SUM('APPENDIX 20 ii'!H11,'APPENDIX 20 i'!H11,'APPENDIX 20 i'!J11)</f>
        <v>7037833</v>
      </c>
      <c r="P12" s="94">
        <f>'APPENDIX  21 iv'!P12</f>
        <v>73351506</v>
      </c>
      <c r="Q12" s="94">
        <f>'APPENDIX  21 iv'!O12</f>
        <v>31247327</v>
      </c>
      <c r="R12" s="94">
        <f t="shared" si="2"/>
        <v>125647836</v>
      </c>
      <c r="S12" s="94">
        <f t="shared" si="3"/>
        <v>38285160</v>
      </c>
      <c r="T12" s="94">
        <f t="shared" si="4"/>
        <v>163932996</v>
      </c>
      <c r="W12" s="94">
        <f>'APPENDIX 20 ii'!H11+'APPENDIX 20 i'!H11+'APPENDIX 20 i'!J11</f>
        <v>7037833</v>
      </c>
      <c r="X12" s="94">
        <f t="shared" si="5"/>
        <v>52296330</v>
      </c>
      <c r="Y12" s="70"/>
    </row>
    <row r="13" spans="1:25" ht="30.75" customHeight="1" x14ac:dyDescent="0.35">
      <c r="B13" s="75" t="s">
        <v>98</v>
      </c>
      <c r="C13" s="145">
        <v>328213</v>
      </c>
      <c r="D13" s="145">
        <v>805475</v>
      </c>
      <c r="E13" s="145">
        <v>16106</v>
      </c>
      <c r="F13" s="145">
        <v>9993</v>
      </c>
      <c r="G13" s="145">
        <v>0</v>
      </c>
      <c r="H13" s="145">
        <v>0</v>
      </c>
      <c r="I13" s="145">
        <v>59284</v>
      </c>
      <c r="J13" s="145">
        <v>98563</v>
      </c>
      <c r="K13" s="145">
        <v>472198</v>
      </c>
      <c r="L13" s="87">
        <v>5857503</v>
      </c>
      <c r="M13" s="196" t="str">
        <f t="shared" si="0"/>
        <v>Underwriting Provisions</v>
      </c>
      <c r="N13" s="94">
        <f t="shared" si="1"/>
        <v>5154019</v>
      </c>
      <c r="O13" s="94">
        <f>SUM('APPENDIX 20 ii'!H12,'APPENDIX 20 i'!H12,'APPENDIX 20 i'!J12)</f>
        <v>703484</v>
      </c>
      <c r="P13" s="94">
        <f>'APPENDIX  21 iv'!P13</f>
        <v>90024742</v>
      </c>
      <c r="Q13" s="94">
        <f>'APPENDIX  21 iv'!O13</f>
        <v>16608319</v>
      </c>
      <c r="R13" s="94">
        <f t="shared" si="2"/>
        <v>95178761</v>
      </c>
      <c r="S13" s="94">
        <f t="shared" si="3"/>
        <v>17311803</v>
      </c>
      <c r="T13" s="94">
        <f t="shared" si="4"/>
        <v>112490564</v>
      </c>
      <c r="W13" s="94">
        <f>'APPENDIX 20 ii'!H12+'APPENDIX 20 i'!H12+'APPENDIX 20 i'!J12</f>
        <v>703484</v>
      </c>
      <c r="X13" s="94">
        <f t="shared" si="5"/>
        <v>5154019</v>
      </c>
      <c r="Y13" s="70"/>
    </row>
    <row r="14" spans="1:25" ht="30.75" customHeight="1" x14ac:dyDescent="0.35">
      <c r="B14" s="77" t="s">
        <v>99</v>
      </c>
      <c r="C14" s="145">
        <v>11838118</v>
      </c>
      <c r="D14" s="145">
        <v>3948465</v>
      </c>
      <c r="E14" s="145">
        <v>611496</v>
      </c>
      <c r="F14" s="145">
        <v>377504</v>
      </c>
      <c r="G14" s="145">
        <v>19646788</v>
      </c>
      <c r="H14" s="145">
        <v>0</v>
      </c>
      <c r="I14" s="145">
        <v>2847407</v>
      </c>
      <c r="J14" s="145">
        <v>286424</v>
      </c>
      <c r="K14" s="145">
        <v>9519945</v>
      </c>
      <c r="L14" s="87">
        <v>376911975</v>
      </c>
      <c r="M14" s="196" t="str">
        <f t="shared" si="0"/>
        <v>Actuarial Contract Liabilities</v>
      </c>
      <c r="N14" s="94">
        <f t="shared" si="1"/>
        <v>374069928</v>
      </c>
      <c r="O14" s="94">
        <f>SUM('APPENDIX 20 ii'!H13,'APPENDIX 20 i'!H13,'APPENDIX 20 i'!J13)</f>
        <v>2842047</v>
      </c>
      <c r="P14" s="94">
        <f>'APPENDIX  21 iv'!P14</f>
        <v>0</v>
      </c>
      <c r="Q14" s="94">
        <f>'APPENDIX  21 iv'!O14</f>
        <v>0</v>
      </c>
      <c r="R14" s="94">
        <f t="shared" si="2"/>
        <v>374069928</v>
      </c>
      <c r="S14" s="94">
        <f t="shared" si="3"/>
        <v>2842047</v>
      </c>
      <c r="T14" s="94">
        <f t="shared" si="4"/>
        <v>376911975</v>
      </c>
      <c r="W14" s="94">
        <f>'APPENDIX 20 ii'!H13+'APPENDIX 20 i'!H13+'APPENDIX 20 i'!J13</f>
        <v>2842047</v>
      </c>
      <c r="X14" s="94">
        <f t="shared" si="5"/>
        <v>374069928</v>
      </c>
      <c r="Y14" s="70"/>
    </row>
    <row r="15" spans="1:25" ht="30.75" customHeight="1" x14ac:dyDescent="0.35">
      <c r="B15" s="77" t="s">
        <v>100</v>
      </c>
      <c r="C15" s="145">
        <v>0</v>
      </c>
      <c r="D15" s="145">
        <v>218938</v>
      </c>
      <c r="E15" s="145">
        <v>0</v>
      </c>
      <c r="F15" s="145">
        <v>0</v>
      </c>
      <c r="G15" s="145">
        <v>649621</v>
      </c>
      <c r="H15" s="145">
        <v>0</v>
      </c>
      <c r="I15" s="145">
        <v>0</v>
      </c>
      <c r="J15" s="145">
        <v>0</v>
      </c>
      <c r="K15" s="145">
        <v>177796</v>
      </c>
      <c r="L15" s="87">
        <v>12052323</v>
      </c>
      <c r="M15" s="196" t="str">
        <f t="shared" si="0"/>
        <v>LongTerm Liabilities</v>
      </c>
      <c r="N15" s="94">
        <f t="shared" si="1"/>
        <v>9949698</v>
      </c>
      <c r="O15" s="94">
        <f>SUM('APPENDIX 20 ii'!H14,'APPENDIX 20 i'!H14,'APPENDIX 20 i'!J14)</f>
        <v>2102625</v>
      </c>
      <c r="P15" s="94">
        <f>'APPENDIX  21 iv'!P15</f>
        <v>1488009</v>
      </c>
      <c r="Q15" s="94">
        <f>'APPENDIX  21 iv'!O15</f>
        <v>124674</v>
      </c>
      <c r="R15" s="94">
        <f t="shared" si="2"/>
        <v>11437707</v>
      </c>
      <c r="S15" s="94">
        <f t="shared" si="3"/>
        <v>2227299</v>
      </c>
      <c r="T15" s="94">
        <f t="shared" si="4"/>
        <v>13665006</v>
      </c>
      <c r="W15" s="94">
        <f>'APPENDIX 20 ii'!H14+'APPENDIX 20 i'!H14+'APPENDIX 20 i'!J14</f>
        <v>2102625</v>
      </c>
      <c r="X15" s="94">
        <f t="shared" si="5"/>
        <v>9949698</v>
      </c>
      <c r="Y15" s="70"/>
    </row>
    <row r="16" spans="1:25" ht="30.75" customHeight="1" x14ac:dyDescent="0.35">
      <c r="B16" s="77" t="s">
        <v>101</v>
      </c>
      <c r="C16" s="145">
        <v>1108553</v>
      </c>
      <c r="D16" s="145">
        <v>1231739</v>
      </c>
      <c r="E16" s="145">
        <v>271832</v>
      </c>
      <c r="F16" s="145">
        <v>47969</v>
      </c>
      <c r="G16" s="145">
        <v>1541309</v>
      </c>
      <c r="H16" s="145">
        <v>128662</v>
      </c>
      <c r="I16" s="145">
        <v>83067</v>
      </c>
      <c r="J16" s="145">
        <v>107081</v>
      </c>
      <c r="K16" s="145">
        <v>395170</v>
      </c>
      <c r="L16" s="87">
        <v>11351067</v>
      </c>
      <c r="M16" s="196" t="str">
        <f>B16</f>
        <v>Current Liabilities</v>
      </c>
      <c r="N16" s="94">
        <f t="shared" si="1"/>
        <v>10695122</v>
      </c>
      <c r="O16" s="94">
        <f>SUM('APPENDIX 20 ii'!H15,'APPENDIX 20 i'!H15,'APPENDIX 20 i'!J15)</f>
        <v>655945</v>
      </c>
      <c r="P16" s="94">
        <f>'APPENDIX  21 iv'!P16</f>
        <v>25267939</v>
      </c>
      <c r="Q16" s="94">
        <f>'APPENDIX  21 iv'!O16</f>
        <v>2223992</v>
      </c>
      <c r="R16" s="94">
        <f t="shared" si="2"/>
        <v>35963061</v>
      </c>
      <c r="S16" s="94">
        <f t="shared" si="3"/>
        <v>2879937</v>
      </c>
      <c r="T16" s="94">
        <f t="shared" si="4"/>
        <v>38842998</v>
      </c>
      <c r="W16" s="94">
        <f>'APPENDIX 20 ii'!H15+'APPENDIX 20 i'!H15+'APPENDIX 20 i'!J15</f>
        <v>655945</v>
      </c>
      <c r="X16" s="94">
        <f t="shared" si="5"/>
        <v>10695122</v>
      </c>
      <c r="Y16" s="70"/>
    </row>
    <row r="17" spans="2:25" ht="30.75" customHeight="1" thickBot="1" x14ac:dyDescent="0.4">
      <c r="B17" s="78" t="s">
        <v>102</v>
      </c>
      <c r="C17" s="88">
        <v>15297164</v>
      </c>
      <c r="D17" s="88">
        <v>7127769</v>
      </c>
      <c r="E17" s="88">
        <v>1803057</v>
      </c>
      <c r="F17" s="88">
        <v>595572</v>
      </c>
      <c r="G17" s="88">
        <v>24583653</v>
      </c>
      <c r="H17" s="88">
        <v>297320</v>
      </c>
      <c r="I17" s="88">
        <v>3392987</v>
      </c>
      <c r="J17" s="88">
        <v>685152</v>
      </c>
      <c r="K17" s="88">
        <v>12592959</v>
      </c>
      <c r="L17" s="88">
        <v>465507031</v>
      </c>
      <c r="M17" s="196"/>
      <c r="N17" s="94">
        <f t="shared" si="1"/>
        <v>452165096</v>
      </c>
      <c r="O17" s="94">
        <f>SUM('APPENDIX 20 ii'!H16,'APPENDIX 20 i'!H16,'APPENDIX 20 i'!J16)</f>
        <v>13341935</v>
      </c>
      <c r="P17" s="94">
        <f>'APPENDIX  21 iv'!P17</f>
        <v>190132193</v>
      </c>
      <c r="Q17" s="94">
        <f>'APPENDIX  21 iv'!O17</f>
        <v>50204314</v>
      </c>
      <c r="R17" s="94">
        <f t="shared" si="2"/>
        <v>642297289</v>
      </c>
      <c r="S17" s="94">
        <f t="shared" si="3"/>
        <v>63546249</v>
      </c>
      <c r="T17" s="94">
        <f t="shared" si="4"/>
        <v>705843538</v>
      </c>
      <c r="W17" s="94">
        <f>'APPENDIX 20 ii'!H16+'APPENDIX 20 i'!H16+'APPENDIX 20 i'!J16</f>
        <v>13341935</v>
      </c>
      <c r="X17" s="94">
        <f t="shared" si="5"/>
        <v>452165096</v>
      </c>
      <c r="Y17" s="70"/>
    </row>
    <row r="18" spans="2:25" ht="30.75" customHeight="1" thickTop="1" x14ac:dyDescent="0.3">
      <c r="B18" s="79" t="s">
        <v>103</v>
      </c>
      <c r="C18" s="145">
        <v>0</v>
      </c>
      <c r="D18" s="145">
        <v>0</v>
      </c>
      <c r="E18" s="145">
        <v>0</v>
      </c>
      <c r="F18" s="145">
        <v>80000</v>
      </c>
      <c r="G18" s="145">
        <v>0</v>
      </c>
      <c r="H18" s="145">
        <v>0</v>
      </c>
      <c r="I18" s="145">
        <v>129533</v>
      </c>
      <c r="J18" s="145">
        <v>0</v>
      </c>
      <c r="K18" s="145">
        <v>0</v>
      </c>
      <c r="L18" s="89">
        <v>2213137</v>
      </c>
      <c r="M18" s="159" t="s">
        <v>103</v>
      </c>
      <c r="N18" s="94">
        <f t="shared" si="1"/>
        <v>2213137</v>
      </c>
      <c r="O18" s="94">
        <f>SUM('APPENDIX 20 ii'!H17,'APPENDIX 20 i'!H17,'APPENDIX 20 i'!J17)</f>
        <v>0</v>
      </c>
      <c r="P18" s="94">
        <f>'APPENDIX  21 iv'!P18</f>
        <v>6048756</v>
      </c>
      <c r="Q18" s="94">
        <f>'APPENDIX  21 iv'!O18</f>
        <v>511196</v>
      </c>
      <c r="R18" s="94">
        <f t="shared" si="2"/>
        <v>8261893</v>
      </c>
      <c r="S18" s="94">
        <f t="shared" si="3"/>
        <v>511196</v>
      </c>
      <c r="T18" s="162">
        <f t="shared" si="4"/>
        <v>8773089</v>
      </c>
      <c r="U18" s="8" t="s">
        <v>103</v>
      </c>
      <c r="W18" s="94">
        <f>'APPENDIX 20 ii'!H17+'APPENDIX 20 i'!H17+'APPENDIX 20 i'!J17</f>
        <v>0</v>
      </c>
      <c r="X18" s="94">
        <f t="shared" si="5"/>
        <v>2213137</v>
      </c>
      <c r="Y18" s="70"/>
    </row>
    <row r="19" spans="2:25" ht="30.75" customHeight="1" x14ac:dyDescent="0.3">
      <c r="B19" s="77" t="s">
        <v>104</v>
      </c>
      <c r="C19" s="145">
        <v>2340000</v>
      </c>
      <c r="D19" s="145">
        <v>1511500</v>
      </c>
      <c r="E19" s="145">
        <v>0</v>
      </c>
      <c r="F19" s="145">
        <v>0</v>
      </c>
      <c r="G19" s="145">
        <v>3375000</v>
      </c>
      <c r="H19" s="145">
        <v>0</v>
      </c>
      <c r="I19" s="145">
        <v>1242432</v>
      </c>
      <c r="J19" s="145">
        <v>345465</v>
      </c>
      <c r="K19" s="145">
        <v>850000</v>
      </c>
      <c r="L19" s="87">
        <v>47812101</v>
      </c>
      <c r="M19" s="159" t="s">
        <v>104</v>
      </c>
      <c r="N19" s="94">
        <f t="shared" si="1"/>
        <v>46131143</v>
      </c>
      <c r="O19" s="94">
        <f>SUM('APPENDIX 20 ii'!H18,'APPENDIX 20 i'!H18,'APPENDIX 20 i'!J18)</f>
        <v>1680958</v>
      </c>
      <c r="P19" s="94">
        <f>'APPENDIX  21 iv'!P19</f>
        <v>26933743</v>
      </c>
      <c r="Q19" s="94">
        <f>'APPENDIX  21 iv'!O19</f>
        <v>9322601</v>
      </c>
      <c r="R19" s="94">
        <f t="shared" si="2"/>
        <v>73064886</v>
      </c>
      <c r="S19" s="94">
        <f t="shared" si="3"/>
        <v>11003559</v>
      </c>
      <c r="T19" s="94">
        <f t="shared" si="4"/>
        <v>84068445</v>
      </c>
      <c r="U19" s="8" t="s">
        <v>104</v>
      </c>
      <c r="W19" s="94">
        <f>'APPENDIX 20 ii'!H18+'APPENDIX 20 i'!H18+'APPENDIX 20 i'!J18</f>
        <v>1680958</v>
      </c>
      <c r="X19" s="94">
        <f t="shared" si="5"/>
        <v>46131143</v>
      </c>
      <c r="Y19" s="70"/>
    </row>
    <row r="20" spans="2:25" ht="30.75" customHeight="1" x14ac:dyDescent="0.3">
      <c r="B20" s="77" t="s">
        <v>105</v>
      </c>
      <c r="C20" s="145">
        <v>79148</v>
      </c>
      <c r="D20" s="145">
        <v>37893</v>
      </c>
      <c r="E20" s="145">
        <v>62074</v>
      </c>
      <c r="F20" s="145">
        <v>127</v>
      </c>
      <c r="G20" s="145">
        <v>179260</v>
      </c>
      <c r="H20" s="145">
        <v>0</v>
      </c>
      <c r="I20" s="145">
        <v>715</v>
      </c>
      <c r="J20" s="145">
        <v>17583</v>
      </c>
      <c r="K20" s="145">
        <v>27413</v>
      </c>
      <c r="L20" s="87">
        <v>973840</v>
      </c>
      <c r="M20" s="159" t="s">
        <v>105</v>
      </c>
      <c r="N20" s="94">
        <f t="shared" si="1"/>
        <v>973840</v>
      </c>
      <c r="O20" s="94">
        <f>SUM('APPENDIX 20 ii'!H19,'APPENDIX 20 i'!H19,'APPENDIX 20 i'!J19)</f>
        <v>0</v>
      </c>
      <c r="P20" s="94">
        <f>'APPENDIX  21 iv'!P20</f>
        <v>2235527</v>
      </c>
      <c r="Q20" s="94">
        <f>'APPENDIX  21 iv'!O20</f>
        <v>120094</v>
      </c>
      <c r="R20" s="94">
        <f t="shared" si="2"/>
        <v>3209367</v>
      </c>
      <c r="S20" s="94">
        <f t="shared" si="3"/>
        <v>120094</v>
      </c>
      <c r="T20" s="162">
        <f t="shared" si="4"/>
        <v>3329461</v>
      </c>
      <c r="U20" s="8" t="s">
        <v>105</v>
      </c>
      <c r="W20" s="94">
        <f>'APPENDIX 20 ii'!H19+'APPENDIX 20 i'!H19+'APPENDIX 20 i'!J19</f>
        <v>0</v>
      </c>
      <c r="X20" s="94">
        <f t="shared" si="5"/>
        <v>973840</v>
      </c>
      <c r="Y20" s="70"/>
    </row>
    <row r="21" spans="2:25" ht="30.75" customHeight="1" x14ac:dyDescent="0.3">
      <c r="B21" s="77" t="s">
        <v>106</v>
      </c>
      <c r="C21" s="145">
        <v>3904772</v>
      </c>
      <c r="D21" s="145">
        <v>777081</v>
      </c>
      <c r="E21" s="145">
        <v>1372688</v>
      </c>
      <c r="F21" s="145">
        <v>197342</v>
      </c>
      <c r="G21" s="145">
        <v>17781630</v>
      </c>
      <c r="H21" s="145">
        <v>54521</v>
      </c>
      <c r="I21" s="145">
        <v>282241</v>
      </c>
      <c r="J21" s="145">
        <v>75337</v>
      </c>
      <c r="K21" s="145">
        <v>8109137</v>
      </c>
      <c r="L21" s="87">
        <v>290558671</v>
      </c>
      <c r="M21" s="159" t="s">
        <v>106</v>
      </c>
      <c r="N21" s="94">
        <f t="shared" si="1"/>
        <v>285115065</v>
      </c>
      <c r="O21" s="94">
        <f>SUM('APPENDIX 20 ii'!H20,'APPENDIX 20 i'!H20,'APPENDIX 20 i'!J20)</f>
        <v>5443606</v>
      </c>
      <c r="P21" s="94">
        <f>'APPENDIX  21 iv'!P21</f>
        <v>58505966</v>
      </c>
      <c r="Q21" s="94">
        <f>'APPENDIX  21 iv'!O21</f>
        <v>17539962</v>
      </c>
      <c r="R21" s="94">
        <f t="shared" si="2"/>
        <v>343621031</v>
      </c>
      <c r="S21" s="94">
        <f t="shared" si="3"/>
        <v>22983568</v>
      </c>
      <c r="T21" s="94">
        <f t="shared" si="4"/>
        <v>366604599</v>
      </c>
      <c r="U21" s="8" t="s">
        <v>106</v>
      </c>
      <c r="W21" s="94">
        <f>'APPENDIX 20 ii'!H20+'APPENDIX 20 i'!H20+'APPENDIX 20 i'!J20</f>
        <v>5443606</v>
      </c>
      <c r="X21" s="94">
        <f t="shared" si="5"/>
        <v>285115065</v>
      </c>
      <c r="Y21" s="70"/>
    </row>
    <row r="22" spans="2:25" ht="30.75" customHeight="1" x14ac:dyDescent="0.3">
      <c r="B22" s="77" t="s">
        <v>107</v>
      </c>
      <c r="C22" s="145">
        <v>22860</v>
      </c>
      <c r="D22" s="145">
        <v>0</v>
      </c>
      <c r="E22" s="145">
        <v>0</v>
      </c>
      <c r="F22" s="145">
        <v>0</v>
      </c>
      <c r="G22" s="145">
        <v>103108</v>
      </c>
      <c r="H22" s="145">
        <v>0</v>
      </c>
      <c r="I22" s="145">
        <v>0</v>
      </c>
      <c r="J22" s="145">
        <v>0</v>
      </c>
      <c r="K22" s="145">
        <v>0</v>
      </c>
      <c r="L22" s="87">
        <v>864794</v>
      </c>
      <c r="M22" s="159" t="s">
        <v>107</v>
      </c>
      <c r="N22" s="94">
        <f t="shared" si="1"/>
        <v>864794</v>
      </c>
      <c r="O22" s="94">
        <f>SUM('APPENDIX 20 ii'!H21,'APPENDIX 20 i'!H21,'APPENDIX 20 i'!J21)</f>
        <v>0</v>
      </c>
      <c r="P22" s="94">
        <f>'APPENDIX  21 iv'!P22</f>
        <v>378402</v>
      </c>
      <c r="Q22" s="94">
        <f>'APPENDIX  21 iv'!O22</f>
        <v>0</v>
      </c>
      <c r="R22" s="94">
        <f t="shared" si="2"/>
        <v>1243196</v>
      </c>
      <c r="S22" s="94">
        <f t="shared" si="3"/>
        <v>0</v>
      </c>
      <c r="T22" s="94">
        <f t="shared" si="4"/>
        <v>1243196</v>
      </c>
      <c r="U22" s="8" t="s">
        <v>107</v>
      </c>
      <c r="W22" s="94">
        <f>'APPENDIX 20 ii'!H21+'APPENDIX 20 i'!H21+'APPENDIX 20 i'!J21</f>
        <v>0</v>
      </c>
      <c r="X22" s="94">
        <f t="shared" si="5"/>
        <v>864794</v>
      </c>
      <c r="Y22" s="70"/>
    </row>
    <row r="23" spans="2:25" ht="30.75" customHeight="1" x14ac:dyDescent="0.3">
      <c r="B23" s="77" t="s">
        <v>108</v>
      </c>
      <c r="C23" s="145">
        <v>0</v>
      </c>
      <c r="D23" s="145">
        <v>0</v>
      </c>
      <c r="E23" s="145">
        <v>0</v>
      </c>
      <c r="F23" s="145">
        <v>0</v>
      </c>
      <c r="G23" s="145">
        <v>0</v>
      </c>
      <c r="H23" s="145">
        <v>0</v>
      </c>
      <c r="I23" s="145">
        <v>0</v>
      </c>
      <c r="J23" s="145">
        <v>0</v>
      </c>
      <c r="K23" s="145">
        <v>0</v>
      </c>
      <c r="L23" s="87">
        <v>5002547</v>
      </c>
      <c r="M23" s="159" t="s">
        <v>108</v>
      </c>
      <c r="N23" s="94">
        <f t="shared" si="1"/>
        <v>5002547</v>
      </c>
      <c r="O23" s="94">
        <f>SUM('APPENDIX 20 ii'!H22,'APPENDIX 20 i'!H22,'APPENDIX 20 i'!J22)</f>
        <v>0</v>
      </c>
      <c r="P23" s="94">
        <f>'APPENDIX  21 iv'!P23</f>
        <v>5941527</v>
      </c>
      <c r="Q23" s="94">
        <f>'APPENDIX  21 iv'!O23</f>
        <v>4710558</v>
      </c>
      <c r="R23" s="94">
        <f t="shared" si="2"/>
        <v>10944074</v>
      </c>
      <c r="S23" s="94">
        <f t="shared" si="3"/>
        <v>4710558</v>
      </c>
      <c r="T23" s="94">
        <f t="shared" si="4"/>
        <v>15654632</v>
      </c>
      <c r="U23" s="8" t="s">
        <v>108</v>
      </c>
      <c r="W23" s="94">
        <f>'APPENDIX 20 ii'!H22+'APPENDIX 20 i'!H22+'APPENDIX 20 i'!J22</f>
        <v>0</v>
      </c>
      <c r="X23" s="94">
        <f t="shared" si="5"/>
        <v>5002547</v>
      </c>
      <c r="Y23" s="70"/>
    </row>
    <row r="24" spans="2:25" ht="30.75" customHeight="1" x14ac:dyDescent="0.3">
      <c r="B24" s="77" t="s">
        <v>109</v>
      </c>
      <c r="C24" s="145">
        <v>237043</v>
      </c>
      <c r="D24" s="145">
        <v>0</v>
      </c>
      <c r="E24" s="145">
        <v>0</v>
      </c>
      <c r="F24" s="145">
        <v>28283</v>
      </c>
      <c r="G24" s="145">
        <v>53695</v>
      </c>
      <c r="H24" s="145">
        <v>27207</v>
      </c>
      <c r="I24" s="145">
        <v>0</v>
      </c>
      <c r="J24" s="145">
        <v>0</v>
      </c>
      <c r="K24" s="145">
        <v>66961</v>
      </c>
      <c r="L24" s="87">
        <v>3155337</v>
      </c>
      <c r="M24" s="159" t="s">
        <v>109</v>
      </c>
      <c r="N24" s="94">
        <f t="shared" si="1"/>
        <v>3109511</v>
      </c>
      <c r="O24" s="94">
        <f>SUM('APPENDIX 20 ii'!H23,'APPENDIX 20 i'!H23,'APPENDIX 20 i'!J23)</f>
        <v>45826</v>
      </c>
      <c r="P24" s="94">
        <f>'APPENDIX  21 iv'!P24</f>
        <v>1180982</v>
      </c>
      <c r="Q24" s="94">
        <f>'APPENDIX  21 iv'!O24</f>
        <v>349255</v>
      </c>
      <c r="R24" s="94">
        <f t="shared" si="2"/>
        <v>4290493</v>
      </c>
      <c r="S24" s="94">
        <f t="shared" si="3"/>
        <v>395081</v>
      </c>
      <c r="T24" s="94">
        <f t="shared" si="4"/>
        <v>4685574</v>
      </c>
      <c r="U24" s="8" t="s">
        <v>109</v>
      </c>
      <c r="W24" s="94">
        <f>'APPENDIX 20 ii'!H23+'APPENDIX 20 i'!H23+'APPENDIX 20 i'!J23</f>
        <v>45826</v>
      </c>
      <c r="X24" s="94">
        <f t="shared" si="5"/>
        <v>3109511</v>
      </c>
      <c r="Y24" s="70"/>
    </row>
    <row r="25" spans="2:25" ht="30.75" customHeight="1" x14ac:dyDescent="0.3">
      <c r="B25" s="77" t="s">
        <v>110</v>
      </c>
      <c r="C25" s="145">
        <v>0</v>
      </c>
      <c r="D25" s="145">
        <v>0</v>
      </c>
      <c r="E25" s="145">
        <v>0</v>
      </c>
      <c r="F25" s="145">
        <v>0</v>
      </c>
      <c r="G25" s="145">
        <v>0</v>
      </c>
      <c r="H25" s="145">
        <v>0</v>
      </c>
      <c r="I25" s="145">
        <v>0</v>
      </c>
      <c r="J25" s="145">
        <v>0</v>
      </c>
      <c r="K25" s="145">
        <v>0</v>
      </c>
      <c r="L25" s="87">
        <v>189438</v>
      </c>
      <c r="M25" s="159" t="s">
        <v>110</v>
      </c>
      <c r="N25" s="94">
        <f t="shared" si="1"/>
        <v>189438</v>
      </c>
      <c r="O25" s="94">
        <f>SUM('APPENDIX 20 ii'!H24,'APPENDIX 20 i'!H24,'APPENDIX 20 i'!J24)</f>
        <v>0</v>
      </c>
      <c r="P25" s="94">
        <f>'APPENDIX  21 iv'!P25</f>
        <v>66412</v>
      </c>
      <c r="Q25" s="94">
        <f>'APPENDIX  21 iv'!O25</f>
        <v>0</v>
      </c>
      <c r="R25" s="94">
        <f t="shared" si="2"/>
        <v>255850</v>
      </c>
      <c r="S25" s="94">
        <f t="shared" si="3"/>
        <v>0</v>
      </c>
      <c r="T25" s="94">
        <f t="shared" si="4"/>
        <v>255850</v>
      </c>
      <c r="U25" s="8" t="s">
        <v>110</v>
      </c>
      <c r="W25" s="94">
        <f>'APPENDIX 20 ii'!H24+'APPENDIX 20 i'!H24+'APPENDIX 20 i'!J24</f>
        <v>0</v>
      </c>
      <c r="X25" s="94">
        <f t="shared" si="5"/>
        <v>189438</v>
      </c>
      <c r="Y25" s="70"/>
    </row>
    <row r="26" spans="2:25" ht="30.75" customHeight="1" x14ac:dyDescent="0.3">
      <c r="B26" s="77" t="s">
        <v>111</v>
      </c>
      <c r="C26" s="145">
        <v>0</v>
      </c>
      <c r="D26" s="145">
        <v>0</v>
      </c>
      <c r="E26" s="145">
        <v>0</v>
      </c>
      <c r="F26" s="145">
        <v>0</v>
      </c>
      <c r="G26" s="145">
        <v>0</v>
      </c>
      <c r="H26" s="145">
        <v>0</v>
      </c>
      <c r="I26" s="145">
        <v>0</v>
      </c>
      <c r="J26" s="145">
        <v>0</v>
      </c>
      <c r="K26" s="145">
        <v>0</v>
      </c>
      <c r="L26" s="87">
        <v>0</v>
      </c>
      <c r="M26" s="159" t="s">
        <v>111</v>
      </c>
      <c r="N26" s="94">
        <f t="shared" si="1"/>
        <v>0</v>
      </c>
      <c r="O26" s="94">
        <f>SUM('APPENDIX 20 ii'!H25,'APPENDIX 20 i'!H25,'APPENDIX 20 i'!J25)</f>
        <v>0</v>
      </c>
      <c r="P26" s="94">
        <f>'APPENDIX  21 iv'!P26</f>
        <v>0</v>
      </c>
      <c r="Q26" s="94">
        <f>'APPENDIX  21 iv'!O26</f>
        <v>0</v>
      </c>
      <c r="R26" s="94">
        <f t="shared" si="2"/>
        <v>0</v>
      </c>
      <c r="S26" s="94">
        <f t="shared" si="3"/>
        <v>0</v>
      </c>
      <c r="T26" s="94">
        <f t="shared" si="4"/>
        <v>0</v>
      </c>
      <c r="U26" s="8" t="s">
        <v>111</v>
      </c>
      <c r="W26" s="94">
        <f>'APPENDIX 20 ii'!H25+'APPENDIX 20 i'!H25+'APPENDIX 20 i'!J25</f>
        <v>0</v>
      </c>
      <c r="X26" s="94">
        <f t="shared" si="5"/>
        <v>0</v>
      </c>
      <c r="Y26" s="70"/>
    </row>
    <row r="27" spans="2:25" ht="30.75" customHeight="1" x14ac:dyDescent="0.3">
      <c r="B27" s="77" t="s">
        <v>112</v>
      </c>
      <c r="C27" s="145">
        <v>3939642</v>
      </c>
      <c r="D27" s="145">
        <v>23818</v>
      </c>
      <c r="E27" s="145">
        <v>0</v>
      </c>
      <c r="F27" s="145">
        <v>0</v>
      </c>
      <c r="G27" s="145">
        <v>1508425</v>
      </c>
      <c r="H27" s="145">
        <v>0</v>
      </c>
      <c r="I27" s="145">
        <v>0</v>
      </c>
      <c r="J27" s="145">
        <v>0</v>
      </c>
      <c r="K27" s="145">
        <v>2086260</v>
      </c>
      <c r="L27" s="87">
        <v>35410961</v>
      </c>
      <c r="M27" s="159" t="s">
        <v>112</v>
      </c>
      <c r="N27" s="94">
        <f t="shared" si="1"/>
        <v>35042240</v>
      </c>
      <c r="O27" s="94">
        <f>SUM('APPENDIX 20 ii'!H26,'APPENDIX 20 i'!H26,'APPENDIX 20 i'!J26)</f>
        <v>368721</v>
      </c>
      <c r="P27" s="94">
        <f>'APPENDIX  21 iv'!P27</f>
        <v>7075560</v>
      </c>
      <c r="Q27" s="94">
        <f>'APPENDIX  21 iv'!O27</f>
        <v>1264313</v>
      </c>
      <c r="R27" s="94">
        <f t="shared" si="2"/>
        <v>42117800</v>
      </c>
      <c r="S27" s="94">
        <f t="shared" si="3"/>
        <v>1633034</v>
      </c>
      <c r="T27" s="94">
        <f t="shared" si="4"/>
        <v>43750834</v>
      </c>
      <c r="U27" s="8" t="s">
        <v>112</v>
      </c>
      <c r="W27" s="94">
        <f>'APPENDIX 20 ii'!H26+'APPENDIX 20 i'!H26+'APPENDIX 20 i'!J26</f>
        <v>368721</v>
      </c>
      <c r="X27" s="94">
        <f t="shared" si="5"/>
        <v>35042240</v>
      </c>
      <c r="Y27" s="70"/>
    </row>
    <row r="28" spans="2:25" ht="30.75" customHeight="1" x14ac:dyDescent="0.3">
      <c r="B28" s="77" t="s">
        <v>113</v>
      </c>
      <c r="C28" s="145">
        <v>377129</v>
      </c>
      <c r="D28" s="145">
        <v>0</v>
      </c>
      <c r="E28" s="145">
        <v>0</v>
      </c>
      <c r="F28" s="145">
        <v>0</v>
      </c>
      <c r="G28" s="145">
        <v>0</v>
      </c>
      <c r="H28" s="145">
        <v>0</v>
      </c>
      <c r="I28" s="145">
        <v>0</v>
      </c>
      <c r="J28" s="145">
        <v>0</v>
      </c>
      <c r="K28" s="145">
        <v>15701</v>
      </c>
      <c r="L28" s="87">
        <v>6672922</v>
      </c>
      <c r="M28" s="159" t="s">
        <v>113</v>
      </c>
      <c r="N28" s="94">
        <f t="shared" si="1"/>
        <v>6672922</v>
      </c>
      <c r="O28" s="94">
        <f>SUM('APPENDIX 20 ii'!H27,'APPENDIX 20 i'!H27,'APPENDIX 20 i'!J27)</f>
        <v>0</v>
      </c>
      <c r="P28" s="94">
        <f>'APPENDIX  21 iv'!P28</f>
        <v>3050302</v>
      </c>
      <c r="Q28" s="94">
        <f>'APPENDIX  21 iv'!O28</f>
        <v>202231</v>
      </c>
      <c r="R28" s="94">
        <f t="shared" si="2"/>
        <v>9723224</v>
      </c>
      <c r="S28" s="94">
        <f t="shared" si="3"/>
        <v>202231</v>
      </c>
      <c r="T28" s="94">
        <f t="shared" si="4"/>
        <v>9925455</v>
      </c>
      <c r="U28" s="8" t="s">
        <v>113</v>
      </c>
      <c r="W28" s="94">
        <f>'APPENDIX 20 ii'!H27+'APPENDIX 20 i'!H27+'APPENDIX 20 i'!J27</f>
        <v>0</v>
      </c>
      <c r="X28" s="94">
        <f t="shared" si="5"/>
        <v>6672922</v>
      </c>
      <c r="Y28" s="70"/>
    </row>
    <row r="29" spans="2:25" ht="30.75" customHeight="1" x14ac:dyDescent="0.3">
      <c r="B29" s="77" t="s">
        <v>114</v>
      </c>
      <c r="C29" s="145">
        <v>0</v>
      </c>
      <c r="D29" s="145">
        <v>0</v>
      </c>
      <c r="E29" s="145">
        <v>0</v>
      </c>
      <c r="F29" s="145">
        <v>0</v>
      </c>
      <c r="G29" s="145">
        <v>0</v>
      </c>
      <c r="H29" s="145">
        <v>0</v>
      </c>
      <c r="I29" s="145">
        <v>0</v>
      </c>
      <c r="J29" s="145">
        <v>0</v>
      </c>
      <c r="K29" s="145">
        <v>0</v>
      </c>
      <c r="L29" s="87">
        <v>1223</v>
      </c>
      <c r="M29" s="159" t="s">
        <v>114</v>
      </c>
      <c r="N29" s="94">
        <f t="shared" si="1"/>
        <v>1223</v>
      </c>
      <c r="O29" s="94">
        <f>SUM('APPENDIX 20 ii'!H28,'APPENDIX 20 i'!H28,'APPENDIX 20 i'!J28)</f>
        <v>0</v>
      </c>
      <c r="P29" s="94">
        <f>'APPENDIX  21 iv'!P29</f>
        <v>1156</v>
      </c>
      <c r="Q29" s="94">
        <f>'APPENDIX  21 iv'!O29</f>
        <v>81</v>
      </c>
      <c r="R29" s="94">
        <f t="shared" si="2"/>
        <v>2379</v>
      </c>
      <c r="S29" s="94">
        <f t="shared" si="3"/>
        <v>81</v>
      </c>
      <c r="T29" s="94">
        <f t="shared" si="4"/>
        <v>2460</v>
      </c>
      <c r="U29" s="8" t="s">
        <v>114</v>
      </c>
      <c r="W29" s="94">
        <f>'APPENDIX 20 ii'!H28+'APPENDIX 20 i'!H28+'APPENDIX 20 i'!J28</f>
        <v>0</v>
      </c>
      <c r="X29" s="94">
        <f t="shared" si="5"/>
        <v>1223</v>
      </c>
      <c r="Y29" s="70"/>
    </row>
    <row r="30" spans="2:25" ht="30.75" customHeight="1" x14ac:dyDescent="0.3">
      <c r="B30" s="77" t="s">
        <v>115</v>
      </c>
      <c r="C30" s="145">
        <v>0</v>
      </c>
      <c r="D30" s="145">
        <v>100000</v>
      </c>
      <c r="E30" s="145">
        <v>0</v>
      </c>
      <c r="F30" s="145">
        <v>0</v>
      </c>
      <c r="G30" s="145">
        <v>0</v>
      </c>
      <c r="H30" s="145">
        <v>0</v>
      </c>
      <c r="I30" s="145">
        <v>0</v>
      </c>
      <c r="J30" s="145">
        <v>0</v>
      </c>
      <c r="K30" s="145">
        <v>0</v>
      </c>
      <c r="L30" s="87">
        <v>100000</v>
      </c>
      <c r="M30" s="159" t="s">
        <v>115</v>
      </c>
      <c r="N30" s="94">
        <f t="shared" si="1"/>
        <v>100000</v>
      </c>
      <c r="O30" s="94">
        <f>SUM('APPENDIX 20 ii'!H29,'APPENDIX 20 i'!H29,'APPENDIX 20 i'!J29)</f>
        <v>0</v>
      </c>
      <c r="P30" s="94">
        <f>'APPENDIX  21 iv'!P30</f>
        <v>0</v>
      </c>
      <c r="Q30" s="94">
        <f>'APPENDIX  21 iv'!O30</f>
        <v>0</v>
      </c>
      <c r="R30" s="94">
        <f t="shared" si="2"/>
        <v>100000</v>
      </c>
      <c r="S30" s="94">
        <f t="shared" si="3"/>
        <v>0</v>
      </c>
      <c r="T30" s="94">
        <f t="shared" si="4"/>
        <v>100000</v>
      </c>
      <c r="U30" s="8" t="s">
        <v>115</v>
      </c>
      <c r="W30" s="94">
        <f>'APPENDIX 20 ii'!H29+'APPENDIX 20 i'!H29+'APPENDIX 20 i'!J29</f>
        <v>0</v>
      </c>
      <c r="X30" s="94">
        <f t="shared" si="5"/>
        <v>100000</v>
      </c>
      <c r="Y30" s="70"/>
    </row>
    <row r="31" spans="2:25" ht="30.75" customHeight="1" x14ac:dyDescent="0.3">
      <c r="B31" s="77" t="s">
        <v>116</v>
      </c>
      <c r="C31" s="145">
        <v>139982</v>
      </c>
      <c r="D31" s="145">
        <v>157851</v>
      </c>
      <c r="E31" s="145">
        <v>27251</v>
      </c>
      <c r="F31" s="145">
        <v>7163</v>
      </c>
      <c r="G31" s="145">
        <v>250548</v>
      </c>
      <c r="H31" s="145">
        <v>0</v>
      </c>
      <c r="I31" s="145">
        <v>0</v>
      </c>
      <c r="J31" s="145">
        <v>0</v>
      </c>
      <c r="K31" s="145">
        <v>25349</v>
      </c>
      <c r="L31" s="87">
        <v>5923900</v>
      </c>
      <c r="M31" s="159" t="s">
        <v>116</v>
      </c>
      <c r="N31" s="94">
        <f t="shared" si="1"/>
        <v>5923900</v>
      </c>
      <c r="O31" s="94">
        <f>SUM('APPENDIX 20 ii'!H30,'APPENDIX 20 i'!H30,'APPENDIX 20 i'!J30)</f>
        <v>0</v>
      </c>
      <c r="P31" s="94">
        <f>'APPENDIX  21 iv'!P31</f>
        <v>3184011</v>
      </c>
      <c r="Q31" s="94">
        <f>'APPENDIX  21 iv'!O31</f>
        <v>20112</v>
      </c>
      <c r="R31" s="94">
        <f t="shared" si="2"/>
        <v>9107911</v>
      </c>
      <c r="S31" s="94">
        <f t="shared" si="3"/>
        <v>20112</v>
      </c>
      <c r="T31" s="94">
        <f t="shared" si="4"/>
        <v>9128023</v>
      </c>
      <c r="U31" s="8" t="s">
        <v>116</v>
      </c>
      <c r="W31" s="94">
        <f>'APPENDIX 20 ii'!H30+'APPENDIX 20 i'!H30+'APPENDIX 20 i'!J30</f>
        <v>0</v>
      </c>
      <c r="X31" s="94">
        <f t="shared" si="5"/>
        <v>5923900</v>
      </c>
      <c r="Y31" s="70"/>
    </row>
    <row r="32" spans="2:25" ht="30.75" customHeight="1" x14ac:dyDescent="0.3">
      <c r="B32" s="77" t="s">
        <v>117</v>
      </c>
      <c r="C32" s="145">
        <v>2568</v>
      </c>
      <c r="D32" s="145">
        <v>0</v>
      </c>
      <c r="E32" s="145">
        <v>0</v>
      </c>
      <c r="F32" s="145">
        <v>0</v>
      </c>
      <c r="G32" s="145">
        <v>88101</v>
      </c>
      <c r="H32" s="145">
        <v>0</v>
      </c>
      <c r="I32" s="145">
        <v>0</v>
      </c>
      <c r="J32" s="145">
        <v>0</v>
      </c>
      <c r="K32" s="145">
        <v>61022</v>
      </c>
      <c r="L32" s="87">
        <v>2455123</v>
      </c>
      <c r="M32" s="159" t="s">
        <v>117</v>
      </c>
      <c r="N32" s="94">
        <f t="shared" si="1"/>
        <v>2455123</v>
      </c>
      <c r="O32" s="94">
        <f>SUM('APPENDIX 20 ii'!H31,'APPENDIX 20 i'!H31,'APPENDIX 20 i'!J31)</f>
        <v>0</v>
      </c>
      <c r="P32" s="94">
        <f>'APPENDIX  21 iv'!P32</f>
        <v>827662</v>
      </c>
      <c r="Q32" s="94">
        <f>'APPENDIX  21 iv'!O32</f>
        <v>738885</v>
      </c>
      <c r="R32" s="94">
        <f t="shared" si="2"/>
        <v>3282785</v>
      </c>
      <c r="S32" s="94">
        <f t="shared" si="3"/>
        <v>738885</v>
      </c>
      <c r="T32" s="94">
        <f t="shared" si="4"/>
        <v>4021670</v>
      </c>
      <c r="U32" s="8" t="s">
        <v>117</v>
      </c>
      <c r="W32" s="94">
        <f>'APPENDIX 20 ii'!H31+'APPENDIX 20 i'!H31+'APPENDIX 20 i'!J31</f>
        <v>0</v>
      </c>
      <c r="X32" s="94">
        <f t="shared" si="5"/>
        <v>2455123</v>
      </c>
      <c r="Y32" s="70"/>
    </row>
    <row r="33" spans="2:26" ht="30.75" customHeight="1" x14ac:dyDescent="0.3">
      <c r="B33" s="77" t="s">
        <v>118</v>
      </c>
      <c r="C33" s="145">
        <v>3202743</v>
      </c>
      <c r="D33" s="145">
        <v>1446970</v>
      </c>
      <c r="E33" s="145">
        <v>88548</v>
      </c>
      <c r="F33" s="145">
        <v>254394</v>
      </c>
      <c r="G33" s="145">
        <v>315292</v>
      </c>
      <c r="H33" s="145">
        <v>117943</v>
      </c>
      <c r="I33" s="145">
        <v>1101242</v>
      </c>
      <c r="J33" s="145">
        <v>97554</v>
      </c>
      <c r="K33" s="145">
        <v>839452</v>
      </c>
      <c r="L33" s="87">
        <v>29503495</v>
      </c>
      <c r="M33" s="159" t="s">
        <v>118</v>
      </c>
      <c r="N33" s="94">
        <f t="shared" si="1"/>
        <v>24941473</v>
      </c>
      <c r="O33" s="94">
        <f>SUM('APPENDIX 20 ii'!H32,'APPENDIX 20 i'!H32,'APPENDIX 20 i'!J32)</f>
        <v>4562022</v>
      </c>
      <c r="P33" s="94">
        <f>'APPENDIX  21 iv'!P33</f>
        <v>18800434</v>
      </c>
      <c r="Q33" s="94">
        <f>'APPENDIX  21 iv'!O33</f>
        <v>5218695</v>
      </c>
      <c r="R33" s="94">
        <f t="shared" si="2"/>
        <v>43741907</v>
      </c>
      <c r="S33" s="94">
        <f t="shared" si="3"/>
        <v>9780717</v>
      </c>
      <c r="T33" s="94">
        <f t="shared" si="4"/>
        <v>53522624</v>
      </c>
      <c r="U33" s="8" t="s">
        <v>118</v>
      </c>
      <c r="W33" s="94">
        <f>'APPENDIX 20 ii'!H32+'APPENDIX 20 i'!H32+'APPENDIX 20 i'!J32</f>
        <v>4562022</v>
      </c>
      <c r="X33" s="94">
        <f t="shared" si="5"/>
        <v>24941473</v>
      </c>
      <c r="Y33" s="70"/>
    </row>
    <row r="34" spans="2:26" ht="30.75" customHeight="1" x14ac:dyDescent="0.3">
      <c r="B34" s="77" t="s">
        <v>119</v>
      </c>
      <c r="C34" s="145">
        <v>391992</v>
      </c>
      <c r="D34" s="145">
        <v>1178064</v>
      </c>
      <c r="E34" s="145">
        <v>41005</v>
      </c>
      <c r="F34" s="145">
        <v>19611</v>
      </c>
      <c r="G34" s="145">
        <v>368032</v>
      </c>
      <c r="H34" s="145">
        <v>14513</v>
      </c>
      <c r="I34" s="145">
        <v>725</v>
      </c>
      <c r="J34" s="145">
        <v>11756</v>
      </c>
      <c r="K34" s="145">
        <v>174322</v>
      </c>
      <c r="L34" s="87">
        <v>6004915</v>
      </c>
      <c r="M34" s="159" t="s">
        <v>119</v>
      </c>
      <c r="N34" s="94">
        <f t="shared" si="1"/>
        <v>5961581</v>
      </c>
      <c r="O34" s="94">
        <f>SUM('APPENDIX 20 ii'!H33,'APPENDIX 20 i'!H33,'APPENDIX 20 i'!J33)</f>
        <v>43334</v>
      </c>
      <c r="P34" s="94">
        <f>'APPENDIX  21 iv'!P34</f>
        <v>7782745</v>
      </c>
      <c r="Q34" s="94">
        <f>'APPENDIX  21 iv'!O34</f>
        <v>562653</v>
      </c>
      <c r="R34" s="94">
        <f t="shared" si="2"/>
        <v>13744326</v>
      </c>
      <c r="S34" s="94">
        <f t="shared" si="3"/>
        <v>605987</v>
      </c>
      <c r="T34" s="162">
        <f t="shared" si="4"/>
        <v>14350313</v>
      </c>
      <c r="U34" s="8" t="s">
        <v>119</v>
      </c>
      <c r="W34" s="94">
        <f>'APPENDIX 20 ii'!H33+'APPENDIX 20 i'!H33+'APPENDIX 20 i'!J33</f>
        <v>43334</v>
      </c>
      <c r="X34" s="94">
        <f t="shared" si="5"/>
        <v>5961581</v>
      </c>
      <c r="Y34" s="70"/>
    </row>
    <row r="35" spans="2:26" ht="30.75" customHeight="1" x14ac:dyDescent="0.3">
      <c r="B35" s="77" t="s">
        <v>120</v>
      </c>
      <c r="C35" s="145">
        <v>73613</v>
      </c>
      <c r="D35" s="145">
        <v>1532896</v>
      </c>
      <c r="E35" s="145">
        <v>14745</v>
      </c>
      <c r="F35" s="145">
        <v>3891</v>
      </c>
      <c r="G35" s="145">
        <v>164878</v>
      </c>
      <c r="H35" s="145">
        <v>61202</v>
      </c>
      <c r="I35" s="145">
        <v>35133</v>
      </c>
      <c r="J35" s="145">
        <v>131262</v>
      </c>
      <c r="K35" s="145">
        <v>150629</v>
      </c>
      <c r="L35" s="87">
        <v>5490182</v>
      </c>
      <c r="M35" s="159" t="s">
        <v>120</v>
      </c>
      <c r="N35" s="94">
        <f t="shared" si="1"/>
        <v>4888172</v>
      </c>
      <c r="O35" s="94">
        <f>SUM('APPENDIX 20 ii'!H34,'APPENDIX 20 i'!H34,'APPENDIX 20 i'!J34)</f>
        <v>602010</v>
      </c>
      <c r="P35" s="94">
        <f>'APPENDIX  21 iv'!P35</f>
        <v>26406776</v>
      </c>
      <c r="Q35" s="94">
        <f>'APPENDIX  21 iv'!O35</f>
        <v>3832891</v>
      </c>
      <c r="R35" s="94">
        <f t="shared" si="2"/>
        <v>31294948</v>
      </c>
      <c r="S35" s="94">
        <f t="shared" si="3"/>
        <v>4434901</v>
      </c>
      <c r="T35" s="162">
        <f>R35+S35</f>
        <v>35729849</v>
      </c>
      <c r="U35" s="8" t="s">
        <v>120</v>
      </c>
      <c r="W35" s="94">
        <f>'APPENDIX 20 ii'!H34+'APPENDIX 20 i'!H34+'APPENDIX 20 i'!J34</f>
        <v>602010</v>
      </c>
      <c r="X35" s="94">
        <f t="shared" si="5"/>
        <v>4888172</v>
      </c>
      <c r="Y35" s="70"/>
    </row>
    <row r="36" spans="2:26" ht="30.75" customHeight="1" x14ac:dyDescent="0.3">
      <c r="B36" s="77" t="s">
        <v>121</v>
      </c>
      <c r="C36" s="145">
        <v>238728</v>
      </c>
      <c r="D36" s="145">
        <v>167629</v>
      </c>
      <c r="E36" s="145">
        <v>0</v>
      </c>
      <c r="F36" s="145">
        <v>0</v>
      </c>
      <c r="G36" s="145">
        <v>0</v>
      </c>
      <c r="H36" s="145">
        <v>21935</v>
      </c>
      <c r="I36" s="145">
        <v>0</v>
      </c>
      <c r="J36" s="145">
        <v>0</v>
      </c>
      <c r="K36" s="145">
        <v>115798</v>
      </c>
      <c r="L36" s="87">
        <v>4558060</v>
      </c>
      <c r="M36" s="159" t="s">
        <v>121</v>
      </c>
      <c r="N36" s="94">
        <f t="shared" si="1"/>
        <v>4465115</v>
      </c>
      <c r="O36" s="94">
        <f>SUM('APPENDIX 20 ii'!H35,'APPENDIX 20 i'!H35,'APPENDIX 20 i'!J35)</f>
        <v>92945</v>
      </c>
      <c r="P36" s="94">
        <f>'APPENDIX  21 iv'!P36</f>
        <v>6163498</v>
      </c>
      <c r="Q36" s="94">
        <f>'APPENDIX  21 iv'!O36</f>
        <v>1459403</v>
      </c>
      <c r="R36" s="94">
        <f t="shared" si="2"/>
        <v>10628613</v>
      </c>
      <c r="S36" s="94">
        <f t="shared" si="3"/>
        <v>1552348</v>
      </c>
      <c r="T36" s="162">
        <f t="shared" si="4"/>
        <v>12180961</v>
      </c>
      <c r="U36" s="8" t="s">
        <v>121</v>
      </c>
      <c r="W36" s="94">
        <f>'APPENDIX 20 ii'!H35+'APPENDIX 20 i'!H35+'APPENDIX 20 i'!J35</f>
        <v>92945</v>
      </c>
      <c r="X36" s="94">
        <f t="shared" si="5"/>
        <v>4465115</v>
      </c>
      <c r="Y36" s="70"/>
    </row>
    <row r="37" spans="2:26" ht="30.75" customHeight="1" x14ac:dyDescent="0.3">
      <c r="B37" s="77" t="s">
        <v>122</v>
      </c>
      <c r="C37" s="145">
        <v>337732</v>
      </c>
      <c r="D37" s="145">
        <v>190258</v>
      </c>
      <c r="E37" s="145">
        <v>147041</v>
      </c>
      <c r="F37" s="145">
        <v>4761</v>
      </c>
      <c r="G37" s="145">
        <v>215144</v>
      </c>
      <c r="H37" s="145">
        <v>0</v>
      </c>
      <c r="I37" s="145">
        <v>600966</v>
      </c>
      <c r="J37" s="145">
        <v>4547</v>
      </c>
      <c r="K37" s="145">
        <v>70915</v>
      </c>
      <c r="L37" s="87">
        <v>16580698</v>
      </c>
      <c r="M37" s="159" t="s">
        <v>122</v>
      </c>
      <c r="N37" s="94">
        <f t="shared" si="1"/>
        <v>16512909</v>
      </c>
      <c r="O37" s="94">
        <f>SUM('APPENDIX 20 ii'!H36,'APPENDIX 20 i'!H36,'APPENDIX 20 i'!J36)</f>
        <v>67789</v>
      </c>
      <c r="P37" s="94">
        <f>'APPENDIX  21 iv'!P37</f>
        <v>10609304</v>
      </c>
      <c r="Q37" s="94">
        <f>'APPENDIX  21 iv'!O37</f>
        <v>1981438</v>
      </c>
      <c r="R37" s="94">
        <f t="shared" si="2"/>
        <v>27122213</v>
      </c>
      <c r="S37" s="94">
        <f t="shared" si="3"/>
        <v>2049227</v>
      </c>
      <c r="T37" s="162">
        <f t="shared" si="4"/>
        <v>29171440</v>
      </c>
      <c r="U37" s="8" t="s">
        <v>122</v>
      </c>
      <c r="W37" s="94">
        <f>'APPENDIX 20 ii'!H36+'APPENDIX 20 i'!H36+'APPENDIX 20 i'!J36</f>
        <v>67789</v>
      </c>
      <c r="X37" s="94">
        <f t="shared" si="5"/>
        <v>16512909</v>
      </c>
      <c r="Y37" s="70"/>
    </row>
    <row r="38" spans="2:26" ht="30.75" customHeight="1" x14ac:dyDescent="0.3">
      <c r="B38" s="77" t="s">
        <v>123</v>
      </c>
      <c r="C38" s="145">
        <v>9212</v>
      </c>
      <c r="D38" s="145">
        <v>3808</v>
      </c>
      <c r="E38" s="145">
        <v>49706</v>
      </c>
      <c r="F38" s="145">
        <v>0</v>
      </c>
      <c r="G38" s="145">
        <v>180542</v>
      </c>
      <c r="H38" s="145">
        <v>0</v>
      </c>
      <c r="I38" s="145">
        <v>0</v>
      </c>
      <c r="J38" s="145">
        <v>1648</v>
      </c>
      <c r="K38" s="145">
        <v>0</v>
      </c>
      <c r="L38" s="87">
        <v>2035687</v>
      </c>
      <c r="M38" s="159" t="s">
        <v>123</v>
      </c>
      <c r="N38" s="94">
        <f t="shared" si="1"/>
        <v>1600963</v>
      </c>
      <c r="O38" s="94">
        <f>SUM('APPENDIX 20 ii'!H37,'APPENDIX 20 i'!H37,'APPENDIX 20 i'!J37)</f>
        <v>434724</v>
      </c>
      <c r="P38" s="94">
        <f>'APPENDIX  21 iv'!P38</f>
        <v>4939428</v>
      </c>
      <c r="Q38" s="94">
        <f>'APPENDIX  21 iv'!O38</f>
        <v>2369949</v>
      </c>
      <c r="R38" s="94">
        <f t="shared" si="2"/>
        <v>6540391</v>
      </c>
      <c r="S38" s="94">
        <f t="shared" si="3"/>
        <v>2804673</v>
      </c>
      <c r="T38" s="162">
        <f t="shared" si="4"/>
        <v>9345064</v>
      </c>
      <c r="U38" s="8" t="s">
        <v>123</v>
      </c>
      <c r="W38" s="94">
        <f>'APPENDIX 20 ii'!H37+'APPENDIX 20 i'!H37+'APPENDIX 20 i'!J37</f>
        <v>434724</v>
      </c>
      <c r="X38" s="94">
        <f t="shared" si="5"/>
        <v>1600963</v>
      </c>
      <c r="Y38" s="70"/>
    </row>
    <row r="39" spans="2:26" ht="30.75" customHeight="1" thickBot="1" x14ac:dyDescent="0.4">
      <c r="B39" s="78" t="s">
        <v>124</v>
      </c>
      <c r="C39" s="88">
        <v>15297164</v>
      </c>
      <c r="D39" s="88">
        <v>7127769</v>
      </c>
      <c r="E39" s="88">
        <v>1803057</v>
      </c>
      <c r="F39" s="88">
        <v>595572</v>
      </c>
      <c r="G39" s="88">
        <v>24583653</v>
      </c>
      <c r="H39" s="88">
        <v>297320</v>
      </c>
      <c r="I39" s="88">
        <v>3392987</v>
      </c>
      <c r="J39" s="88">
        <v>685152</v>
      </c>
      <c r="K39" s="88">
        <v>12592959</v>
      </c>
      <c r="L39" s="88">
        <v>465507031</v>
      </c>
      <c r="M39" s="196" t="s">
        <v>124</v>
      </c>
      <c r="N39" s="94">
        <f t="shared" si="1"/>
        <v>452165096</v>
      </c>
      <c r="O39" s="94">
        <f>SUM('APPENDIX 20 ii'!H38,'APPENDIX 20 i'!H38,'APPENDIX 20 i'!J38)</f>
        <v>13341935</v>
      </c>
      <c r="P39" s="94">
        <f>'APPENDIX  21 iv'!P39</f>
        <v>190132193</v>
      </c>
      <c r="Q39" s="94">
        <f>'APPENDIX  21 iv'!O39</f>
        <v>50204314</v>
      </c>
      <c r="R39" s="94">
        <f t="shared" si="2"/>
        <v>642297289</v>
      </c>
      <c r="S39" s="94">
        <f t="shared" si="3"/>
        <v>63546249</v>
      </c>
      <c r="T39" s="94">
        <f t="shared" si="4"/>
        <v>705843538</v>
      </c>
      <c r="W39" s="94">
        <f>'APPENDIX 20 ii'!H38+'APPENDIX 20 i'!H38+'APPENDIX 20 i'!J38</f>
        <v>13341935</v>
      </c>
      <c r="X39" s="94">
        <f t="shared" si="5"/>
        <v>452165096</v>
      </c>
      <c r="Y39" s="70"/>
      <c r="Z39" s="5"/>
    </row>
    <row r="40" spans="2:26" ht="19.5" customHeight="1" thickTop="1" x14ac:dyDescent="0.35">
      <c r="B40" s="90" t="s">
        <v>50</v>
      </c>
      <c r="C40" s="191"/>
      <c r="D40" s="90"/>
      <c r="E40" s="90"/>
      <c r="F40" s="90"/>
      <c r="G40" s="90"/>
      <c r="H40" s="90"/>
      <c r="I40" s="90"/>
      <c r="J40" s="90"/>
      <c r="K40" s="90"/>
      <c r="L40" s="90"/>
      <c r="Y40" s="70"/>
    </row>
    <row r="41" spans="2:26" ht="19.5" customHeight="1" x14ac:dyDescent="0.35">
      <c r="N41" s="308" t="s">
        <v>161</v>
      </c>
      <c r="O41" s="308"/>
      <c r="P41" s="308" t="s">
        <v>162</v>
      </c>
      <c r="Q41" s="308"/>
      <c r="R41" s="308" t="s">
        <v>163</v>
      </c>
      <c r="S41" s="308"/>
      <c r="T41" s="308"/>
    </row>
    <row r="42" spans="2:26" ht="19.5" customHeight="1" x14ac:dyDescent="0.35">
      <c r="N42" s="95" t="s">
        <v>164</v>
      </c>
      <c r="O42" s="95" t="s">
        <v>165</v>
      </c>
      <c r="P42" s="95" t="s">
        <v>164</v>
      </c>
      <c r="Q42" s="95" t="s">
        <v>165</v>
      </c>
      <c r="R42" s="95" t="s">
        <v>164</v>
      </c>
      <c r="S42" s="95" t="s">
        <v>165</v>
      </c>
      <c r="T42" s="95" t="s">
        <v>84</v>
      </c>
    </row>
    <row r="43" spans="2:26" ht="19.5" customHeight="1" x14ac:dyDescent="0.3">
      <c r="M43" s="8" t="s">
        <v>262</v>
      </c>
      <c r="N43" s="94">
        <f>N12</f>
        <v>52296330</v>
      </c>
      <c r="O43" s="94">
        <f t="shared" ref="O43:T43" si="6">O12</f>
        <v>7037833</v>
      </c>
      <c r="P43" s="94">
        <f t="shared" si="6"/>
        <v>73351506</v>
      </c>
      <c r="Q43" s="94">
        <f t="shared" si="6"/>
        <v>31247327</v>
      </c>
      <c r="R43" s="94">
        <f t="shared" si="6"/>
        <v>125647836</v>
      </c>
      <c r="S43" s="94">
        <f t="shared" si="6"/>
        <v>38285160</v>
      </c>
      <c r="T43" s="94">
        <f t="shared" si="6"/>
        <v>163932996</v>
      </c>
      <c r="U43" s="8" t="s">
        <v>262</v>
      </c>
    </row>
    <row r="44" spans="2:26" ht="19.5" customHeight="1" x14ac:dyDescent="0.3">
      <c r="M44" s="8" t="s">
        <v>263</v>
      </c>
      <c r="N44" s="94">
        <f>N39</f>
        <v>452165096</v>
      </c>
      <c r="O44" s="94">
        <f t="shared" ref="O44:T44" si="7">O39</f>
        <v>13341935</v>
      </c>
      <c r="P44" s="94">
        <f t="shared" si="7"/>
        <v>190132193</v>
      </c>
      <c r="Q44" s="94">
        <f t="shared" si="7"/>
        <v>50204314</v>
      </c>
      <c r="R44" s="94">
        <f t="shared" si="7"/>
        <v>642297289</v>
      </c>
      <c r="S44" s="94">
        <f t="shared" si="7"/>
        <v>63546249</v>
      </c>
      <c r="T44" s="94">
        <f t="shared" si="7"/>
        <v>705843538</v>
      </c>
      <c r="U44" s="8" t="s">
        <v>263</v>
      </c>
    </row>
    <row r="45" spans="2:26" ht="19.5" customHeight="1" x14ac:dyDescent="0.3">
      <c r="M45" s="8" t="s">
        <v>160</v>
      </c>
      <c r="N45" s="94">
        <f>SUM(N19,N21:N33)</f>
        <v>415549379</v>
      </c>
      <c r="O45" s="94">
        <f t="shared" ref="O45:T45" si="8">SUM(O19,O21:O33)</f>
        <v>12101133</v>
      </c>
      <c r="P45" s="94">
        <f t="shared" si="8"/>
        <v>125946157</v>
      </c>
      <c r="Q45" s="94">
        <f t="shared" si="8"/>
        <v>39366693</v>
      </c>
      <c r="R45" s="94">
        <f t="shared" si="8"/>
        <v>541495536</v>
      </c>
      <c r="S45" s="94">
        <f t="shared" si="8"/>
        <v>51467826</v>
      </c>
      <c r="T45" s="94">
        <f t="shared" si="8"/>
        <v>592963362</v>
      </c>
      <c r="U45" s="8" t="s">
        <v>160</v>
      </c>
    </row>
    <row r="48" spans="2:26" ht="19.5" customHeight="1" x14ac:dyDescent="0.35">
      <c r="M48" s="173"/>
    </row>
  </sheetData>
  <sheetProtection algorithmName="SHA-512" hashValue="noj03S/OG98124Y3MZ4irtWsZ7nS4AWRALWCjeeAoXLN6HjMjTgt2HIE5pvKWFClEnk/lKX8ysymaVd09nPIFw==" saltValue="VH0fEM35rYu3Cc2qxQZR4A==" spinCount="100000" sheet="1" objects="1" scenarios="1"/>
  <mergeCells count="7">
    <mergeCell ref="B4:L4"/>
    <mergeCell ref="P4:Q4"/>
    <mergeCell ref="N4:O4"/>
    <mergeCell ref="R4:T4"/>
    <mergeCell ref="N41:O41"/>
    <mergeCell ref="P41:Q41"/>
    <mergeCell ref="R41:T41"/>
  </mergeCells>
  <pageMargins left="0.7" right="0.7" top="0.75" bottom="0.75" header="0.3" footer="0.3"/>
  <pageSetup paperSize="9" scale="42" orientation="landscape" r:id="rId1"/>
  <colBreaks count="1" manualBreakCount="1">
    <brk id="12"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L45"/>
  <sheetViews>
    <sheetView showGridLines="0" topLeftCell="C34" zoomScale="80" zoomScaleNormal="80" workbookViewId="0">
      <selection activeCell="K40" sqref="K40:L40"/>
    </sheetView>
  </sheetViews>
  <sheetFormatPr defaultColWidth="9.453125" defaultRowHeight="14" x14ac:dyDescent="0.3"/>
  <cols>
    <col min="1" max="1" width="16.453125" style="4" customWidth="1"/>
    <col min="2" max="2" width="36.54296875" style="4" customWidth="1"/>
    <col min="3" max="12" width="23.54296875" style="4" customWidth="1"/>
    <col min="13" max="13" width="2.453125" style="4" customWidth="1"/>
    <col min="14" max="16384" width="9.453125" style="4"/>
  </cols>
  <sheetData>
    <row r="2" spans="2:12" ht="21" customHeight="1" x14ac:dyDescent="0.3"/>
    <row r="3" spans="2:12" ht="4.5" customHeight="1" x14ac:dyDescent="0.3"/>
    <row r="4" spans="2:12" ht="24" customHeight="1" x14ac:dyDescent="0.3">
      <c r="B4" s="296" t="s">
        <v>319</v>
      </c>
      <c r="C4" s="297"/>
      <c r="D4" s="297"/>
      <c r="E4" s="297"/>
      <c r="F4" s="297"/>
      <c r="G4" s="297"/>
      <c r="H4" s="297"/>
      <c r="I4" s="297"/>
      <c r="J4" s="297"/>
      <c r="K4" s="297"/>
      <c r="L4" s="298"/>
    </row>
    <row r="5" spans="2:12" ht="57.75" customHeight="1" x14ac:dyDescent="0.3">
      <c r="B5" s="141" t="s">
        <v>0</v>
      </c>
      <c r="C5" s="142" t="s">
        <v>232</v>
      </c>
      <c r="D5" s="142" t="s">
        <v>18</v>
      </c>
      <c r="E5" s="142" t="s">
        <v>233</v>
      </c>
      <c r="F5" s="142" t="s">
        <v>145</v>
      </c>
      <c r="G5" s="142" t="s">
        <v>234</v>
      </c>
      <c r="H5" s="142" t="s">
        <v>235</v>
      </c>
      <c r="I5" s="142" t="s">
        <v>21</v>
      </c>
      <c r="J5" s="142" t="s">
        <v>236</v>
      </c>
      <c r="K5" s="142" t="s">
        <v>90</v>
      </c>
      <c r="L5" s="142" t="s">
        <v>23</v>
      </c>
    </row>
    <row r="6" spans="2:12" ht="27" customHeight="1" x14ac:dyDescent="0.3">
      <c r="B6" s="143" t="s">
        <v>91</v>
      </c>
      <c r="C6" s="145">
        <v>500000</v>
      </c>
      <c r="D6" s="145">
        <v>987386</v>
      </c>
      <c r="E6" s="145">
        <v>450000</v>
      </c>
      <c r="F6" s="145">
        <v>1340290</v>
      </c>
      <c r="G6" s="145">
        <v>1250000</v>
      </c>
      <c r="H6" s="145">
        <v>2668000</v>
      </c>
      <c r="I6" s="145">
        <v>1700000</v>
      </c>
      <c r="J6" s="145">
        <v>800000</v>
      </c>
      <c r="K6" s="145">
        <v>400000</v>
      </c>
      <c r="L6" s="145">
        <v>300000</v>
      </c>
    </row>
    <row r="7" spans="2:12" ht="27" customHeight="1" x14ac:dyDescent="0.3">
      <c r="B7" s="143" t="s">
        <v>92</v>
      </c>
      <c r="C7" s="145">
        <v>660523</v>
      </c>
      <c r="D7" s="145">
        <v>0</v>
      </c>
      <c r="E7" s="145">
        <v>0</v>
      </c>
      <c r="F7" s="145">
        <v>0</v>
      </c>
      <c r="G7" s="145">
        <v>0</v>
      </c>
      <c r="H7" s="145">
        <v>0</v>
      </c>
      <c r="I7" s="145">
        <v>0</v>
      </c>
      <c r="J7" s="145">
        <v>0</v>
      </c>
      <c r="K7" s="145">
        <v>0</v>
      </c>
      <c r="L7" s="145">
        <v>0</v>
      </c>
    </row>
    <row r="8" spans="2:12" ht="27" customHeight="1" x14ac:dyDescent="0.3">
      <c r="B8" s="143" t="s">
        <v>93</v>
      </c>
      <c r="C8" s="145">
        <v>0</v>
      </c>
      <c r="D8" s="145">
        <v>14228</v>
      </c>
      <c r="E8" s="145">
        <v>40963</v>
      </c>
      <c r="F8" s="145">
        <v>0</v>
      </c>
      <c r="G8" s="145">
        <v>206620</v>
      </c>
      <c r="H8" s="145">
        <v>0</v>
      </c>
      <c r="I8" s="145">
        <v>0</v>
      </c>
      <c r="J8" s="145">
        <v>1012</v>
      </c>
      <c r="K8" s="145">
        <v>0</v>
      </c>
      <c r="L8" s="145">
        <v>-102581</v>
      </c>
    </row>
    <row r="9" spans="2:12" ht="27" customHeight="1" x14ac:dyDescent="0.3">
      <c r="B9" s="143" t="s">
        <v>94</v>
      </c>
      <c r="C9" s="145">
        <v>0</v>
      </c>
      <c r="D9" s="145">
        <v>0</v>
      </c>
      <c r="E9" s="145">
        <v>0</v>
      </c>
      <c r="F9" s="145">
        <v>0</v>
      </c>
      <c r="G9" s="145">
        <v>0</v>
      </c>
      <c r="H9" s="145">
        <v>0</v>
      </c>
      <c r="I9" s="145">
        <v>0</v>
      </c>
      <c r="J9" s="145">
        <v>0</v>
      </c>
      <c r="K9" s="145">
        <v>0</v>
      </c>
      <c r="L9" s="145">
        <v>0</v>
      </c>
    </row>
    <row r="10" spans="2:12" ht="27" customHeight="1" x14ac:dyDescent="0.3">
      <c r="B10" s="143" t="s">
        <v>95</v>
      </c>
      <c r="C10" s="145">
        <v>-123500</v>
      </c>
      <c r="D10" s="145">
        <v>466857</v>
      </c>
      <c r="E10" s="145">
        <v>1652922</v>
      </c>
      <c r="F10" s="145">
        <v>-328350</v>
      </c>
      <c r="G10" s="145">
        <v>3627278</v>
      </c>
      <c r="H10" s="145">
        <v>-126744</v>
      </c>
      <c r="I10" s="145">
        <v>2616664</v>
      </c>
      <c r="J10" s="145">
        <v>524333</v>
      </c>
      <c r="K10" s="145">
        <v>488169</v>
      </c>
      <c r="L10" s="145">
        <v>687306</v>
      </c>
    </row>
    <row r="11" spans="2:12" ht="27" customHeight="1" x14ac:dyDescent="0.3">
      <c r="B11" s="144" t="s">
        <v>96</v>
      </c>
      <c r="C11" s="145">
        <v>0</v>
      </c>
      <c r="D11" s="145">
        <v>0</v>
      </c>
      <c r="E11" s="145">
        <v>0</v>
      </c>
      <c r="F11" s="145">
        <v>0</v>
      </c>
      <c r="G11" s="145">
        <v>-17429</v>
      </c>
      <c r="H11" s="145">
        <v>0</v>
      </c>
      <c r="I11" s="145">
        <v>-96301</v>
      </c>
      <c r="J11" s="145">
        <v>0</v>
      </c>
      <c r="K11" s="145">
        <v>1092</v>
      </c>
      <c r="L11" s="145">
        <v>0</v>
      </c>
    </row>
    <row r="12" spans="2:12" ht="27" customHeight="1" x14ac:dyDescent="0.3">
      <c r="B12" s="146" t="s">
        <v>97</v>
      </c>
      <c r="C12" s="146">
        <v>1037023</v>
      </c>
      <c r="D12" s="146">
        <v>1468471</v>
      </c>
      <c r="E12" s="146">
        <v>2143884</v>
      </c>
      <c r="F12" s="146">
        <v>1011940</v>
      </c>
      <c r="G12" s="146">
        <v>5066469</v>
      </c>
      <c r="H12" s="146">
        <v>2541256</v>
      </c>
      <c r="I12" s="146">
        <v>4220362</v>
      </c>
      <c r="J12" s="146">
        <v>1325344</v>
      </c>
      <c r="K12" s="146">
        <v>889261</v>
      </c>
      <c r="L12" s="146">
        <v>884725</v>
      </c>
    </row>
    <row r="13" spans="2:12" ht="27" customHeight="1" x14ac:dyDescent="0.3">
      <c r="B13" s="148" t="s">
        <v>98</v>
      </c>
      <c r="C13" s="145">
        <v>2193698</v>
      </c>
      <c r="D13" s="145">
        <v>1406701</v>
      </c>
      <c r="E13" s="145">
        <v>1023872</v>
      </c>
      <c r="F13" s="145">
        <v>326935</v>
      </c>
      <c r="G13" s="145">
        <v>7429505</v>
      </c>
      <c r="H13" s="145">
        <v>5812774</v>
      </c>
      <c r="I13" s="145">
        <v>7168213</v>
      </c>
      <c r="J13" s="145">
        <v>1754822</v>
      </c>
      <c r="K13" s="145">
        <v>564103</v>
      </c>
      <c r="L13" s="145">
        <v>4190579</v>
      </c>
    </row>
    <row r="14" spans="2:12" ht="27" customHeight="1" x14ac:dyDescent="0.3">
      <c r="B14" s="143" t="s">
        <v>99</v>
      </c>
      <c r="C14" s="145">
        <v>0</v>
      </c>
      <c r="D14" s="145">
        <v>0</v>
      </c>
      <c r="E14" s="145">
        <v>0</v>
      </c>
      <c r="F14" s="145">
        <v>0</v>
      </c>
      <c r="G14" s="145">
        <v>0</v>
      </c>
      <c r="H14" s="145">
        <v>0</v>
      </c>
      <c r="I14" s="145">
        <v>0</v>
      </c>
      <c r="J14" s="145">
        <v>0</v>
      </c>
      <c r="K14" s="145">
        <v>0</v>
      </c>
      <c r="L14" s="145">
        <v>0</v>
      </c>
    </row>
    <row r="15" spans="2:12" ht="27" customHeight="1" x14ac:dyDescent="0.3">
      <c r="B15" s="144" t="s">
        <v>100</v>
      </c>
      <c r="C15" s="145">
        <v>0</v>
      </c>
      <c r="D15" s="145">
        <v>0</v>
      </c>
      <c r="E15" s="145">
        <v>0</v>
      </c>
      <c r="F15" s="145">
        <v>0</v>
      </c>
      <c r="G15" s="145">
        <v>0</v>
      </c>
      <c r="H15" s="145">
        <v>0</v>
      </c>
      <c r="I15" s="145">
        <v>0</v>
      </c>
      <c r="J15" s="145">
        <v>0</v>
      </c>
      <c r="K15" s="145">
        <v>6053</v>
      </c>
      <c r="L15" s="145">
        <v>0</v>
      </c>
    </row>
    <row r="16" spans="2:12" ht="27" customHeight="1" x14ac:dyDescent="0.3">
      <c r="B16" s="143" t="s">
        <v>101</v>
      </c>
      <c r="C16" s="145">
        <v>905525</v>
      </c>
      <c r="D16" s="145">
        <v>254933</v>
      </c>
      <c r="E16" s="145">
        <v>2256443</v>
      </c>
      <c r="F16" s="145">
        <v>520738</v>
      </c>
      <c r="G16" s="145">
        <v>851898</v>
      </c>
      <c r="H16" s="145">
        <v>1902275</v>
      </c>
      <c r="I16" s="145">
        <v>575295</v>
      </c>
      <c r="J16" s="145">
        <v>82033</v>
      </c>
      <c r="K16" s="145">
        <v>192771</v>
      </c>
      <c r="L16" s="145">
        <v>299828</v>
      </c>
    </row>
    <row r="17" spans="2:12" ht="27" customHeight="1" thickBot="1" x14ac:dyDescent="0.35">
      <c r="B17" s="149" t="s">
        <v>102</v>
      </c>
      <c r="C17" s="149">
        <v>4136246</v>
      </c>
      <c r="D17" s="149">
        <v>3130106</v>
      </c>
      <c r="E17" s="149">
        <v>5424199</v>
      </c>
      <c r="F17" s="149">
        <v>1859613</v>
      </c>
      <c r="G17" s="149">
        <v>13347872</v>
      </c>
      <c r="H17" s="149">
        <v>10256305</v>
      </c>
      <c r="I17" s="149">
        <v>11963870</v>
      </c>
      <c r="J17" s="149">
        <v>3162200</v>
      </c>
      <c r="K17" s="149">
        <v>1652188</v>
      </c>
      <c r="L17" s="149">
        <v>5375133</v>
      </c>
    </row>
    <row r="18" spans="2:12" ht="27" customHeight="1" thickTop="1" x14ac:dyDescent="0.3">
      <c r="B18" s="148" t="s">
        <v>103</v>
      </c>
      <c r="C18" s="145">
        <v>0</v>
      </c>
      <c r="D18" s="145">
        <v>725694</v>
      </c>
      <c r="E18" s="145">
        <v>0</v>
      </c>
      <c r="F18" s="145">
        <v>0</v>
      </c>
      <c r="G18" s="145">
        <v>0</v>
      </c>
      <c r="H18" s="145">
        <v>0</v>
      </c>
      <c r="I18" s="145">
        <v>234000</v>
      </c>
      <c r="J18" s="145">
        <v>0</v>
      </c>
      <c r="K18" s="145">
        <v>0</v>
      </c>
      <c r="L18" s="145">
        <v>380500</v>
      </c>
    </row>
    <row r="19" spans="2:12" ht="27" customHeight="1" x14ac:dyDescent="0.3">
      <c r="B19" s="143" t="s">
        <v>104</v>
      </c>
      <c r="C19" s="145">
        <v>0</v>
      </c>
      <c r="D19" s="145">
        <v>535000</v>
      </c>
      <c r="E19" s="145">
        <v>0</v>
      </c>
      <c r="F19" s="145">
        <v>0</v>
      </c>
      <c r="G19" s="145">
        <v>1020000</v>
      </c>
      <c r="H19" s="145">
        <v>0</v>
      </c>
      <c r="I19" s="145">
        <v>1602000</v>
      </c>
      <c r="J19" s="145">
        <v>0</v>
      </c>
      <c r="K19" s="145">
        <v>832500</v>
      </c>
      <c r="L19" s="145">
        <v>1657606</v>
      </c>
    </row>
    <row r="20" spans="2:12" ht="27" customHeight="1" x14ac:dyDescent="0.3">
      <c r="B20" s="143" t="s">
        <v>105</v>
      </c>
      <c r="C20" s="145">
        <v>81154</v>
      </c>
      <c r="D20" s="145">
        <v>107862</v>
      </c>
      <c r="E20" s="145">
        <v>139590</v>
      </c>
      <c r="F20" s="145">
        <v>44603</v>
      </c>
      <c r="G20" s="145">
        <v>76259</v>
      </c>
      <c r="H20" s="145">
        <v>98292</v>
      </c>
      <c r="I20" s="145">
        <v>118291</v>
      </c>
      <c r="J20" s="145">
        <v>13511</v>
      </c>
      <c r="K20" s="145">
        <v>5230</v>
      </c>
      <c r="L20" s="145">
        <v>27538</v>
      </c>
    </row>
    <row r="21" spans="2:12" ht="27" customHeight="1" x14ac:dyDescent="0.3">
      <c r="B21" s="143" t="s">
        <v>106</v>
      </c>
      <c r="C21" s="145">
        <v>931673</v>
      </c>
      <c r="D21" s="145">
        <v>507349</v>
      </c>
      <c r="E21" s="145">
        <v>4013497</v>
      </c>
      <c r="F21" s="145">
        <v>912050</v>
      </c>
      <c r="G21" s="145">
        <v>6289152</v>
      </c>
      <c r="H21" s="145">
        <v>5475905</v>
      </c>
      <c r="I21" s="145">
        <v>2458715</v>
      </c>
      <c r="J21" s="145">
        <v>1052974</v>
      </c>
      <c r="K21" s="145">
        <v>112550</v>
      </c>
      <c r="L21" s="145">
        <v>812770</v>
      </c>
    </row>
    <row r="22" spans="2:12" ht="27" customHeight="1" x14ac:dyDescent="0.3">
      <c r="B22" s="143" t="s">
        <v>107</v>
      </c>
      <c r="C22" s="145">
        <v>0</v>
      </c>
      <c r="D22" s="145">
        <v>0</v>
      </c>
      <c r="E22" s="145">
        <v>0</v>
      </c>
      <c r="F22" s="145">
        <v>0</v>
      </c>
      <c r="G22" s="145">
        <v>31017</v>
      </c>
      <c r="H22" s="145">
        <v>0</v>
      </c>
      <c r="I22" s="145">
        <v>185670</v>
      </c>
      <c r="J22" s="145">
        <v>0</v>
      </c>
      <c r="K22" s="145">
        <v>0</v>
      </c>
      <c r="L22" s="145">
        <v>0</v>
      </c>
    </row>
    <row r="23" spans="2:12" ht="27" customHeight="1" x14ac:dyDescent="0.3">
      <c r="B23" s="143" t="s">
        <v>108</v>
      </c>
      <c r="C23" s="145">
        <v>0</v>
      </c>
      <c r="D23" s="145">
        <v>0</v>
      </c>
      <c r="E23" s="145">
        <v>0</v>
      </c>
      <c r="F23" s="145">
        <v>0</v>
      </c>
      <c r="G23" s="145">
        <v>627608</v>
      </c>
      <c r="H23" s="145">
        <v>0</v>
      </c>
      <c r="I23" s="145">
        <v>0</v>
      </c>
      <c r="J23" s="145">
        <v>0</v>
      </c>
      <c r="K23" s="145">
        <v>0</v>
      </c>
      <c r="L23" s="145">
        <v>530522</v>
      </c>
    </row>
    <row r="24" spans="2:12" ht="27" customHeight="1" x14ac:dyDescent="0.3">
      <c r="B24" s="143" t="s">
        <v>109</v>
      </c>
      <c r="C24" s="145">
        <v>106067</v>
      </c>
      <c r="D24" s="145">
        <v>0</v>
      </c>
      <c r="E24" s="145">
        <v>0</v>
      </c>
      <c r="F24" s="145">
        <v>0</v>
      </c>
      <c r="G24" s="145">
        <v>224331</v>
      </c>
      <c r="H24" s="145">
        <v>196148</v>
      </c>
      <c r="I24" s="145">
        <v>96945</v>
      </c>
      <c r="J24" s="145">
        <v>0</v>
      </c>
      <c r="K24" s="145">
        <v>0</v>
      </c>
      <c r="L24" s="145">
        <v>0</v>
      </c>
    </row>
    <row r="25" spans="2:12" ht="27" customHeight="1" x14ac:dyDescent="0.3">
      <c r="B25" s="143" t="s">
        <v>110</v>
      </c>
      <c r="C25" s="145">
        <v>0</v>
      </c>
      <c r="D25" s="145">
        <v>0</v>
      </c>
      <c r="E25" s="145">
        <v>0</v>
      </c>
      <c r="F25" s="145">
        <v>0</v>
      </c>
      <c r="G25" s="145">
        <v>0</v>
      </c>
      <c r="H25" s="145">
        <v>0</v>
      </c>
      <c r="I25" s="145">
        <v>66412</v>
      </c>
      <c r="J25" s="145">
        <v>0</v>
      </c>
      <c r="K25" s="145">
        <v>0</v>
      </c>
      <c r="L25" s="145">
        <v>0</v>
      </c>
    </row>
    <row r="26" spans="2:12" ht="27" customHeight="1" x14ac:dyDescent="0.3">
      <c r="B26" s="143" t="s">
        <v>111</v>
      </c>
      <c r="C26" s="145">
        <v>0</v>
      </c>
      <c r="D26" s="145">
        <v>0</v>
      </c>
      <c r="E26" s="145">
        <v>0</v>
      </c>
      <c r="F26" s="145">
        <v>0</v>
      </c>
      <c r="G26" s="145">
        <v>0</v>
      </c>
      <c r="H26" s="145">
        <v>0</v>
      </c>
      <c r="I26" s="145">
        <v>0</v>
      </c>
      <c r="J26" s="145">
        <v>0</v>
      </c>
      <c r="K26" s="145">
        <v>0</v>
      </c>
      <c r="L26" s="145">
        <v>0</v>
      </c>
    </row>
    <row r="27" spans="2:12" ht="27" customHeight="1" x14ac:dyDescent="0.3">
      <c r="B27" s="143" t="s">
        <v>112</v>
      </c>
      <c r="C27" s="145">
        <v>0</v>
      </c>
      <c r="D27" s="145">
        <v>2212</v>
      </c>
      <c r="E27" s="145">
        <v>0</v>
      </c>
      <c r="F27" s="145">
        <v>0</v>
      </c>
      <c r="G27" s="145">
        <v>1391929</v>
      </c>
      <c r="H27" s="145">
        <v>1154</v>
      </c>
      <c r="I27" s="145">
        <v>500780</v>
      </c>
      <c r="J27" s="145">
        <v>0</v>
      </c>
      <c r="K27" s="145">
        <v>0</v>
      </c>
      <c r="L27" s="145">
        <v>109471</v>
      </c>
    </row>
    <row r="28" spans="2:12" ht="27" customHeight="1" x14ac:dyDescent="0.3">
      <c r="B28" s="143" t="s">
        <v>113</v>
      </c>
      <c r="C28" s="145">
        <v>0</v>
      </c>
      <c r="D28" s="145">
        <v>0</v>
      </c>
      <c r="E28" s="145">
        <v>0</v>
      </c>
      <c r="F28" s="145">
        <v>0</v>
      </c>
      <c r="G28" s="145">
        <v>11950</v>
      </c>
      <c r="H28" s="145">
        <v>0</v>
      </c>
      <c r="I28" s="145">
        <v>20236</v>
      </c>
      <c r="J28" s="145">
        <v>0</v>
      </c>
      <c r="K28" s="145">
        <v>788</v>
      </c>
      <c r="L28" s="145">
        <v>0</v>
      </c>
    </row>
    <row r="29" spans="2:12" ht="27" customHeight="1" x14ac:dyDescent="0.3">
      <c r="B29" s="143" t="s">
        <v>114</v>
      </c>
      <c r="C29" s="145">
        <v>0</v>
      </c>
      <c r="D29" s="145">
        <v>0</v>
      </c>
      <c r="E29" s="145">
        <v>0</v>
      </c>
      <c r="F29" s="145">
        <v>0</v>
      </c>
      <c r="G29" s="145">
        <v>0</v>
      </c>
      <c r="H29" s="145">
        <v>0</v>
      </c>
      <c r="I29" s="145">
        <v>0</v>
      </c>
      <c r="J29" s="145">
        <v>0</v>
      </c>
      <c r="K29" s="145">
        <v>0</v>
      </c>
      <c r="L29" s="145">
        <v>0</v>
      </c>
    </row>
    <row r="30" spans="2:12" ht="27" customHeight="1" x14ac:dyDescent="0.3">
      <c r="B30" s="143" t="s">
        <v>115</v>
      </c>
      <c r="C30" s="145">
        <v>0</v>
      </c>
      <c r="D30" s="145">
        <v>0</v>
      </c>
      <c r="E30" s="145">
        <v>0</v>
      </c>
      <c r="F30" s="145">
        <v>0</v>
      </c>
      <c r="G30" s="145">
        <v>0</v>
      </c>
      <c r="H30" s="145">
        <v>0</v>
      </c>
      <c r="I30" s="145">
        <v>0</v>
      </c>
      <c r="J30" s="145">
        <v>0</v>
      </c>
      <c r="K30" s="145">
        <v>0</v>
      </c>
      <c r="L30" s="145">
        <v>0</v>
      </c>
    </row>
    <row r="31" spans="2:12" ht="27" customHeight="1" x14ac:dyDescent="0.3">
      <c r="B31" s="143" t="s">
        <v>116</v>
      </c>
      <c r="C31" s="145">
        <v>0</v>
      </c>
      <c r="D31" s="145">
        <v>7889</v>
      </c>
      <c r="E31" s="145">
        <v>11321</v>
      </c>
      <c r="F31" s="145">
        <v>0</v>
      </c>
      <c r="G31" s="145">
        <v>41136</v>
      </c>
      <c r="H31" s="145">
        <v>0</v>
      </c>
      <c r="I31" s="145">
        <v>0</v>
      </c>
      <c r="J31" s="145">
        <v>5319</v>
      </c>
      <c r="K31" s="145">
        <v>0</v>
      </c>
      <c r="L31" s="145">
        <v>956926</v>
      </c>
    </row>
    <row r="32" spans="2:12" ht="27" customHeight="1" x14ac:dyDescent="0.3">
      <c r="B32" s="143" t="s">
        <v>117</v>
      </c>
      <c r="C32" s="145">
        <v>0</v>
      </c>
      <c r="D32" s="145">
        <v>0</v>
      </c>
      <c r="E32" s="145">
        <v>0</v>
      </c>
      <c r="F32" s="145">
        <v>0</v>
      </c>
      <c r="G32" s="145">
        <v>76850</v>
      </c>
      <c r="H32" s="145">
        <v>0</v>
      </c>
      <c r="I32" s="145">
        <v>60521</v>
      </c>
      <c r="J32" s="145">
        <v>2991</v>
      </c>
      <c r="K32" s="145">
        <v>0</v>
      </c>
      <c r="L32" s="145">
        <v>0</v>
      </c>
    </row>
    <row r="33" spans="2:12" ht="27" customHeight="1" x14ac:dyDescent="0.3">
      <c r="B33" s="143" t="s">
        <v>118</v>
      </c>
      <c r="C33" s="145">
        <v>1324303</v>
      </c>
      <c r="D33" s="145">
        <v>290445</v>
      </c>
      <c r="E33" s="145">
        <v>2058</v>
      </c>
      <c r="F33" s="145">
        <v>268011</v>
      </c>
      <c r="G33" s="145">
        <v>1323286</v>
      </c>
      <c r="H33" s="145">
        <v>1761801</v>
      </c>
      <c r="I33" s="145">
        <v>1605152</v>
      </c>
      <c r="J33" s="145">
        <v>171560</v>
      </c>
      <c r="K33" s="145">
        <v>3105</v>
      </c>
      <c r="L33" s="145">
        <v>253280</v>
      </c>
    </row>
    <row r="34" spans="2:12" ht="27" customHeight="1" x14ac:dyDescent="0.3">
      <c r="B34" s="143" t="s">
        <v>119</v>
      </c>
      <c r="C34" s="145">
        <v>423772</v>
      </c>
      <c r="D34" s="145">
        <v>29081</v>
      </c>
      <c r="E34" s="145">
        <v>150196</v>
      </c>
      <c r="F34" s="145">
        <v>146853</v>
      </c>
      <c r="G34" s="145">
        <v>77398</v>
      </c>
      <c r="H34" s="145">
        <v>347989</v>
      </c>
      <c r="I34" s="145">
        <v>542470</v>
      </c>
      <c r="J34" s="145">
        <v>10324</v>
      </c>
      <c r="K34" s="145">
        <v>6982</v>
      </c>
      <c r="L34" s="145">
        <v>154255</v>
      </c>
    </row>
    <row r="35" spans="2:12" ht="27" customHeight="1" x14ac:dyDescent="0.3">
      <c r="B35" s="143" t="s">
        <v>120</v>
      </c>
      <c r="C35" s="145">
        <v>264786</v>
      </c>
      <c r="D35" s="145">
        <v>683282</v>
      </c>
      <c r="E35" s="145">
        <v>709614</v>
      </c>
      <c r="F35" s="145">
        <v>56610</v>
      </c>
      <c r="G35" s="145">
        <v>1007858</v>
      </c>
      <c r="H35" s="145">
        <v>998907</v>
      </c>
      <c r="I35" s="145">
        <v>2266197</v>
      </c>
      <c r="J35" s="145">
        <v>861273</v>
      </c>
      <c r="K35" s="145">
        <v>551655</v>
      </c>
      <c r="L35" s="145">
        <v>171961</v>
      </c>
    </row>
    <row r="36" spans="2:12" ht="27" customHeight="1" x14ac:dyDescent="0.3">
      <c r="B36" s="143" t="s">
        <v>121</v>
      </c>
      <c r="C36" s="145">
        <v>615596</v>
      </c>
      <c r="D36" s="145">
        <v>16372</v>
      </c>
      <c r="E36" s="145">
        <v>75854</v>
      </c>
      <c r="F36" s="145">
        <v>63438</v>
      </c>
      <c r="G36" s="145">
        <v>62671</v>
      </c>
      <c r="H36" s="145">
        <v>0</v>
      </c>
      <c r="I36" s="145">
        <v>1208898</v>
      </c>
      <c r="J36" s="145">
        <v>0</v>
      </c>
      <c r="K36" s="145">
        <v>16714</v>
      </c>
      <c r="L36" s="145">
        <v>0</v>
      </c>
    </row>
    <row r="37" spans="2:12" ht="27" customHeight="1" x14ac:dyDescent="0.3">
      <c r="B37" s="144" t="s">
        <v>122</v>
      </c>
      <c r="C37" s="145">
        <v>60394</v>
      </c>
      <c r="D37" s="145">
        <v>187884</v>
      </c>
      <c r="E37" s="145">
        <v>312788</v>
      </c>
      <c r="F37" s="145">
        <v>7534</v>
      </c>
      <c r="G37" s="145">
        <v>756336</v>
      </c>
      <c r="H37" s="145">
        <v>782965</v>
      </c>
      <c r="I37" s="145">
        <v>891726</v>
      </c>
      <c r="J37" s="145">
        <v>610143</v>
      </c>
      <c r="K37" s="145">
        <v>77657</v>
      </c>
      <c r="L37" s="145">
        <v>255555</v>
      </c>
    </row>
    <row r="38" spans="2:12" ht="27" customHeight="1" x14ac:dyDescent="0.3">
      <c r="B38" s="143" t="s">
        <v>123</v>
      </c>
      <c r="C38" s="145">
        <v>328500</v>
      </c>
      <c r="D38" s="145">
        <v>37036</v>
      </c>
      <c r="E38" s="145">
        <v>9282</v>
      </c>
      <c r="F38" s="145">
        <v>360515</v>
      </c>
      <c r="G38" s="145">
        <v>330090</v>
      </c>
      <c r="H38" s="145">
        <v>593143</v>
      </c>
      <c r="I38" s="145">
        <v>105857</v>
      </c>
      <c r="J38" s="145">
        <v>434105</v>
      </c>
      <c r="K38" s="145">
        <v>45006</v>
      </c>
      <c r="L38" s="145">
        <v>64751</v>
      </c>
    </row>
    <row r="39" spans="2:12" ht="27" customHeight="1" thickBot="1" x14ac:dyDescent="0.35">
      <c r="B39" s="149" t="s">
        <v>124</v>
      </c>
      <c r="C39" s="149">
        <v>4136246</v>
      </c>
      <c r="D39" s="149">
        <v>3130106</v>
      </c>
      <c r="E39" s="149">
        <v>5424199</v>
      </c>
      <c r="F39" s="149">
        <v>1859613</v>
      </c>
      <c r="G39" s="149">
        <v>13347872</v>
      </c>
      <c r="H39" s="149">
        <v>10256305</v>
      </c>
      <c r="I39" s="149">
        <v>11963870</v>
      </c>
      <c r="J39" s="149">
        <v>3162200</v>
      </c>
      <c r="K39" s="149">
        <v>1652188</v>
      </c>
      <c r="L39" s="149">
        <v>5375133</v>
      </c>
    </row>
    <row r="40" spans="2:12" ht="14.5" thickTop="1" x14ac:dyDescent="0.3">
      <c r="B40" s="260" t="s">
        <v>237</v>
      </c>
      <c r="C40" s="260"/>
      <c r="D40" s="260"/>
      <c r="E40" s="260"/>
      <c r="F40" s="260"/>
      <c r="G40" s="260"/>
      <c r="H40" s="260"/>
      <c r="I40" s="260"/>
      <c r="J40" s="260"/>
      <c r="K40" s="304" t="s">
        <v>134</v>
      </c>
      <c r="L40" s="304"/>
    </row>
    <row r="41" spans="2:12" x14ac:dyDescent="0.3">
      <c r="C41" s="17"/>
      <c r="D41" s="17"/>
      <c r="E41" s="17"/>
      <c r="F41" s="17"/>
      <c r="G41" s="17"/>
      <c r="H41" s="17"/>
      <c r="I41" s="17"/>
      <c r="J41" s="17"/>
      <c r="K41" s="17"/>
      <c r="L41" s="17"/>
    </row>
    <row r="42" spans="2:12" x14ac:dyDescent="0.3">
      <c r="C42" s="17"/>
      <c r="D42" s="17"/>
      <c r="E42" s="17"/>
      <c r="F42" s="17"/>
      <c r="G42" s="17"/>
      <c r="H42" s="17"/>
      <c r="I42" s="17"/>
      <c r="J42" s="17"/>
      <c r="K42" s="17"/>
      <c r="L42" s="17"/>
    </row>
    <row r="43" spans="2:12" x14ac:dyDescent="0.3">
      <c r="C43" s="17"/>
      <c r="D43" s="17"/>
      <c r="E43" s="17"/>
      <c r="F43" s="17"/>
      <c r="G43" s="17"/>
      <c r="H43" s="17"/>
      <c r="I43" s="17"/>
      <c r="J43" s="17"/>
      <c r="K43" s="17"/>
      <c r="L43" s="17"/>
    </row>
    <row r="45" spans="2:12" x14ac:dyDescent="0.3">
      <c r="C45" s="16"/>
    </row>
  </sheetData>
  <sheetProtection algorithmName="SHA-512" hashValue="kgrIBl/ShANaZCxNkdIVvxgWJygbFJlpHerE6Pa0wrr38XTlr2w0gKbLlFSu7Azmv+olNoyC9fvSB77keMFxBA==" saltValue="GfDanRMw5G3aHsOjaPwNrw==" spinCount="100000"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topLeftCell="D28" zoomScale="80" zoomScaleNormal="80" workbookViewId="0">
      <selection activeCell="H7" sqref="H7"/>
    </sheetView>
  </sheetViews>
  <sheetFormatPr defaultColWidth="9.453125" defaultRowHeight="14" x14ac:dyDescent="0.3"/>
  <cols>
    <col min="1" max="1" width="16.453125" style="4" customWidth="1"/>
    <col min="2" max="2" width="34" style="4" customWidth="1"/>
    <col min="3" max="13" width="21.54296875" style="4" customWidth="1"/>
    <col min="14" max="14" width="1.54296875" style="4" customWidth="1"/>
    <col min="15" max="16384" width="9.453125" style="4"/>
  </cols>
  <sheetData>
    <row r="3" spans="2:13" x14ac:dyDescent="0.3">
      <c r="B3" s="309" t="s">
        <v>125</v>
      </c>
      <c r="C3" s="309"/>
      <c r="D3" s="309"/>
      <c r="E3" s="309"/>
      <c r="F3" s="309"/>
      <c r="G3" s="309"/>
      <c r="H3" s="309"/>
      <c r="I3" s="309"/>
      <c r="J3" s="309"/>
      <c r="K3" s="309"/>
      <c r="L3" s="309"/>
      <c r="M3" s="309"/>
    </row>
    <row r="4" spans="2:13" ht="25.5" customHeight="1" x14ac:dyDescent="0.3">
      <c r="B4" s="296" t="s">
        <v>320</v>
      </c>
      <c r="C4" s="297"/>
      <c r="D4" s="297"/>
      <c r="E4" s="297"/>
      <c r="F4" s="297"/>
      <c r="G4" s="297"/>
      <c r="H4" s="297"/>
      <c r="I4" s="297"/>
      <c r="J4" s="297"/>
      <c r="K4" s="297"/>
      <c r="L4" s="297"/>
      <c r="M4" s="298"/>
    </row>
    <row r="5" spans="2:13" ht="57" customHeight="1" x14ac:dyDescent="0.3">
      <c r="B5" s="141" t="s">
        <v>0</v>
      </c>
      <c r="C5" s="142" t="s">
        <v>238</v>
      </c>
      <c r="D5" s="142" t="s">
        <v>239</v>
      </c>
      <c r="E5" s="142" t="s">
        <v>54</v>
      </c>
      <c r="F5" s="142" t="s">
        <v>240</v>
      </c>
      <c r="G5" s="142" t="s">
        <v>241</v>
      </c>
      <c r="H5" s="142" t="s">
        <v>257</v>
      </c>
      <c r="I5" s="142" t="s">
        <v>242</v>
      </c>
      <c r="J5" s="142" t="s">
        <v>243</v>
      </c>
      <c r="K5" s="142" t="s">
        <v>244</v>
      </c>
      <c r="L5" s="142" t="s">
        <v>31</v>
      </c>
      <c r="M5" s="142" t="s">
        <v>32</v>
      </c>
    </row>
    <row r="6" spans="2:13" ht="30" customHeight="1" x14ac:dyDescent="0.3">
      <c r="B6" s="144" t="s">
        <v>91</v>
      </c>
      <c r="C6" s="10">
        <v>1000000</v>
      </c>
      <c r="D6" s="10">
        <v>600000</v>
      </c>
      <c r="E6" s="10">
        <v>810000</v>
      </c>
      <c r="F6" s="10">
        <v>700000</v>
      </c>
      <c r="G6" s="10">
        <v>550000</v>
      </c>
      <c r="H6" s="10">
        <v>1000000</v>
      </c>
      <c r="I6" s="10">
        <v>1000000</v>
      </c>
      <c r="J6" s="10">
        <v>1000000</v>
      </c>
      <c r="K6" s="10">
        <v>500000</v>
      </c>
      <c r="L6" s="10">
        <v>0</v>
      </c>
      <c r="M6" s="10">
        <v>2000000</v>
      </c>
    </row>
    <row r="7" spans="2:13" ht="30" customHeight="1" x14ac:dyDescent="0.3">
      <c r="B7" s="143" t="s">
        <v>92</v>
      </c>
      <c r="C7" s="10">
        <v>0</v>
      </c>
      <c r="D7" s="10">
        <v>0</v>
      </c>
      <c r="E7" s="10">
        <v>512139</v>
      </c>
      <c r="F7" s="10">
        <v>0</v>
      </c>
      <c r="G7" s="10">
        <v>0</v>
      </c>
      <c r="H7" s="10">
        <v>10871</v>
      </c>
      <c r="I7" s="10">
        <v>0</v>
      </c>
      <c r="J7" s="10">
        <v>0</v>
      </c>
      <c r="K7" s="10">
        <v>0</v>
      </c>
      <c r="L7" s="10">
        <v>0</v>
      </c>
      <c r="M7" s="10">
        <v>0</v>
      </c>
    </row>
    <row r="8" spans="2:13" ht="30" customHeight="1" x14ac:dyDescent="0.3">
      <c r="B8" s="143" t="s">
        <v>93</v>
      </c>
      <c r="C8" s="10">
        <v>281068</v>
      </c>
      <c r="D8" s="10">
        <v>101899</v>
      </c>
      <c r="E8" s="10">
        <v>256865</v>
      </c>
      <c r="F8" s="10">
        <v>854966</v>
      </c>
      <c r="G8" s="10">
        <v>617992</v>
      </c>
      <c r="H8" s="10">
        <v>0</v>
      </c>
      <c r="I8" s="10">
        <v>0</v>
      </c>
      <c r="J8" s="10">
        <v>-18881</v>
      </c>
      <c r="K8" s="10">
        <v>348572</v>
      </c>
      <c r="L8" s="10">
        <v>0</v>
      </c>
      <c r="M8" s="10">
        <v>-354992</v>
      </c>
    </row>
    <row r="9" spans="2:13" ht="30" customHeight="1" x14ac:dyDescent="0.3">
      <c r="B9" s="143" t="s">
        <v>94</v>
      </c>
      <c r="C9" s="10">
        <v>0</v>
      </c>
      <c r="D9" s="10">
        <v>0</v>
      </c>
      <c r="E9" s="10">
        <v>0</v>
      </c>
      <c r="F9" s="10">
        <v>0</v>
      </c>
      <c r="G9" s="10">
        <v>0</v>
      </c>
      <c r="H9" s="10">
        <v>0</v>
      </c>
      <c r="I9" s="10">
        <v>0</v>
      </c>
      <c r="J9" s="10">
        <v>0</v>
      </c>
      <c r="K9" s="10">
        <v>0</v>
      </c>
      <c r="L9" s="10">
        <v>0</v>
      </c>
      <c r="M9" s="10">
        <v>0</v>
      </c>
    </row>
    <row r="10" spans="2:13" ht="30" customHeight="1" x14ac:dyDescent="0.3">
      <c r="B10" s="143" t="s">
        <v>95</v>
      </c>
      <c r="C10" s="10">
        <v>2794950</v>
      </c>
      <c r="D10" s="10">
        <v>492311</v>
      </c>
      <c r="E10" s="10">
        <v>138426</v>
      </c>
      <c r="F10" s="10">
        <v>2933994</v>
      </c>
      <c r="G10" s="10">
        <v>820980</v>
      </c>
      <c r="H10" s="10">
        <v>117350</v>
      </c>
      <c r="I10" s="10">
        <v>2469435</v>
      </c>
      <c r="J10" s="10">
        <v>4010927</v>
      </c>
      <c r="K10" s="10">
        <v>126891</v>
      </c>
      <c r="L10" s="10">
        <v>0</v>
      </c>
      <c r="M10" s="10">
        <v>5440187</v>
      </c>
    </row>
    <row r="11" spans="2:13" ht="30" customHeight="1" x14ac:dyDescent="0.3">
      <c r="B11" s="143" t="s">
        <v>96</v>
      </c>
      <c r="C11" s="10">
        <v>3905</v>
      </c>
      <c r="D11" s="10">
        <v>0</v>
      </c>
      <c r="E11" s="10">
        <v>0</v>
      </c>
      <c r="F11" s="10">
        <v>369012</v>
      </c>
      <c r="G11" s="10">
        <v>70241</v>
      </c>
      <c r="H11" s="10">
        <v>0</v>
      </c>
      <c r="I11" s="10">
        <v>0</v>
      </c>
      <c r="J11" s="10">
        <v>-50000</v>
      </c>
      <c r="K11" s="10">
        <v>0</v>
      </c>
      <c r="L11" s="10">
        <v>0</v>
      </c>
      <c r="M11" s="10">
        <v>0</v>
      </c>
    </row>
    <row r="12" spans="2:13" ht="30" customHeight="1" x14ac:dyDescent="0.3">
      <c r="B12" s="146" t="s">
        <v>97</v>
      </c>
      <c r="C12" s="146">
        <v>4079923</v>
      </c>
      <c r="D12" s="146">
        <v>1194210</v>
      </c>
      <c r="E12" s="146">
        <v>1717429</v>
      </c>
      <c r="F12" s="146">
        <v>4857972</v>
      </c>
      <c r="G12" s="146">
        <v>2059212</v>
      </c>
      <c r="H12" s="146">
        <v>1128221</v>
      </c>
      <c r="I12" s="146">
        <v>3469435</v>
      </c>
      <c r="J12" s="146">
        <v>4942046</v>
      </c>
      <c r="K12" s="146">
        <v>975463</v>
      </c>
      <c r="L12" s="146">
        <v>0</v>
      </c>
      <c r="M12" s="146">
        <v>7085195</v>
      </c>
    </row>
    <row r="13" spans="2:13" ht="30" customHeight="1" x14ac:dyDescent="0.3">
      <c r="B13" s="143" t="s">
        <v>98</v>
      </c>
      <c r="C13" s="10">
        <v>2684286</v>
      </c>
      <c r="D13" s="10">
        <v>1766035</v>
      </c>
      <c r="E13" s="10">
        <v>1987145</v>
      </c>
      <c r="F13" s="10">
        <v>4849964</v>
      </c>
      <c r="G13" s="10">
        <v>4408330</v>
      </c>
      <c r="H13" s="10">
        <v>260832</v>
      </c>
      <c r="I13" s="10">
        <v>3473159</v>
      </c>
      <c r="J13" s="10">
        <v>4132463</v>
      </c>
      <c r="K13" s="10">
        <v>966541</v>
      </c>
      <c r="L13" s="10">
        <v>0</v>
      </c>
      <c r="M13" s="10">
        <v>5961421</v>
      </c>
    </row>
    <row r="14" spans="2:13" ht="30" customHeight="1" x14ac:dyDescent="0.3">
      <c r="B14" s="143" t="s">
        <v>99</v>
      </c>
      <c r="C14" s="10">
        <v>0</v>
      </c>
      <c r="D14" s="10">
        <v>0</v>
      </c>
      <c r="E14" s="10">
        <v>0</v>
      </c>
      <c r="F14" s="10">
        <v>0</v>
      </c>
      <c r="G14" s="10">
        <v>0</v>
      </c>
      <c r="H14" s="10">
        <v>0</v>
      </c>
      <c r="I14" s="10">
        <v>0</v>
      </c>
      <c r="J14" s="10">
        <v>0</v>
      </c>
      <c r="K14" s="10">
        <v>0</v>
      </c>
      <c r="L14" s="10">
        <v>0</v>
      </c>
      <c r="M14" s="10">
        <v>0</v>
      </c>
    </row>
    <row r="15" spans="2:13" ht="30" customHeight="1" x14ac:dyDescent="0.3">
      <c r="B15" s="143" t="s">
        <v>100</v>
      </c>
      <c r="C15" s="10">
        <v>124674</v>
      </c>
      <c r="D15" s="10">
        <v>0</v>
      </c>
      <c r="E15" s="10">
        <v>0</v>
      </c>
      <c r="F15" s="10">
        <v>0</v>
      </c>
      <c r="G15" s="10">
        <v>3700</v>
      </c>
      <c r="H15" s="10">
        <v>0</v>
      </c>
      <c r="I15" s="10">
        <v>0</v>
      </c>
      <c r="J15" s="10">
        <v>423484</v>
      </c>
      <c r="K15" s="10">
        <v>34434</v>
      </c>
      <c r="L15" s="10">
        <v>0</v>
      </c>
      <c r="M15" s="10">
        <v>0</v>
      </c>
    </row>
    <row r="16" spans="2:13" ht="30" customHeight="1" x14ac:dyDescent="0.3">
      <c r="B16" s="143" t="s">
        <v>101</v>
      </c>
      <c r="C16" s="10">
        <v>1070497</v>
      </c>
      <c r="D16" s="10">
        <v>128795</v>
      </c>
      <c r="E16" s="10">
        <v>1130102</v>
      </c>
      <c r="F16" s="10">
        <v>1802584</v>
      </c>
      <c r="G16" s="10">
        <v>402311</v>
      </c>
      <c r="H16" s="10">
        <v>37703</v>
      </c>
      <c r="I16" s="10">
        <v>1000103</v>
      </c>
      <c r="J16" s="10">
        <v>1008628</v>
      </c>
      <c r="K16" s="10">
        <v>51881</v>
      </c>
      <c r="L16" s="10">
        <v>0</v>
      </c>
      <c r="M16" s="10">
        <v>1249044</v>
      </c>
    </row>
    <row r="17" spans="2:13" ht="30" customHeight="1" thickBot="1" x14ac:dyDescent="0.35">
      <c r="B17" s="149" t="s">
        <v>102</v>
      </c>
      <c r="C17" s="149">
        <v>7959381</v>
      </c>
      <c r="D17" s="149">
        <v>3089040</v>
      </c>
      <c r="E17" s="149">
        <v>4834676</v>
      </c>
      <c r="F17" s="149">
        <v>11510520</v>
      </c>
      <c r="G17" s="149">
        <v>6873553</v>
      </c>
      <c r="H17" s="149">
        <v>1426756</v>
      </c>
      <c r="I17" s="149">
        <v>7942697</v>
      </c>
      <c r="J17" s="149">
        <v>10506621</v>
      </c>
      <c r="K17" s="149">
        <v>2028318</v>
      </c>
      <c r="L17" s="149">
        <v>0</v>
      </c>
      <c r="M17" s="149">
        <v>14295659</v>
      </c>
    </row>
    <row r="18" spans="2:13" ht="30" customHeight="1" thickTop="1" x14ac:dyDescent="0.3">
      <c r="B18" s="148" t="s">
        <v>103</v>
      </c>
      <c r="C18" s="10">
        <v>480407</v>
      </c>
      <c r="D18" s="10">
        <v>272117</v>
      </c>
      <c r="E18" s="10">
        <v>439000</v>
      </c>
      <c r="F18" s="10">
        <v>1161000</v>
      </c>
      <c r="G18" s="10">
        <v>482530</v>
      </c>
      <c r="H18" s="10">
        <v>30789</v>
      </c>
      <c r="I18" s="10">
        <v>0</v>
      </c>
      <c r="J18" s="10">
        <v>0</v>
      </c>
      <c r="K18" s="10">
        <v>134070</v>
      </c>
      <c r="L18" s="10">
        <v>0</v>
      </c>
      <c r="M18" s="10">
        <v>0</v>
      </c>
    </row>
    <row r="19" spans="2:13" ht="30" customHeight="1" x14ac:dyDescent="0.3">
      <c r="B19" s="143" t="s">
        <v>104</v>
      </c>
      <c r="C19" s="10">
        <v>800000</v>
      </c>
      <c r="D19" s="10">
        <v>1015883</v>
      </c>
      <c r="E19" s="10">
        <v>1450000</v>
      </c>
      <c r="F19" s="10">
        <v>1663413</v>
      </c>
      <c r="G19" s="10">
        <v>1012000</v>
      </c>
      <c r="H19" s="10">
        <v>0</v>
      </c>
      <c r="I19" s="10">
        <v>0</v>
      </c>
      <c r="J19" s="10">
        <v>2765000</v>
      </c>
      <c r="K19" s="10">
        <v>313430</v>
      </c>
      <c r="L19" s="10">
        <v>0</v>
      </c>
      <c r="M19" s="10">
        <v>0</v>
      </c>
    </row>
    <row r="20" spans="2:13" ht="30" customHeight="1" x14ac:dyDescent="0.3">
      <c r="B20" s="143" t="s">
        <v>105</v>
      </c>
      <c r="C20" s="10">
        <v>9179</v>
      </c>
      <c r="D20" s="10">
        <v>7050</v>
      </c>
      <c r="E20" s="10">
        <v>32948</v>
      </c>
      <c r="F20" s="10">
        <v>48239</v>
      </c>
      <c r="G20" s="10">
        <v>322605</v>
      </c>
      <c r="H20" s="10">
        <v>6964</v>
      </c>
      <c r="I20" s="10">
        <v>62361</v>
      </c>
      <c r="J20" s="10">
        <v>69778</v>
      </c>
      <c r="K20" s="10">
        <v>28153</v>
      </c>
      <c r="L20" s="10">
        <v>0</v>
      </c>
      <c r="M20" s="10">
        <v>51648</v>
      </c>
    </row>
    <row r="21" spans="2:13" ht="30" customHeight="1" x14ac:dyDescent="0.3">
      <c r="B21" s="143" t="s">
        <v>106</v>
      </c>
      <c r="C21" s="10">
        <v>2245669</v>
      </c>
      <c r="D21" s="10">
        <v>893236</v>
      </c>
      <c r="E21" s="10">
        <v>1141673</v>
      </c>
      <c r="F21" s="10">
        <v>3923483</v>
      </c>
      <c r="G21" s="10">
        <v>932270</v>
      </c>
      <c r="H21" s="10">
        <v>990641</v>
      </c>
      <c r="I21" s="10">
        <v>4429968</v>
      </c>
      <c r="J21" s="10">
        <v>4832722</v>
      </c>
      <c r="K21" s="10">
        <v>294518</v>
      </c>
      <c r="L21" s="10">
        <v>0</v>
      </c>
      <c r="M21" s="10">
        <v>3390835</v>
      </c>
    </row>
    <row r="22" spans="2:13" ht="30" customHeight="1" x14ac:dyDescent="0.3">
      <c r="B22" s="143" t="s">
        <v>107</v>
      </c>
      <c r="C22" s="10">
        <v>0</v>
      </c>
      <c r="D22" s="10">
        <v>0</v>
      </c>
      <c r="E22" s="10">
        <v>0</v>
      </c>
      <c r="F22" s="10">
        <v>0</v>
      </c>
      <c r="G22" s="10">
        <v>0</v>
      </c>
      <c r="H22" s="10">
        <v>0</v>
      </c>
      <c r="I22" s="10">
        <v>0</v>
      </c>
      <c r="J22" s="10">
        <v>50510</v>
      </c>
      <c r="K22" s="10">
        <v>0</v>
      </c>
      <c r="L22" s="10">
        <v>0</v>
      </c>
      <c r="M22" s="10">
        <v>0</v>
      </c>
    </row>
    <row r="23" spans="2:13" ht="30" customHeight="1" x14ac:dyDescent="0.3">
      <c r="B23" s="143" t="s">
        <v>108</v>
      </c>
      <c r="C23" s="10">
        <v>0</v>
      </c>
      <c r="D23" s="10">
        <v>0</v>
      </c>
      <c r="E23" s="10">
        <v>0</v>
      </c>
      <c r="F23" s="10">
        <v>566621</v>
      </c>
      <c r="G23" s="10">
        <v>86571</v>
      </c>
      <c r="H23" s="10">
        <v>0</v>
      </c>
      <c r="I23" s="10">
        <v>146557</v>
      </c>
      <c r="J23" s="10">
        <v>50147</v>
      </c>
      <c r="K23" s="10">
        <v>0</v>
      </c>
      <c r="L23" s="10">
        <v>0</v>
      </c>
      <c r="M23" s="10">
        <v>2022191</v>
      </c>
    </row>
    <row r="24" spans="2:13" ht="30" customHeight="1" x14ac:dyDescent="0.3">
      <c r="B24" s="143" t="s">
        <v>109</v>
      </c>
      <c r="C24" s="10">
        <v>192805</v>
      </c>
      <c r="D24" s="10">
        <v>0</v>
      </c>
      <c r="E24" s="10">
        <v>20785</v>
      </c>
      <c r="F24" s="10">
        <v>43353</v>
      </c>
      <c r="G24" s="10">
        <v>0</v>
      </c>
      <c r="H24" s="10">
        <v>0</v>
      </c>
      <c r="I24" s="10">
        <v>28693</v>
      </c>
      <c r="J24" s="10">
        <v>156832</v>
      </c>
      <c r="K24" s="10">
        <v>0</v>
      </c>
      <c r="L24" s="10">
        <v>0</v>
      </c>
      <c r="M24" s="10">
        <v>0</v>
      </c>
    </row>
    <row r="25" spans="2:13" ht="30" customHeight="1" x14ac:dyDescent="0.3">
      <c r="B25" s="143" t="s">
        <v>110</v>
      </c>
      <c r="C25" s="10">
        <v>0</v>
      </c>
      <c r="D25" s="10">
        <v>0</v>
      </c>
      <c r="E25" s="10">
        <v>0</v>
      </c>
      <c r="F25" s="10">
        <v>0</v>
      </c>
      <c r="G25" s="10">
        <v>0</v>
      </c>
      <c r="H25" s="10">
        <v>0</v>
      </c>
      <c r="I25" s="10">
        <v>0</v>
      </c>
      <c r="J25" s="10">
        <v>0</v>
      </c>
      <c r="K25" s="10">
        <v>0</v>
      </c>
      <c r="L25" s="10">
        <v>0</v>
      </c>
      <c r="M25" s="10">
        <v>0</v>
      </c>
    </row>
    <row r="26" spans="2:13" ht="30" customHeight="1" x14ac:dyDescent="0.3">
      <c r="B26" s="143" t="s">
        <v>111</v>
      </c>
      <c r="C26" s="10">
        <v>0</v>
      </c>
      <c r="D26" s="10">
        <v>0</v>
      </c>
      <c r="E26" s="10">
        <v>0</v>
      </c>
      <c r="F26" s="10">
        <v>0</v>
      </c>
      <c r="G26" s="10">
        <v>0</v>
      </c>
      <c r="H26" s="10">
        <v>0</v>
      </c>
      <c r="I26" s="10">
        <v>0</v>
      </c>
      <c r="J26" s="10">
        <v>0</v>
      </c>
      <c r="K26" s="10">
        <v>0</v>
      </c>
      <c r="L26" s="10">
        <v>0</v>
      </c>
      <c r="M26" s="10">
        <v>0</v>
      </c>
    </row>
    <row r="27" spans="2:13" ht="30" customHeight="1" x14ac:dyDescent="0.3">
      <c r="B27" s="143" t="s">
        <v>112</v>
      </c>
      <c r="C27" s="10">
        <v>45335</v>
      </c>
      <c r="D27" s="10">
        <v>52063</v>
      </c>
      <c r="E27" s="10">
        <v>0</v>
      </c>
      <c r="F27" s="10">
        <v>439970</v>
      </c>
      <c r="G27" s="10">
        <v>174054</v>
      </c>
      <c r="H27" s="10">
        <v>0</v>
      </c>
      <c r="I27" s="10">
        <v>11304</v>
      </c>
      <c r="J27" s="10">
        <v>1004468</v>
      </c>
      <c r="K27" s="10">
        <v>59906</v>
      </c>
      <c r="L27" s="10">
        <v>0</v>
      </c>
      <c r="M27" s="10">
        <v>1101924</v>
      </c>
    </row>
    <row r="28" spans="2:13" ht="30" customHeight="1" x14ac:dyDescent="0.3">
      <c r="B28" s="143" t="s">
        <v>113</v>
      </c>
      <c r="C28" s="10">
        <v>0</v>
      </c>
      <c r="D28" s="10">
        <v>0</v>
      </c>
      <c r="E28" s="10">
        <v>0</v>
      </c>
      <c r="F28" s="10">
        <v>364931</v>
      </c>
      <c r="G28" s="10">
        <v>7647</v>
      </c>
      <c r="H28" s="10">
        <v>0</v>
      </c>
      <c r="I28" s="10">
        <v>0</v>
      </c>
      <c r="J28" s="10">
        <v>7568</v>
      </c>
      <c r="K28" s="10">
        <v>0</v>
      </c>
      <c r="L28" s="10">
        <v>0</v>
      </c>
      <c r="M28" s="10">
        <v>698069</v>
      </c>
    </row>
    <row r="29" spans="2:13" ht="30" customHeight="1" x14ac:dyDescent="0.3">
      <c r="B29" s="143" t="s">
        <v>114</v>
      </c>
      <c r="C29" s="10">
        <v>0</v>
      </c>
      <c r="D29" s="10">
        <v>0</v>
      </c>
      <c r="E29" s="10">
        <v>0</v>
      </c>
      <c r="F29" s="10">
        <v>0</v>
      </c>
      <c r="G29" s="10">
        <v>0</v>
      </c>
      <c r="H29" s="10">
        <v>0</v>
      </c>
      <c r="I29" s="10">
        <v>0</v>
      </c>
      <c r="J29" s="10">
        <v>0</v>
      </c>
      <c r="K29" s="10">
        <v>0</v>
      </c>
      <c r="L29" s="10">
        <v>0</v>
      </c>
      <c r="M29" s="10">
        <v>402</v>
      </c>
    </row>
    <row r="30" spans="2:13" ht="30" customHeight="1" x14ac:dyDescent="0.3">
      <c r="B30" s="143" t="s">
        <v>115</v>
      </c>
      <c r="C30" s="10">
        <v>0</v>
      </c>
      <c r="D30" s="10">
        <v>0</v>
      </c>
      <c r="E30" s="10">
        <v>0</v>
      </c>
      <c r="F30" s="10">
        <v>0</v>
      </c>
      <c r="G30" s="10">
        <v>0</v>
      </c>
      <c r="H30" s="10">
        <v>0</v>
      </c>
      <c r="I30" s="10">
        <v>0</v>
      </c>
      <c r="J30" s="10">
        <v>0</v>
      </c>
      <c r="K30" s="10">
        <v>0</v>
      </c>
      <c r="L30" s="10">
        <v>0</v>
      </c>
      <c r="M30" s="10">
        <v>0</v>
      </c>
    </row>
    <row r="31" spans="2:13" ht="30" customHeight="1" x14ac:dyDescent="0.3">
      <c r="B31" s="143" t="s">
        <v>116</v>
      </c>
      <c r="C31" s="10">
        <v>13575</v>
      </c>
      <c r="D31" s="10">
        <v>19</v>
      </c>
      <c r="E31" s="10">
        <v>21896</v>
      </c>
      <c r="F31" s="10">
        <v>244802</v>
      </c>
      <c r="G31" s="10">
        <v>153601</v>
      </c>
      <c r="H31" s="10">
        <v>1218</v>
      </c>
      <c r="I31" s="10">
        <v>36177</v>
      </c>
      <c r="J31" s="10">
        <v>0</v>
      </c>
      <c r="K31" s="10">
        <v>29797</v>
      </c>
      <c r="L31" s="10">
        <v>0</v>
      </c>
      <c r="M31" s="10">
        <v>0</v>
      </c>
    </row>
    <row r="32" spans="2:13" ht="30" customHeight="1" x14ac:dyDescent="0.3">
      <c r="B32" s="143" t="s">
        <v>117</v>
      </c>
      <c r="C32" s="10">
        <v>75819</v>
      </c>
      <c r="D32" s="10">
        <v>6583</v>
      </c>
      <c r="E32" s="10">
        <v>0</v>
      </c>
      <c r="F32" s="10">
        <v>0</v>
      </c>
      <c r="G32" s="10">
        <v>0</v>
      </c>
      <c r="H32" s="10">
        <v>0</v>
      </c>
      <c r="I32" s="10">
        <v>220423</v>
      </c>
      <c r="J32" s="10">
        <v>0</v>
      </c>
      <c r="K32" s="10">
        <v>12733</v>
      </c>
      <c r="L32" s="10">
        <v>0</v>
      </c>
      <c r="M32" s="10">
        <v>36615</v>
      </c>
    </row>
    <row r="33" spans="2:13" ht="30" customHeight="1" x14ac:dyDescent="0.3">
      <c r="B33" s="143" t="s">
        <v>118</v>
      </c>
      <c r="C33" s="10">
        <v>1863533</v>
      </c>
      <c r="D33" s="10">
        <v>233184</v>
      </c>
      <c r="E33" s="10">
        <v>447393</v>
      </c>
      <c r="F33" s="10">
        <v>762507</v>
      </c>
      <c r="G33" s="10">
        <v>1410347</v>
      </c>
      <c r="H33" s="10">
        <v>89599</v>
      </c>
      <c r="I33" s="10">
        <v>1161266</v>
      </c>
      <c r="J33" s="10">
        <v>335800</v>
      </c>
      <c r="K33" s="10">
        <v>319461</v>
      </c>
      <c r="L33" s="10">
        <v>0</v>
      </c>
      <c r="M33" s="10">
        <v>503115</v>
      </c>
    </row>
    <row r="34" spans="2:13" ht="30" customHeight="1" x14ac:dyDescent="0.3">
      <c r="B34" s="143" t="s">
        <v>119</v>
      </c>
      <c r="C34" s="10">
        <v>243512</v>
      </c>
      <c r="D34" s="10">
        <v>108888</v>
      </c>
      <c r="E34" s="10">
        <v>110445</v>
      </c>
      <c r="F34" s="10">
        <v>117177</v>
      </c>
      <c r="G34" s="10">
        <v>225465</v>
      </c>
      <c r="H34" s="10">
        <v>29501</v>
      </c>
      <c r="I34" s="10">
        <v>490459</v>
      </c>
      <c r="J34" s="10">
        <v>24088</v>
      </c>
      <c r="K34" s="10">
        <v>48904</v>
      </c>
      <c r="L34" s="10">
        <v>0</v>
      </c>
      <c r="M34" s="10">
        <v>2738915</v>
      </c>
    </row>
    <row r="35" spans="2:13" ht="30" customHeight="1" x14ac:dyDescent="0.3">
      <c r="B35" s="143" t="s">
        <v>120</v>
      </c>
      <c r="C35" s="10">
        <v>389073</v>
      </c>
      <c r="D35" s="10">
        <v>287956</v>
      </c>
      <c r="E35" s="10">
        <v>672084</v>
      </c>
      <c r="F35" s="10">
        <v>1639647</v>
      </c>
      <c r="G35" s="10">
        <v>1305494</v>
      </c>
      <c r="H35" s="10">
        <v>185282</v>
      </c>
      <c r="I35" s="10">
        <v>616706</v>
      </c>
      <c r="J35" s="10">
        <v>667332</v>
      </c>
      <c r="K35" s="10">
        <v>656892</v>
      </c>
      <c r="L35" s="10">
        <v>0</v>
      </c>
      <c r="M35" s="10">
        <v>2914380</v>
      </c>
    </row>
    <row r="36" spans="2:13" ht="30" customHeight="1" x14ac:dyDescent="0.3">
      <c r="B36" s="143" t="s">
        <v>121</v>
      </c>
      <c r="C36" s="10">
        <v>928054</v>
      </c>
      <c r="D36" s="10">
        <v>0</v>
      </c>
      <c r="E36" s="10">
        <v>0</v>
      </c>
      <c r="F36" s="10">
        <v>18228</v>
      </c>
      <c r="G36" s="10">
        <v>17350</v>
      </c>
      <c r="H36" s="10">
        <v>63314</v>
      </c>
      <c r="I36" s="10">
        <v>6688</v>
      </c>
      <c r="J36" s="10">
        <v>94965</v>
      </c>
      <c r="K36" s="10">
        <v>65653</v>
      </c>
      <c r="L36" s="10">
        <v>0</v>
      </c>
      <c r="M36" s="10">
        <v>602888</v>
      </c>
    </row>
    <row r="37" spans="2:13" ht="30" customHeight="1" x14ac:dyDescent="0.3">
      <c r="B37" s="143" t="s">
        <v>122</v>
      </c>
      <c r="C37" s="10">
        <v>265269</v>
      </c>
      <c r="D37" s="10">
        <v>147741</v>
      </c>
      <c r="E37" s="10">
        <v>398966</v>
      </c>
      <c r="F37" s="10">
        <v>117409</v>
      </c>
      <c r="G37" s="10">
        <v>713147</v>
      </c>
      <c r="H37" s="10">
        <v>0</v>
      </c>
      <c r="I37" s="10">
        <v>628552</v>
      </c>
      <c r="J37" s="10">
        <v>200809</v>
      </c>
      <c r="K37" s="10">
        <v>0</v>
      </c>
      <c r="L37" s="10">
        <v>0</v>
      </c>
      <c r="M37" s="10">
        <v>0</v>
      </c>
    </row>
    <row r="38" spans="2:13" ht="30" customHeight="1" x14ac:dyDescent="0.3">
      <c r="B38" s="143" t="s">
        <v>123</v>
      </c>
      <c r="C38" s="10">
        <v>407152</v>
      </c>
      <c r="D38" s="10">
        <v>64319</v>
      </c>
      <c r="E38" s="10">
        <v>99486</v>
      </c>
      <c r="F38" s="10">
        <v>399739</v>
      </c>
      <c r="G38" s="10">
        <v>30472</v>
      </c>
      <c r="H38" s="10">
        <v>29450</v>
      </c>
      <c r="I38" s="10">
        <v>103544</v>
      </c>
      <c r="J38" s="10">
        <v>246602</v>
      </c>
      <c r="K38" s="10">
        <v>64800</v>
      </c>
      <c r="L38" s="10">
        <v>0</v>
      </c>
      <c r="M38" s="10">
        <v>234678</v>
      </c>
    </row>
    <row r="39" spans="2:13" ht="30" customHeight="1" thickBot="1" x14ac:dyDescent="0.35">
      <c r="B39" s="149" t="s">
        <v>124</v>
      </c>
      <c r="C39" s="149">
        <v>7959381</v>
      </c>
      <c r="D39" s="149">
        <v>3089040</v>
      </c>
      <c r="E39" s="149">
        <v>4834676</v>
      </c>
      <c r="F39" s="149">
        <v>11510520</v>
      </c>
      <c r="G39" s="149">
        <v>6873553</v>
      </c>
      <c r="H39" s="149">
        <v>1426756</v>
      </c>
      <c r="I39" s="149">
        <v>7942697</v>
      </c>
      <c r="J39" s="149">
        <v>10506621</v>
      </c>
      <c r="K39" s="149">
        <v>2028318</v>
      </c>
      <c r="L39" s="149">
        <v>0</v>
      </c>
      <c r="M39" s="149">
        <v>14295659</v>
      </c>
    </row>
    <row r="40" spans="2:13" ht="14.5" thickTop="1" x14ac:dyDescent="0.3">
      <c r="B40" s="260" t="s">
        <v>237</v>
      </c>
      <c r="C40" s="260"/>
      <c r="D40" s="260"/>
      <c r="E40" s="260"/>
      <c r="F40" s="260"/>
      <c r="G40" s="260"/>
      <c r="H40" s="260"/>
      <c r="I40" s="260"/>
      <c r="J40" s="260"/>
      <c r="K40" s="260"/>
      <c r="L40" s="304" t="s">
        <v>134</v>
      </c>
      <c r="M40" s="304"/>
    </row>
    <row r="41" spans="2:13" x14ac:dyDescent="0.3">
      <c r="C41" s="17"/>
      <c r="D41" s="17"/>
      <c r="E41" s="17"/>
      <c r="F41" s="17"/>
      <c r="G41" s="17"/>
      <c r="H41" s="17"/>
      <c r="I41" s="17"/>
      <c r="J41" s="17"/>
      <c r="K41" s="17"/>
      <c r="L41" s="17"/>
      <c r="M41" s="17"/>
    </row>
    <row r="42" spans="2:13" x14ac:dyDescent="0.3">
      <c r="C42" s="17"/>
      <c r="D42" s="17"/>
      <c r="E42" s="17"/>
      <c r="F42" s="17"/>
      <c r="G42" s="17"/>
      <c r="H42" s="17"/>
      <c r="I42" s="17"/>
      <c r="J42" s="151"/>
      <c r="K42" s="17"/>
      <c r="L42" s="17"/>
      <c r="M42" s="17"/>
    </row>
    <row r="43" spans="2:13" x14ac:dyDescent="0.3">
      <c r="C43" s="17"/>
      <c r="D43" s="17"/>
      <c r="E43" s="17"/>
      <c r="F43" s="17"/>
      <c r="G43" s="17"/>
      <c r="H43" s="17"/>
      <c r="I43" s="17"/>
      <c r="J43" s="17"/>
      <c r="K43" s="17"/>
      <c r="L43" s="17"/>
      <c r="M43" s="17"/>
    </row>
    <row r="44" spans="2:13" x14ac:dyDescent="0.3">
      <c r="C44" s="17"/>
      <c r="D44" s="17"/>
      <c r="E44" s="17"/>
      <c r="F44" s="17"/>
      <c r="G44" s="17"/>
      <c r="H44" s="17"/>
      <c r="I44" s="17"/>
      <c r="J44" s="17"/>
      <c r="K44" s="17"/>
      <c r="L44" s="17"/>
      <c r="M44" s="17"/>
    </row>
  </sheetData>
  <sheetProtection algorithmName="SHA-512" hashValue="O6puixPEnpB/d2ttlIrIntbiTZ/zZSIyusotIEsS/OJFYI/LujUY9nGCtBLLwSDcx0eO2NPr29TVuAJ+XL2W9A==" saltValue="C44+A3x8nFgYPamM87PtLg=="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M44"/>
  <sheetViews>
    <sheetView showGridLines="0" tabSelected="1" zoomScale="80" zoomScaleNormal="80" workbookViewId="0">
      <selection activeCell="G15" sqref="G15"/>
    </sheetView>
  </sheetViews>
  <sheetFormatPr defaultColWidth="9.453125" defaultRowHeight="14" x14ac:dyDescent="0.3"/>
  <cols>
    <col min="1" max="1" width="16.54296875" style="4" customWidth="1"/>
    <col min="2" max="2" width="37.453125" style="4" customWidth="1"/>
    <col min="3" max="13" width="19.54296875" style="4" customWidth="1"/>
    <col min="14" max="16384" width="9.453125" style="4"/>
  </cols>
  <sheetData>
    <row r="1" spans="2:13" ht="9" customHeight="1" x14ac:dyDescent="0.3"/>
    <row r="2" spans="2:13" ht="20.25" customHeight="1" x14ac:dyDescent="0.3"/>
    <row r="3" spans="2:13" ht="17.25" customHeight="1" x14ac:dyDescent="0.3">
      <c r="B3" s="309" t="s">
        <v>125</v>
      </c>
      <c r="C3" s="309"/>
      <c r="D3" s="309"/>
      <c r="E3" s="309"/>
      <c r="F3" s="309"/>
      <c r="G3" s="309"/>
      <c r="H3" s="309"/>
      <c r="I3" s="309"/>
      <c r="J3" s="309"/>
      <c r="K3" s="309"/>
      <c r="L3" s="309"/>
      <c r="M3" s="309"/>
    </row>
    <row r="4" spans="2:13" ht="23.25" customHeight="1" x14ac:dyDescent="0.3">
      <c r="B4" s="296" t="s">
        <v>321</v>
      </c>
      <c r="C4" s="297"/>
      <c r="D4" s="297"/>
      <c r="E4" s="297"/>
      <c r="F4" s="297"/>
      <c r="G4" s="297"/>
      <c r="H4" s="297"/>
      <c r="I4" s="297"/>
      <c r="J4" s="297"/>
      <c r="K4" s="297"/>
      <c r="L4" s="297"/>
      <c r="M4" s="298"/>
    </row>
    <row r="5" spans="2:13" ht="57" customHeight="1" x14ac:dyDescent="0.3">
      <c r="B5" s="141" t="s">
        <v>0</v>
      </c>
      <c r="C5" s="142" t="s">
        <v>33</v>
      </c>
      <c r="D5" s="142" t="s">
        <v>245</v>
      </c>
      <c r="E5" s="142" t="s">
        <v>48</v>
      </c>
      <c r="F5" s="142" t="s">
        <v>35</v>
      </c>
      <c r="G5" s="142" t="s">
        <v>246</v>
      </c>
      <c r="H5" s="142" t="s">
        <v>199</v>
      </c>
      <c r="I5" s="142" t="s">
        <v>200</v>
      </c>
      <c r="J5" s="142" t="s">
        <v>37</v>
      </c>
      <c r="K5" s="142" t="s">
        <v>247</v>
      </c>
      <c r="L5" s="142" t="s">
        <v>248</v>
      </c>
      <c r="M5" s="142" t="s">
        <v>249</v>
      </c>
    </row>
    <row r="6" spans="2:13" ht="30.75" customHeight="1" x14ac:dyDescent="0.3">
      <c r="B6" s="143" t="s">
        <v>91</v>
      </c>
      <c r="C6" s="10">
        <v>400000</v>
      </c>
      <c r="D6" s="10">
        <v>1002721</v>
      </c>
      <c r="E6" s="10">
        <v>6499491</v>
      </c>
      <c r="F6" s="10">
        <v>605000</v>
      </c>
      <c r="G6" s="10">
        <v>1000000</v>
      </c>
      <c r="H6" s="10">
        <v>453960</v>
      </c>
      <c r="I6" s="10">
        <v>300000</v>
      </c>
      <c r="J6" s="10">
        <v>693000</v>
      </c>
      <c r="K6" s="10">
        <v>617348</v>
      </c>
      <c r="L6" s="10">
        <v>700000</v>
      </c>
      <c r="M6" s="10">
        <v>410000</v>
      </c>
    </row>
    <row r="7" spans="2:13" ht="30.75" customHeight="1" x14ac:dyDescent="0.3">
      <c r="B7" s="143" t="s">
        <v>92</v>
      </c>
      <c r="C7" s="10">
        <v>1198</v>
      </c>
      <c r="D7" s="10">
        <v>0</v>
      </c>
      <c r="E7" s="10">
        <v>0</v>
      </c>
      <c r="F7" s="10">
        <v>0</v>
      </c>
      <c r="G7" s="10">
        <v>0</v>
      </c>
      <c r="H7" s="10">
        <v>583040</v>
      </c>
      <c r="I7" s="10">
        <v>0</v>
      </c>
      <c r="J7" s="10">
        <v>0</v>
      </c>
      <c r="K7" s="10">
        <v>5712</v>
      </c>
      <c r="L7" s="10">
        <v>0</v>
      </c>
      <c r="M7" s="10">
        <v>1490000</v>
      </c>
    </row>
    <row r="8" spans="2:13" ht="30.75" customHeight="1" x14ac:dyDescent="0.3">
      <c r="B8" s="143" t="s">
        <v>93</v>
      </c>
      <c r="C8" s="10">
        <v>377196</v>
      </c>
      <c r="D8" s="10">
        <v>-53368</v>
      </c>
      <c r="E8" s="10">
        <v>15725</v>
      </c>
      <c r="F8" s="10">
        <v>0</v>
      </c>
      <c r="G8" s="10">
        <v>453715</v>
      </c>
      <c r="H8" s="10">
        <v>0</v>
      </c>
      <c r="I8" s="10">
        <v>9981</v>
      </c>
      <c r="J8" s="10">
        <v>45581</v>
      </c>
      <c r="K8" s="10">
        <v>0</v>
      </c>
      <c r="L8" s="10">
        <v>0</v>
      </c>
      <c r="M8" s="10">
        <v>6816</v>
      </c>
    </row>
    <row r="9" spans="2:13" ht="30.75" customHeight="1" x14ac:dyDescent="0.3">
      <c r="B9" s="144" t="s">
        <v>94</v>
      </c>
      <c r="C9" s="10">
        <v>0</v>
      </c>
      <c r="D9" s="10">
        <v>0</v>
      </c>
      <c r="E9" s="10">
        <v>0</v>
      </c>
      <c r="F9" s="10">
        <v>0</v>
      </c>
      <c r="G9" s="10">
        <v>0</v>
      </c>
      <c r="H9" s="10">
        <v>0</v>
      </c>
      <c r="I9" s="10">
        <v>0</v>
      </c>
      <c r="J9" s="10">
        <v>0</v>
      </c>
      <c r="K9" s="10">
        <v>0</v>
      </c>
      <c r="L9" s="10">
        <v>0</v>
      </c>
      <c r="M9" s="10">
        <v>0</v>
      </c>
    </row>
    <row r="10" spans="2:13" ht="30.75" customHeight="1" x14ac:dyDescent="0.3">
      <c r="B10" s="143" t="s">
        <v>95</v>
      </c>
      <c r="C10" s="10">
        <v>2029011</v>
      </c>
      <c r="D10" s="10">
        <v>-748327</v>
      </c>
      <c r="E10" s="10">
        <v>17011162</v>
      </c>
      <c r="F10" s="10">
        <v>717669</v>
      </c>
      <c r="G10" s="10">
        <v>1425064</v>
      </c>
      <c r="H10" s="10">
        <v>-138935</v>
      </c>
      <c r="I10" s="10">
        <v>571008</v>
      </c>
      <c r="J10" s="10">
        <v>754109</v>
      </c>
      <c r="K10" s="10">
        <v>271983</v>
      </c>
      <c r="L10" s="10">
        <v>-16047</v>
      </c>
      <c r="M10" s="10">
        <v>-2336748</v>
      </c>
    </row>
    <row r="11" spans="2:13" ht="30.75" customHeight="1" x14ac:dyDescent="0.3">
      <c r="B11" s="143" t="s">
        <v>96</v>
      </c>
      <c r="C11" s="10">
        <v>427860</v>
      </c>
      <c r="D11" s="10">
        <v>190000</v>
      </c>
      <c r="E11" s="10">
        <v>106874</v>
      </c>
      <c r="F11" s="10">
        <v>0</v>
      </c>
      <c r="G11" s="10">
        <v>0</v>
      </c>
      <c r="H11" s="10">
        <v>0</v>
      </c>
      <c r="I11" s="10">
        <v>0</v>
      </c>
      <c r="J11" s="10">
        <v>0</v>
      </c>
      <c r="K11" s="10">
        <v>0</v>
      </c>
      <c r="L11" s="10">
        <v>0</v>
      </c>
      <c r="M11" s="10">
        <v>0</v>
      </c>
    </row>
    <row r="12" spans="2:13" ht="30.75" customHeight="1" x14ac:dyDescent="0.3">
      <c r="B12" s="146" t="s">
        <v>97</v>
      </c>
      <c r="C12" s="146">
        <v>3235265</v>
      </c>
      <c r="D12" s="146">
        <v>391026</v>
      </c>
      <c r="E12" s="146">
        <v>23633251</v>
      </c>
      <c r="F12" s="146">
        <v>1322669</v>
      </c>
      <c r="G12" s="146">
        <v>2878779</v>
      </c>
      <c r="H12" s="146">
        <v>898065</v>
      </c>
      <c r="I12" s="146">
        <v>880989</v>
      </c>
      <c r="J12" s="146">
        <v>1492690</v>
      </c>
      <c r="K12" s="146">
        <v>895043</v>
      </c>
      <c r="L12" s="146">
        <v>683953</v>
      </c>
      <c r="M12" s="146">
        <v>-429932</v>
      </c>
    </row>
    <row r="13" spans="2:13" ht="30.75" customHeight="1" x14ac:dyDescent="0.3">
      <c r="B13" s="143" t="s">
        <v>98</v>
      </c>
      <c r="C13" s="10">
        <v>2929286</v>
      </c>
      <c r="D13" s="10">
        <v>1262406</v>
      </c>
      <c r="E13" s="10">
        <v>11798982</v>
      </c>
      <c r="F13" s="10">
        <v>2812455</v>
      </c>
      <c r="G13" s="10">
        <v>2266889</v>
      </c>
      <c r="H13" s="10">
        <v>1097005</v>
      </c>
      <c r="I13" s="10">
        <v>469141</v>
      </c>
      <c r="J13" s="10">
        <v>1825376</v>
      </c>
      <c r="K13" s="10">
        <v>1092655</v>
      </c>
      <c r="L13" s="10">
        <v>622242</v>
      </c>
      <c r="M13" s="10">
        <v>1924118</v>
      </c>
    </row>
    <row r="14" spans="2:13" ht="30.75" customHeight="1" x14ac:dyDescent="0.3">
      <c r="B14" s="143" t="s">
        <v>99</v>
      </c>
      <c r="C14" s="10">
        <v>0</v>
      </c>
      <c r="D14" s="10">
        <v>0</v>
      </c>
      <c r="E14" s="10">
        <v>0</v>
      </c>
      <c r="F14" s="10">
        <v>0</v>
      </c>
      <c r="G14" s="10">
        <v>0</v>
      </c>
      <c r="H14" s="10">
        <v>0</v>
      </c>
      <c r="I14" s="10">
        <v>0</v>
      </c>
      <c r="J14" s="10">
        <v>0</v>
      </c>
      <c r="K14" s="10">
        <v>0</v>
      </c>
      <c r="L14" s="10">
        <v>0</v>
      </c>
      <c r="M14" s="10">
        <v>0</v>
      </c>
    </row>
    <row r="15" spans="2:13" ht="30.75" customHeight="1" x14ac:dyDescent="0.3">
      <c r="B15" s="143" t="s">
        <v>100</v>
      </c>
      <c r="C15" s="10">
        <v>310146</v>
      </c>
      <c r="D15" s="10">
        <v>155295</v>
      </c>
      <c r="E15" s="10">
        <v>0</v>
      </c>
      <c r="F15" s="10">
        <v>0</v>
      </c>
      <c r="G15" s="10">
        <v>0</v>
      </c>
      <c r="H15" s="10">
        <v>0</v>
      </c>
      <c r="I15" s="10">
        <v>0</v>
      </c>
      <c r="J15" s="10">
        <v>6463</v>
      </c>
      <c r="K15" s="10">
        <v>0</v>
      </c>
      <c r="L15" s="10">
        <v>0</v>
      </c>
      <c r="M15" s="10">
        <v>0</v>
      </c>
    </row>
    <row r="16" spans="2:13" ht="30.75" customHeight="1" x14ac:dyDescent="0.3">
      <c r="B16" s="143" t="s">
        <v>101</v>
      </c>
      <c r="C16" s="10">
        <v>587869</v>
      </c>
      <c r="D16" s="10">
        <v>407366</v>
      </c>
      <c r="E16" s="10">
        <v>953232</v>
      </c>
      <c r="F16" s="10">
        <v>158764</v>
      </c>
      <c r="G16" s="10">
        <v>374968</v>
      </c>
      <c r="H16" s="10">
        <v>287828</v>
      </c>
      <c r="I16" s="10">
        <v>148742</v>
      </c>
      <c r="J16" s="10">
        <v>278358</v>
      </c>
      <c r="K16" s="10">
        <v>297918</v>
      </c>
      <c r="L16" s="10">
        <v>140300</v>
      </c>
      <c r="M16" s="10">
        <v>3371851</v>
      </c>
    </row>
    <row r="17" spans="2:13" ht="30.75" customHeight="1" thickBot="1" x14ac:dyDescent="0.35">
      <c r="B17" s="149" t="s">
        <v>102</v>
      </c>
      <c r="C17" s="149">
        <v>7062567</v>
      </c>
      <c r="D17" s="149">
        <v>2216093</v>
      </c>
      <c r="E17" s="149">
        <v>36385465</v>
      </c>
      <c r="F17" s="149">
        <v>4293888</v>
      </c>
      <c r="G17" s="149">
        <v>5520636</v>
      </c>
      <c r="H17" s="149">
        <v>2282898</v>
      </c>
      <c r="I17" s="149">
        <v>1498872</v>
      </c>
      <c r="J17" s="149">
        <v>3602887</v>
      </c>
      <c r="K17" s="149">
        <v>2285616</v>
      </c>
      <c r="L17" s="149">
        <v>1446496</v>
      </c>
      <c r="M17" s="149">
        <v>4866037</v>
      </c>
    </row>
    <row r="18" spans="2:13" ht="30.75" customHeight="1" thickTop="1" x14ac:dyDescent="0.3">
      <c r="B18" s="148" t="s">
        <v>103</v>
      </c>
      <c r="C18" s="10">
        <v>790571</v>
      </c>
      <c r="D18" s="10">
        <v>134354</v>
      </c>
      <c r="E18" s="10">
        <v>0</v>
      </c>
      <c r="F18" s="10">
        <v>0</v>
      </c>
      <c r="G18" s="10">
        <v>265885</v>
      </c>
      <c r="H18" s="10">
        <v>92500</v>
      </c>
      <c r="I18" s="10">
        <v>0</v>
      </c>
      <c r="J18" s="10">
        <v>0</v>
      </c>
      <c r="K18" s="10">
        <v>113850</v>
      </c>
      <c r="L18" s="10">
        <v>0</v>
      </c>
      <c r="M18" s="10">
        <v>0</v>
      </c>
    </row>
    <row r="19" spans="2:13" ht="30.75" customHeight="1" x14ac:dyDescent="0.3">
      <c r="B19" s="143" t="s">
        <v>104</v>
      </c>
      <c r="C19" s="10">
        <v>1272800</v>
      </c>
      <c r="D19" s="10">
        <v>233323</v>
      </c>
      <c r="E19" s="10">
        <v>8522601</v>
      </c>
      <c r="F19" s="10">
        <v>1084439</v>
      </c>
      <c r="G19" s="10">
        <v>426088</v>
      </c>
      <c r="H19" s="10">
        <v>264000</v>
      </c>
      <c r="I19" s="10">
        <v>0</v>
      </c>
      <c r="J19" s="10">
        <v>370000</v>
      </c>
      <c r="K19" s="10">
        <v>730000</v>
      </c>
      <c r="L19" s="10">
        <v>300000</v>
      </c>
      <c r="M19" s="10">
        <v>0</v>
      </c>
    </row>
    <row r="20" spans="2:13" ht="30.75" customHeight="1" x14ac:dyDescent="0.3">
      <c r="B20" s="143" t="s">
        <v>105</v>
      </c>
      <c r="C20" s="10">
        <v>58358</v>
      </c>
      <c r="D20" s="10">
        <v>16470</v>
      </c>
      <c r="E20" s="10">
        <v>66794</v>
      </c>
      <c r="F20" s="10">
        <v>39388</v>
      </c>
      <c r="G20" s="10">
        <v>96990</v>
      </c>
      <c r="H20" s="10">
        <v>16293</v>
      </c>
      <c r="I20" s="10">
        <v>12533</v>
      </c>
      <c r="J20" s="10">
        <v>69257</v>
      </c>
      <c r="K20" s="10">
        <v>30620</v>
      </c>
      <c r="L20" s="10">
        <v>14350</v>
      </c>
      <c r="M20" s="10">
        <v>62128</v>
      </c>
    </row>
    <row r="21" spans="2:13" ht="30.75" customHeight="1" x14ac:dyDescent="0.3">
      <c r="B21" s="143" t="s">
        <v>106</v>
      </c>
      <c r="C21" s="10">
        <v>2752720</v>
      </c>
      <c r="D21" s="10">
        <v>153373</v>
      </c>
      <c r="E21" s="10">
        <v>13057520</v>
      </c>
      <c r="F21" s="10">
        <v>463337</v>
      </c>
      <c r="G21" s="10">
        <v>1588695</v>
      </c>
      <c r="H21" s="10">
        <v>1134797</v>
      </c>
      <c r="I21" s="10">
        <v>607456</v>
      </c>
      <c r="J21" s="10">
        <v>1462003</v>
      </c>
      <c r="K21" s="10">
        <v>239200</v>
      </c>
      <c r="L21" s="10">
        <v>90000</v>
      </c>
      <c r="M21" s="10">
        <v>266333</v>
      </c>
    </row>
    <row r="22" spans="2:13" ht="30.75" customHeight="1" x14ac:dyDescent="0.3">
      <c r="B22" s="143" t="s">
        <v>107</v>
      </c>
      <c r="C22" s="10">
        <v>0</v>
      </c>
      <c r="D22" s="10">
        <v>0</v>
      </c>
      <c r="E22" s="10">
        <v>0</v>
      </c>
      <c r="F22" s="10">
        <v>27</v>
      </c>
      <c r="G22" s="10">
        <v>0</v>
      </c>
      <c r="H22" s="10">
        <v>0</v>
      </c>
      <c r="I22" s="10">
        <v>0</v>
      </c>
      <c r="J22" s="10">
        <v>0</v>
      </c>
      <c r="K22" s="10">
        <v>0</v>
      </c>
      <c r="L22" s="10">
        <v>0</v>
      </c>
      <c r="M22" s="10">
        <v>0</v>
      </c>
    </row>
    <row r="23" spans="2:13" ht="30.75" customHeight="1" x14ac:dyDescent="0.3">
      <c r="B23" s="143" t="s">
        <v>108</v>
      </c>
      <c r="C23" s="10">
        <v>105612</v>
      </c>
      <c r="D23" s="10">
        <v>98000</v>
      </c>
      <c r="E23" s="10">
        <v>4710558</v>
      </c>
      <c r="F23" s="10">
        <v>0</v>
      </c>
      <c r="G23" s="10">
        <v>684066</v>
      </c>
      <c r="H23" s="10">
        <v>18975</v>
      </c>
      <c r="I23" s="10">
        <v>143807</v>
      </c>
      <c r="J23" s="10">
        <v>0</v>
      </c>
      <c r="K23" s="10">
        <v>0</v>
      </c>
      <c r="L23" s="10">
        <v>0</v>
      </c>
      <c r="M23" s="10">
        <v>0</v>
      </c>
    </row>
    <row r="24" spans="2:13" ht="30.75" customHeight="1" x14ac:dyDescent="0.3">
      <c r="B24" s="143" t="s">
        <v>109</v>
      </c>
      <c r="C24" s="10">
        <v>52799</v>
      </c>
      <c r="D24" s="10">
        <v>0</v>
      </c>
      <c r="E24" s="10">
        <v>156450</v>
      </c>
      <c r="F24" s="10">
        <v>0</v>
      </c>
      <c r="G24" s="10">
        <v>0</v>
      </c>
      <c r="H24" s="10">
        <v>0</v>
      </c>
      <c r="I24" s="10">
        <v>0</v>
      </c>
      <c r="J24" s="10">
        <v>7251</v>
      </c>
      <c r="K24" s="10">
        <v>0</v>
      </c>
      <c r="L24" s="10">
        <v>0</v>
      </c>
      <c r="M24" s="10">
        <v>0</v>
      </c>
    </row>
    <row r="25" spans="2:13" ht="30.75" customHeight="1" x14ac:dyDescent="0.3">
      <c r="B25" s="143" t="s">
        <v>110</v>
      </c>
      <c r="C25" s="10">
        <v>0</v>
      </c>
      <c r="D25" s="10">
        <v>0</v>
      </c>
      <c r="E25" s="10">
        <v>0</v>
      </c>
      <c r="F25" s="10">
        <v>0</v>
      </c>
      <c r="G25" s="10">
        <v>0</v>
      </c>
      <c r="H25" s="10">
        <v>0</v>
      </c>
      <c r="I25" s="10">
        <v>0</v>
      </c>
      <c r="J25" s="10">
        <v>0</v>
      </c>
      <c r="K25" s="10">
        <v>0</v>
      </c>
      <c r="L25" s="10">
        <v>0</v>
      </c>
      <c r="M25" s="10">
        <v>0</v>
      </c>
    </row>
    <row r="26" spans="2:13" ht="30.75" customHeight="1" x14ac:dyDescent="0.3">
      <c r="B26" s="143" t="s">
        <v>111</v>
      </c>
      <c r="C26" s="10">
        <v>0</v>
      </c>
      <c r="D26" s="10">
        <v>0</v>
      </c>
      <c r="E26" s="10">
        <v>0</v>
      </c>
      <c r="F26" s="10">
        <v>0</v>
      </c>
      <c r="G26" s="10">
        <v>0</v>
      </c>
      <c r="H26" s="10">
        <v>0</v>
      </c>
      <c r="I26" s="10">
        <v>0</v>
      </c>
      <c r="J26" s="10">
        <v>0</v>
      </c>
      <c r="K26" s="10">
        <v>0</v>
      </c>
      <c r="L26" s="10">
        <v>0</v>
      </c>
      <c r="M26" s="10">
        <v>0</v>
      </c>
    </row>
    <row r="27" spans="2:13" ht="30.75" customHeight="1" x14ac:dyDescent="0.3">
      <c r="B27" s="143" t="s">
        <v>112</v>
      </c>
      <c r="C27" s="10">
        <v>41393</v>
      </c>
      <c r="D27" s="10">
        <v>9819</v>
      </c>
      <c r="E27" s="10">
        <v>1218978</v>
      </c>
      <c r="F27" s="10">
        <v>1319</v>
      </c>
      <c r="G27" s="10">
        <v>159880</v>
      </c>
      <c r="H27" s="10">
        <v>0</v>
      </c>
      <c r="I27" s="10">
        <v>64274</v>
      </c>
      <c r="J27" s="10">
        <v>262421</v>
      </c>
      <c r="K27" s="10">
        <v>37908</v>
      </c>
      <c r="L27" s="10">
        <v>0</v>
      </c>
      <c r="M27" s="10">
        <v>0</v>
      </c>
    </row>
    <row r="28" spans="2:13" ht="30.75" customHeight="1" x14ac:dyDescent="0.3">
      <c r="B28" s="143" t="s">
        <v>113</v>
      </c>
      <c r="C28" s="10">
        <v>624274</v>
      </c>
      <c r="D28" s="10">
        <v>259771</v>
      </c>
      <c r="E28" s="10">
        <v>202231</v>
      </c>
      <c r="F28" s="10">
        <v>0</v>
      </c>
      <c r="G28" s="10">
        <v>655439</v>
      </c>
      <c r="H28" s="10">
        <v>65767</v>
      </c>
      <c r="I28" s="10">
        <v>0</v>
      </c>
      <c r="J28" s="10">
        <v>825</v>
      </c>
      <c r="K28" s="10">
        <v>177009</v>
      </c>
      <c r="L28" s="10">
        <v>0</v>
      </c>
      <c r="M28" s="10">
        <v>0</v>
      </c>
    </row>
    <row r="29" spans="2:13" ht="30.75" customHeight="1" x14ac:dyDescent="0.3">
      <c r="B29" s="143" t="s">
        <v>114</v>
      </c>
      <c r="C29" s="10">
        <v>0</v>
      </c>
      <c r="D29" s="10">
        <v>0</v>
      </c>
      <c r="E29" s="10">
        <v>81</v>
      </c>
      <c r="F29" s="10">
        <v>0</v>
      </c>
      <c r="G29" s="10">
        <v>0</v>
      </c>
      <c r="H29" s="10">
        <v>0</v>
      </c>
      <c r="I29" s="10">
        <v>0</v>
      </c>
      <c r="J29" s="10">
        <v>0</v>
      </c>
      <c r="K29" s="10">
        <v>0</v>
      </c>
      <c r="L29" s="10">
        <v>0</v>
      </c>
      <c r="M29" s="10">
        <v>0</v>
      </c>
    </row>
    <row r="30" spans="2:13" ht="30.75" customHeight="1" x14ac:dyDescent="0.3">
      <c r="B30" s="143" t="s">
        <v>115</v>
      </c>
      <c r="C30" s="10">
        <v>0</v>
      </c>
      <c r="D30" s="10">
        <v>0</v>
      </c>
      <c r="E30" s="10">
        <v>0</v>
      </c>
      <c r="F30" s="10">
        <v>0</v>
      </c>
      <c r="G30" s="10">
        <v>0</v>
      </c>
      <c r="H30" s="10">
        <v>0</v>
      </c>
      <c r="I30" s="10">
        <v>0</v>
      </c>
      <c r="J30" s="10">
        <v>0</v>
      </c>
      <c r="K30" s="10">
        <v>0</v>
      </c>
      <c r="L30" s="10">
        <v>0</v>
      </c>
      <c r="M30" s="10">
        <v>0</v>
      </c>
    </row>
    <row r="31" spans="2:13" ht="30.75" customHeight="1" x14ac:dyDescent="0.3">
      <c r="B31" s="143" t="s">
        <v>116</v>
      </c>
      <c r="C31" s="10">
        <v>13030</v>
      </c>
      <c r="D31" s="10">
        <v>0</v>
      </c>
      <c r="E31" s="10">
        <v>0</v>
      </c>
      <c r="F31" s="10">
        <v>0</v>
      </c>
      <c r="G31" s="10">
        <v>9846</v>
      </c>
      <c r="H31" s="10">
        <v>425</v>
      </c>
      <c r="I31" s="10">
        <v>2157</v>
      </c>
      <c r="J31" s="10">
        <v>0</v>
      </c>
      <c r="K31" s="10">
        <v>0</v>
      </c>
      <c r="L31" s="10">
        <v>0</v>
      </c>
      <c r="M31" s="10">
        <v>0</v>
      </c>
    </row>
    <row r="32" spans="2:13" ht="30.75" customHeight="1" x14ac:dyDescent="0.3">
      <c r="B32" s="143" t="s">
        <v>117</v>
      </c>
      <c r="C32" s="10">
        <v>0</v>
      </c>
      <c r="D32" s="10">
        <v>0</v>
      </c>
      <c r="E32" s="10">
        <v>660075</v>
      </c>
      <c r="F32" s="10">
        <v>0</v>
      </c>
      <c r="G32" s="10">
        <v>0</v>
      </c>
      <c r="H32" s="10">
        <v>32263</v>
      </c>
      <c r="I32" s="10">
        <v>0</v>
      </c>
      <c r="J32" s="10">
        <v>0</v>
      </c>
      <c r="K32" s="10">
        <v>0</v>
      </c>
      <c r="L32" s="10">
        <v>0</v>
      </c>
      <c r="M32" s="10">
        <v>0</v>
      </c>
    </row>
    <row r="33" spans="2:13" ht="30.75" customHeight="1" x14ac:dyDescent="0.3">
      <c r="B33" s="143" t="s">
        <v>118</v>
      </c>
      <c r="C33" s="10">
        <v>360400</v>
      </c>
      <c r="D33" s="10">
        <v>29379</v>
      </c>
      <c r="E33" s="10">
        <v>2265247</v>
      </c>
      <c r="F33" s="10">
        <v>902223</v>
      </c>
      <c r="G33" s="10">
        <v>977092</v>
      </c>
      <c r="H33" s="10">
        <v>298101</v>
      </c>
      <c r="I33" s="10">
        <v>115553</v>
      </c>
      <c r="J33" s="10">
        <v>238943</v>
      </c>
      <c r="K33" s="10">
        <v>102952</v>
      </c>
      <c r="L33" s="10">
        <v>527688</v>
      </c>
      <c r="M33" s="10">
        <v>749744</v>
      </c>
    </row>
    <row r="34" spans="2:13" ht="30.75" customHeight="1" x14ac:dyDescent="0.3">
      <c r="B34" s="143" t="s">
        <v>119</v>
      </c>
      <c r="C34" s="10">
        <v>65246</v>
      </c>
      <c r="D34" s="10">
        <v>99652</v>
      </c>
      <c r="E34" s="10">
        <v>258286</v>
      </c>
      <c r="F34" s="10">
        <v>239281</v>
      </c>
      <c r="G34" s="10">
        <v>63810</v>
      </c>
      <c r="H34" s="10">
        <v>29898</v>
      </c>
      <c r="I34" s="10">
        <v>11430</v>
      </c>
      <c r="J34" s="10">
        <v>108798</v>
      </c>
      <c r="K34" s="10">
        <v>15334</v>
      </c>
      <c r="L34" s="10">
        <v>6493</v>
      </c>
      <c r="M34" s="10">
        <v>308923</v>
      </c>
    </row>
    <row r="35" spans="2:13" ht="30.75" customHeight="1" x14ac:dyDescent="0.3">
      <c r="B35" s="143" t="s">
        <v>120</v>
      </c>
      <c r="C35" s="10">
        <v>463809</v>
      </c>
      <c r="D35" s="10">
        <v>679849</v>
      </c>
      <c r="E35" s="10">
        <v>2273831</v>
      </c>
      <c r="F35" s="10">
        <v>899696</v>
      </c>
      <c r="G35" s="10">
        <v>470255</v>
      </c>
      <c r="H35" s="10">
        <v>94290</v>
      </c>
      <c r="I35" s="10">
        <v>459663</v>
      </c>
      <c r="J35" s="10">
        <v>745498</v>
      </c>
      <c r="K35" s="10">
        <v>681961</v>
      </c>
      <c r="L35" s="10">
        <v>305482</v>
      </c>
      <c r="M35" s="10">
        <v>1008153</v>
      </c>
    </row>
    <row r="36" spans="2:13" ht="30.75" customHeight="1" x14ac:dyDescent="0.3">
      <c r="B36" s="143" t="s">
        <v>121</v>
      </c>
      <c r="C36" s="10">
        <v>0</v>
      </c>
      <c r="D36" s="10">
        <v>47368</v>
      </c>
      <c r="E36" s="10">
        <v>468035</v>
      </c>
      <c r="F36" s="10">
        <v>402768</v>
      </c>
      <c r="G36" s="10">
        <v>0</v>
      </c>
      <c r="H36" s="10">
        <v>156180</v>
      </c>
      <c r="I36" s="10">
        <v>9901</v>
      </c>
      <c r="J36" s="10">
        <v>204191</v>
      </c>
      <c r="K36" s="10">
        <v>0</v>
      </c>
      <c r="L36" s="10">
        <v>127881</v>
      </c>
      <c r="M36" s="10">
        <v>1349596</v>
      </c>
    </row>
    <row r="37" spans="2:13" ht="30.75" customHeight="1" x14ac:dyDescent="0.3">
      <c r="B37" s="143" t="s">
        <v>122</v>
      </c>
      <c r="C37" s="10">
        <v>435083</v>
      </c>
      <c r="D37" s="10">
        <v>350852</v>
      </c>
      <c r="E37" s="10">
        <v>1074865</v>
      </c>
      <c r="F37" s="10">
        <v>62861</v>
      </c>
      <c r="G37" s="10">
        <v>115770</v>
      </c>
      <c r="H37" s="10">
        <v>17087</v>
      </c>
      <c r="I37" s="10">
        <v>27604</v>
      </c>
      <c r="J37" s="10">
        <v>8220</v>
      </c>
      <c r="K37" s="10">
        <v>90107</v>
      </c>
      <c r="L37" s="10">
        <v>11019</v>
      </c>
      <c r="M37" s="10">
        <v>893158</v>
      </c>
    </row>
    <row r="38" spans="2:13" ht="30.75" customHeight="1" x14ac:dyDescent="0.3">
      <c r="B38" s="143" t="s">
        <v>123</v>
      </c>
      <c r="C38" s="10">
        <v>26473</v>
      </c>
      <c r="D38" s="10">
        <v>103884</v>
      </c>
      <c r="E38" s="10">
        <v>1449913</v>
      </c>
      <c r="F38" s="10">
        <v>198549</v>
      </c>
      <c r="G38" s="10">
        <v>6820</v>
      </c>
      <c r="H38" s="10">
        <v>62322</v>
      </c>
      <c r="I38" s="10">
        <v>44493</v>
      </c>
      <c r="J38" s="10">
        <v>125479</v>
      </c>
      <c r="K38" s="10">
        <v>66675</v>
      </c>
      <c r="L38" s="10">
        <v>63584</v>
      </c>
      <c r="M38" s="10">
        <v>228003</v>
      </c>
    </row>
    <row r="39" spans="2:13" ht="30.75" customHeight="1" thickBot="1" x14ac:dyDescent="0.35">
      <c r="B39" s="149" t="s">
        <v>124</v>
      </c>
      <c r="C39" s="149">
        <v>7062567</v>
      </c>
      <c r="D39" s="149">
        <v>2216093</v>
      </c>
      <c r="E39" s="149">
        <v>36385465</v>
      </c>
      <c r="F39" s="149">
        <v>4293888</v>
      </c>
      <c r="G39" s="149">
        <v>5520636</v>
      </c>
      <c r="H39" s="149">
        <v>2282898</v>
      </c>
      <c r="I39" s="149">
        <v>1498872</v>
      </c>
      <c r="J39" s="149">
        <v>3602887</v>
      </c>
      <c r="K39" s="149">
        <v>2285616</v>
      </c>
      <c r="L39" s="149">
        <v>1446496</v>
      </c>
      <c r="M39" s="149">
        <v>4866037</v>
      </c>
    </row>
    <row r="40" spans="2:13" ht="14.5" thickTop="1" x14ac:dyDescent="0.3">
      <c r="B40" s="260" t="s">
        <v>237</v>
      </c>
      <c r="C40" s="260"/>
      <c r="D40" s="260"/>
      <c r="E40" s="260"/>
      <c r="F40" s="260"/>
      <c r="G40" s="260"/>
      <c r="H40" s="260"/>
      <c r="I40" s="260"/>
      <c r="J40" s="260"/>
      <c r="K40" s="304" t="s">
        <v>134</v>
      </c>
      <c r="L40" s="304"/>
      <c r="M40" s="304"/>
    </row>
    <row r="41" spans="2:13" x14ac:dyDescent="0.3">
      <c r="C41" s="17"/>
      <c r="D41" s="17"/>
      <c r="E41" s="17"/>
      <c r="F41" s="17"/>
      <c r="G41" s="17"/>
      <c r="H41" s="17"/>
      <c r="I41" s="17"/>
      <c r="J41" s="17"/>
      <c r="K41" s="17"/>
      <c r="L41" s="17"/>
      <c r="M41" s="17"/>
    </row>
    <row r="42" spans="2:13" x14ac:dyDescent="0.3">
      <c r="C42" s="17"/>
      <c r="D42" s="17"/>
      <c r="E42" s="17"/>
      <c r="F42" s="17"/>
      <c r="G42" s="17"/>
      <c r="H42" s="17"/>
      <c r="I42" s="151"/>
      <c r="J42" s="17"/>
      <c r="K42" s="17"/>
      <c r="L42" s="17"/>
      <c r="M42" s="17"/>
    </row>
    <row r="44" spans="2:13" x14ac:dyDescent="0.3">
      <c r="C44" s="17"/>
      <c r="D44" s="17"/>
      <c r="E44" s="17"/>
      <c r="F44" s="17"/>
      <c r="G44" s="17"/>
      <c r="H44" s="17"/>
      <c r="I44" s="17"/>
      <c r="J44" s="17"/>
      <c r="K44" s="17"/>
      <c r="L44" s="17"/>
      <c r="M44" s="17"/>
    </row>
  </sheetData>
  <sheetProtection algorithmName="SHA-512" hashValue="dgnFFlxyQ/pSJ5IVx/Oeq5EC1z2Bw+WMEVYwaLFA5WUdyGlxfrPifN2mA6GEAMRX/SoAM8fvpB7g52dbtqSOsA==" saltValue="bta1tOlXj5NA+xDxH/eFHA==" spinCount="100000"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S44"/>
  <sheetViews>
    <sheetView showGridLines="0" topLeftCell="F1" zoomScale="80" zoomScaleNormal="80" workbookViewId="0">
      <selection activeCell="J7" sqref="J7"/>
    </sheetView>
  </sheetViews>
  <sheetFormatPr defaultColWidth="9.453125" defaultRowHeight="14.5" x14ac:dyDescent="0.35"/>
  <cols>
    <col min="1" max="1" width="18.453125" style="4" customWidth="1"/>
    <col min="2" max="2" width="37.453125" style="4" customWidth="1"/>
    <col min="3" max="12" width="21.453125" style="4" customWidth="1"/>
    <col min="13" max="13" width="23.453125" style="4" customWidth="1"/>
    <col min="14" max="14" width="6.453125" hidden="1" customWidth="1"/>
    <col min="15" max="15" width="15.54296875" style="4" hidden="1" customWidth="1"/>
    <col min="16" max="16" width="17.453125" style="4" hidden="1" customWidth="1"/>
    <col min="17" max="17" width="18.453125" style="4" hidden="1" customWidth="1"/>
    <col min="18" max="18" width="27.453125" style="4" hidden="1" customWidth="1"/>
    <col min="19" max="19" width="20.54296875" style="4" customWidth="1"/>
    <col min="20" max="20" width="5" style="4" customWidth="1"/>
    <col min="21" max="16384" width="9.453125" style="4"/>
  </cols>
  <sheetData>
    <row r="3" spans="2:17" x14ac:dyDescent="0.35">
      <c r="B3" s="309" t="s">
        <v>125</v>
      </c>
      <c r="C3" s="309"/>
      <c r="D3" s="309"/>
      <c r="E3" s="309"/>
      <c r="F3" s="309"/>
      <c r="G3" s="309"/>
      <c r="H3" s="309"/>
      <c r="I3" s="309"/>
      <c r="J3" s="309"/>
      <c r="K3" s="309"/>
      <c r="L3" s="309"/>
      <c r="M3" s="309"/>
    </row>
    <row r="4" spans="2:17" ht="21.75" customHeight="1" x14ac:dyDescent="0.35">
      <c r="B4" s="256" t="s">
        <v>322</v>
      </c>
      <c r="C4" s="256"/>
      <c r="D4" s="256"/>
      <c r="E4" s="256"/>
      <c r="F4" s="256"/>
      <c r="G4" s="256"/>
      <c r="H4" s="256"/>
      <c r="I4" s="256"/>
      <c r="J4" s="256"/>
      <c r="K4" s="256"/>
      <c r="L4" s="256"/>
      <c r="M4" s="256"/>
    </row>
    <row r="5" spans="2:17" ht="57" customHeight="1" x14ac:dyDescent="0.35">
      <c r="B5" s="152" t="s">
        <v>0</v>
      </c>
      <c r="C5" s="142" t="s">
        <v>86</v>
      </c>
      <c r="D5" s="142" t="s">
        <v>219</v>
      </c>
      <c r="E5" s="142" t="s">
        <v>250</v>
      </c>
      <c r="F5" s="142" t="s">
        <v>39</v>
      </c>
      <c r="G5" s="142" t="s">
        <v>251</v>
      </c>
      <c r="H5" s="142" t="s">
        <v>252</v>
      </c>
      <c r="I5" s="142" t="s">
        <v>42</v>
      </c>
      <c r="J5" s="142" t="s">
        <v>253</v>
      </c>
      <c r="K5" s="142" t="s">
        <v>259</v>
      </c>
      <c r="L5" s="142" t="s">
        <v>254</v>
      </c>
      <c r="M5" s="142" t="s">
        <v>45</v>
      </c>
      <c r="O5" s="153" t="s">
        <v>165</v>
      </c>
      <c r="P5" s="153" t="s">
        <v>164</v>
      </c>
    </row>
    <row r="6" spans="2:17" ht="32.25" customHeight="1" x14ac:dyDescent="0.35">
      <c r="B6" s="143" t="s">
        <v>91</v>
      </c>
      <c r="C6" s="10">
        <v>402000</v>
      </c>
      <c r="D6" s="10">
        <v>1028998</v>
      </c>
      <c r="E6" s="10">
        <v>486804</v>
      </c>
      <c r="F6" s="10">
        <v>600000</v>
      </c>
      <c r="G6" s="10">
        <v>300000</v>
      </c>
      <c r="H6" s="10">
        <v>445024</v>
      </c>
      <c r="I6" s="10">
        <v>500000</v>
      </c>
      <c r="J6" s="10">
        <v>1000000</v>
      </c>
      <c r="K6" s="10">
        <v>1102550</v>
      </c>
      <c r="L6" s="10">
        <v>887500</v>
      </c>
      <c r="M6" s="11">
        <v>38990073</v>
      </c>
      <c r="O6" s="94">
        <f>+'APPENDIX 21 i'!J6+'APPENDIX 21 ii'!C6+'APPENDIX 21 ii'!H6+'APPENDIX 21 iii'!E6+'APPENDIX  21 iv'!K6</f>
        <v>10402041</v>
      </c>
      <c r="P6" s="18">
        <f>M6-O6</f>
        <v>28588032</v>
      </c>
      <c r="Q6" s="159"/>
    </row>
    <row r="7" spans="2:17" ht="32.25" customHeight="1" x14ac:dyDescent="0.35">
      <c r="B7" s="143" t="s">
        <v>92</v>
      </c>
      <c r="C7" s="10">
        <v>0</v>
      </c>
      <c r="D7" s="10">
        <v>100361</v>
      </c>
      <c r="E7" s="10">
        <v>66601</v>
      </c>
      <c r="F7" s="10">
        <v>0</v>
      </c>
      <c r="G7" s="10">
        <v>0</v>
      </c>
      <c r="H7" s="10">
        <v>0</v>
      </c>
      <c r="I7" s="10">
        <v>0</v>
      </c>
      <c r="J7" s="10">
        <v>0</v>
      </c>
      <c r="K7" s="10">
        <v>0</v>
      </c>
      <c r="L7" s="10">
        <v>0</v>
      </c>
      <c r="M7" s="11">
        <v>3430445</v>
      </c>
      <c r="O7" s="94">
        <f>+'APPENDIX 21 i'!J7+'APPENDIX 21 ii'!C7+'APPENDIX 21 ii'!H7+'APPENDIX 21 iii'!E7+'APPENDIX  21 iv'!K7</f>
        <v>10871</v>
      </c>
      <c r="P7" s="18">
        <f t="shared" ref="P7:P39" si="0">M7-O7</f>
        <v>3419574</v>
      </c>
      <c r="Q7" s="159"/>
    </row>
    <row r="8" spans="2:17" ht="32.25" customHeight="1" x14ac:dyDescent="0.35">
      <c r="B8" s="143" t="s">
        <v>93</v>
      </c>
      <c r="C8" s="10">
        <v>-10654</v>
      </c>
      <c r="D8" s="10">
        <v>0</v>
      </c>
      <c r="E8" s="10">
        <v>0</v>
      </c>
      <c r="F8" s="10">
        <v>171009</v>
      </c>
      <c r="G8" s="10">
        <v>2750</v>
      </c>
      <c r="H8" s="10">
        <v>0</v>
      </c>
      <c r="I8" s="10">
        <v>188404</v>
      </c>
      <c r="J8" s="10">
        <v>0</v>
      </c>
      <c r="K8" s="10">
        <v>0</v>
      </c>
      <c r="L8" s="10">
        <v>0</v>
      </c>
      <c r="M8" s="11">
        <v>3454887</v>
      </c>
      <c r="O8" s="94">
        <f>+'APPENDIX 21 i'!J8+'APPENDIX 21 ii'!C8+'APPENDIX 21 ii'!H8+'APPENDIX 21 iii'!E8+'APPENDIX  21 iv'!K8</f>
        <v>297805</v>
      </c>
      <c r="P8" s="18">
        <f t="shared" si="0"/>
        <v>3157082</v>
      </c>
      <c r="Q8" s="159"/>
    </row>
    <row r="9" spans="2:17" ht="32.25" customHeight="1" x14ac:dyDescent="0.35">
      <c r="B9" s="143" t="s">
        <v>94</v>
      </c>
      <c r="C9" s="10">
        <v>0</v>
      </c>
      <c r="D9" s="10">
        <v>0</v>
      </c>
      <c r="E9" s="10">
        <v>0</v>
      </c>
      <c r="F9" s="10">
        <v>0</v>
      </c>
      <c r="G9" s="10">
        <v>0</v>
      </c>
      <c r="H9" s="10">
        <v>0</v>
      </c>
      <c r="I9" s="10">
        <v>0</v>
      </c>
      <c r="J9" s="10">
        <v>0</v>
      </c>
      <c r="K9" s="10">
        <v>0</v>
      </c>
      <c r="L9" s="10">
        <v>0</v>
      </c>
      <c r="M9" s="11">
        <v>0</v>
      </c>
      <c r="O9" s="94">
        <f>+'APPENDIX 21 i'!J9+'APPENDIX 21 ii'!C9+'APPENDIX 21 ii'!H9+'APPENDIX 21 iii'!E9+'APPENDIX  21 iv'!K9</f>
        <v>0</v>
      </c>
      <c r="P9" s="18">
        <f t="shared" si="0"/>
        <v>0</v>
      </c>
      <c r="Q9" s="159"/>
    </row>
    <row r="10" spans="2:17" ht="32.25" customHeight="1" x14ac:dyDescent="0.35">
      <c r="B10" s="143" t="s">
        <v>95</v>
      </c>
      <c r="C10" s="10">
        <v>317133</v>
      </c>
      <c r="D10" s="10">
        <v>-86883</v>
      </c>
      <c r="E10" s="10">
        <v>-249237</v>
      </c>
      <c r="F10" s="10">
        <v>916880</v>
      </c>
      <c r="G10" s="10">
        <v>891054</v>
      </c>
      <c r="H10" s="10">
        <v>228633</v>
      </c>
      <c r="I10" s="10">
        <v>860568</v>
      </c>
      <c r="J10" s="10">
        <v>6162104</v>
      </c>
      <c r="K10" s="10">
        <v>-21962</v>
      </c>
      <c r="L10" s="10">
        <v>73683</v>
      </c>
      <c r="M10" s="11">
        <v>57462304</v>
      </c>
      <c r="O10" s="94">
        <f>+'APPENDIX 21 i'!J10+'APPENDIX 21 ii'!C10+'APPENDIX 21 ii'!H10+'APPENDIX 21 iii'!E10+'APPENDIX  21 iv'!K10</f>
        <v>20425833</v>
      </c>
      <c r="P10" s="18">
        <f t="shared" si="0"/>
        <v>37036471</v>
      </c>
      <c r="Q10" s="159"/>
    </row>
    <row r="11" spans="2:17" ht="32.25" customHeight="1" x14ac:dyDescent="0.35">
      <c r="B11" s="143" t="s">
        <v>96</v>
      </c>
      <c r="C11" s="10">
        <v>0</v>
      </c>
      <c r="D11" s="10">
        <v>0</v>
      </c>
      <c r="E11" s="10">
        <v>0</v>
      </c>
      <c r="F11" s="10">
        <v>16952</v>
      </c>
      <c r="G11" s="10">
        <v>-6079</v>
      </c>
      <c r="H11" s="10">
        <v>0</v>
      </c>
      <c r="I11" s="10">
        <v>25000</v>
      </c>
      <c r="J11" s="10">
        <v>0</v>
      </c>
      <c r="K11" s="10">
        <v>0</v>
      </c>
      <c r="L11" s="10">
        <v>220000</v>
      </c>
      <c r="M11" s="11">
        <v>1261125</v>
      </c>
      <c r="O11" s="94">
        <f>+'APPENDIX 21 i'!J11+'APPENDIX 21 ii'!C11+'APPENDIX 21 ii'!H11+'APPENDIX 21 iii'!E11+'APPENDIX  21 iv'!K11</f>
        <v>110779</v>
      </c>
      <c r="P11" s="18">
        <f t="shared" si="0"/>
        <v>1150346</v>
      </c>
      <c r="Q11" s="159"/>
    </row>
    <row r="12" spans="2:17" ht="32.25" customHeight="1" x14ac:dyDescent="0.35">
      <c r="B12" s="146" t="s">
        <v>97</v>
      </c>
      <c r="C12" s="146">
        <v>708479</v>
      </c>
      <c r="D12" s="146">
        <v>1042476</v>
      </c>
      <c r="E12" s="146">
        <v>304168</v>
      </c>
      <c r="F12" s="146">
        <v>1704841</v>
      </c>
      <c r="G12" s="146">
        <v>1187725</v>
      </c>
      <c r="H12" s="146">
        <v>673657</v>
      </c>
      <c r="I12" s="146">
        <v>1573972</v>
      </c>
      <c r="J12" s="146">
        <v>7162104</v>
      </c>
      <c r="K12" s="146">
        <v>1080588</v>
      </c>
      <c r="L12" s="146">
        <v>1181183</v>
      </c>
      <c r="M12" s="147">
        <v>104598833</v>
      </c>
      <c r="O12" s="94">
        <f>+'APPENDIX 21 i'!J12+'APPENDIX 21 ii'!C12+'APPENDIX 21 ii'!H12+'APPENDIX 21 iii'!E12+'APPENDIX  21 iv'!K12</f>
        <v>31247327</v>
      </c>
      <c r="P12" s="18">
        <f t="shared" si="0"/>
        <v>73351506</v>
      </c>
      <c r="Q12" s="159"/>
    </row>
    <row r="13" spans="2:17" ht="32.25" customHeight="1" x14ac:dyDescent="0.35">
      <c r="B13" s="143" t="s">
        <v>98</v>
      </c>
      <c r="C13" s="10">
        <v>855969</v>
      </c>
      <c r="D13" s="10">
        <v>1605246</v>
      </c>
      <c r="E13" s="10">
        <v>792776</v>
      </c>
      <c r="F13" s="10">
        <v>756509</v>
      </c>
      <c r="G13" s="10">
        <v>1553893</v>
      </c>
      <c r="H13" s="10">
        <v>1344605</v>
      </c>
      <c r="I13" s="10">
        <v>1898818</v>
      </c>
      <c r="J13" s="10">
        <v>5954903</v>
      </c>
      <c r="K13" s="10">
        <v>109397</v>
      </c>
      <c r="L13" s="10">
        <v>1299011</v>
      </c>
      <c r="M13" s="11">
        <v>106633061</v>
      </c>
      <c r="O13" s="94">
        <f>+'APPENDIX 21 i'!J13+'APPENDIX 21 ii'!C13+'APPENDIX 21 ii'!H13+'APPENDIX 21 iii'!E13+'APPENDIX  21 iv'!K13</f>
        <v>16608319</v>
      </c>
      <c r="P13" s="18">
        <f t="shared" si="0"/>
        <v>90024742</v>
      </c>
      <c r="Q13" s="159"/>
    </row>
    <row r="14" spans="2:17" ht="32.25" customHeight="1" x14ac:dyDescent="0.35">
      <c r="B14" s="143" t="s">
        <v>99</v>
      </c>
      <c r="C14" s="10">
        <v>0</v>
      </c>
      <c r="D14" s="10">
        <v>0</v>
      </c>
      <c r="E14" s="10">
        <v>0</v>
      </c>
      <c r="F14" s="10">
        <v>0</v>
      </c>
      <c r="G14" s="10">
        <v>0</v>
      </c>
      <c r="H14" s="10">
        <v>0</v>
      </c>
      <c r="I14" s="10">
        <v>0</v>
      </c>
      <c r="J14" s="10">
        <v>0</v>
      </c>
      <c r="K14" s="10">
        <v>0</v>
      </c>
      <c r="L14" s="10">
        <v>0</v>
      </c>
      <c r="M14" s="11">
        <v>0</v>
      </c>
      <c r="O14" s="94">
        <f>+'APPENDIX 21 i'!J14+'APPENDIX 21 ii'!C14+'APPENDIX 21 ii'!H14+'APPENDIX 21 iii'!E14+'APPENDIX  21 iv'!K14</f>
        <v>0</v>
      </c>
      <c r="P14" s="18">
        <f t="shared" si="0"/>
        <v>0</v>
      </c>
      <c r="Q14" s="159"/>
    </row>
    <row r="15" spans="2:17" ht="32.25" customHeight="1" x14ac:dyDescent="0.35">
      <c r="B15" s="143" t="s">
        <v>100</v>
      </c>
      <c r="C15" s="10">
        <v>101336</v>
      </c>
      <c r="D15" s="10">
        <v>0</v>
      </c>
      <c r="E15" s="10">
        <v>30000</v>
      </c>
      <c r="F15" s="10">
        <v>62545</v>
      </c>
      <c r="G15" s="10">
        <v>300000</v>
      </c>
      <c r="H15" s="10">
        <v>0</v>
      </c>
      <c r="I15" s="10">
        <v>54554</v>
      </c>
      <c r="J15" s="10">
        <v>0</v>
      </c>
      <c r="K15" s="10">
        <v>0</v>
      </c>
      <c r="L15" s="10">
        <v>0</v>
      </c>
      <c r="M15" s="11">
        <v>1612683</v>
      </c>
      <c r="O15" s="94">
        <f>+'APPENDIX 21 i'!J15+'APPENDIX 21 ii'!C15+'APPENDIX 21 ii'!H15+'APPENDIX 21 iii'!E15+'APPENDIX  21 iv'!K15</f>
        <v>124674</v>
      </c>
      <c r="P15" s="18">
        <f t="shared" si="0"/>
        <v>1488009</v>
      </c>
      <c r="Q15" s="159"/>
    </row>
    <row r="16" spans="2:17" ht="32.25" customHeight="1" x14ac:dyDescent="0.35">
      <c r="B16" s="143" t="s">
        <v>101</v>
      </c>
      <c r="C16" s="10">
        <v>436294</v>
      </c>
      <c r="D16" s="10">
        <v>255711</v>
      </c>
      <c r="E16" s="10">
        <v>810882</v>
      </c>
      <c r="F16" s="10">
        <v>140928</v>
      </c>
      <c r="G16" s="10">
        <v>633580</v>
      </c>
      <c r="H16" s="10">
        <v>58080</v>
      </c>
      <c r="I16" s="10">
        <v>445260</v>
      </c>
      <c r="J16" s="10">
        <v>1732833</v>
      </c>
      <c r="K16" s="10">
        <v>80527</v>
      </c>
      <c r="L16" s="10">
        <v>167253</v>
      </c>
      <c r="M16" s="11">
        <v>27491931</v>
      </c>
      <c r="O16" s="94">
        <f>+'APPENDIX 21 i'!J16+'APPENDIX 21 ii'!C16+'APPENDIX 21 ii'!H16+'APPENDIX 21 iii'!E16+'APPENDIX  21 iv'!K16</f>
        <v>2223992</v>
      </c>
      <c r="P16" s="18">
        <f t="shared" si="0"/>
        <v>25267939</v>
      </c>
      <c r="Q16" s="159"/>
    </row>
    <row r="17" spans="2:17" ht="32.25" customHeight="1" thickBot="1" x14ac:dyDescent="0.4">
      <c r="B17" s="149" t="s">
        <v>102</v>
      </c>
      <c r="C17" s="149">
        <v>2102078</v>
      </c>
      <c r="D17" s="149">
        <v>2903433</v>
      </c>
      <c r="E17" s="149">
        <v>1937825</v>
      </c>
      <c r="F17" s="149">
        <v>2664823</v>
      </c>
      <c r="G17" s="149">
        <v>3675198</v>
      </c>
      <c r="H17" s="149">
        <v>2076342</v>
      </c>
      <c r="I17" s="149">
        <v>3972604</v>
      </c>
      <c r="J17" s="149">
        <v>14849839</v>
      </c>
      <c r="K17" s="149">
        <v>1270512</v>
      </c>
      <c r="L17" s="149">
        <v>2647447</v>
      </c>
      <c r="M17" s="150">
        <v>240336507</v>
      </c>
      <c r="O17" s="94">
        <f>+'APPENDIX 21 i'!J17+'APPENDIX 21 ii'!C17+'APPENDIX 21 ii'!H17+'APPENDIX 21 iii'!E17+'APPENDIX  21 iv'!K17</f>
        <v>50204314</v>
      </c>
      <c r="P17" s="18">
        <f t="shared" si="0"/>
        <v>190132193</v>
      </c>
      <c r="Q17" s="159"/>
    </row>
    <row r="18" spans="2:17" ht="32.25" customHeight="1" thickTop="1" x14ac:dyDescent="0.35">
      <c r="B18" s="148" t="s">
        <v>103</v>
      </c>
      <c r="C18" s="10">
        <v>0</v>
      </c>
      <c r="D18" s="10">
        <v>0</v>
      </c>
      <c r="E18" s="10">
        <v>24500</v>
      </c>
      <c r="F18" s="10">
        <v>292526</v>
      </c>
      <c r="G18" s="10">
        <v>265000</v>
      </c>
      <c r="H18" s="10">
        <v>0</v>
      </c>
      <c r="I18" s="10">
        <v>240660</v>
      </c>
      <c r="J18" s="10">
        <v>0</v>
      </c>
      <c r="K18" s="10">
        <v>0</v>
      </c>
      <c r="L18" s="10">
        <v>0</v>
      </c>
      <c r="M18" s="154">
        <v>6559952</v>
      </c>
      <c r="O18" s="94">
        <f>+'APPENDIX 21 i'!J18+'APPENDIX 21 ii'!C18+'APPENDIX 21 ii'!H18+'APPENDIX 21 iii'!E18+'APPENDIX  21 iv'!K18</f>
        <v>511196</v>
      </c>
      <c r="P18" s="18">
        <f t="shared" si="0"/>
        <v>6048756</v>
      </c>
      <c r="Q18" s="159" t="s">
        <v>103</v>
      </c>
    </row>
    <row r="19" spans="2:17" ht="32.25" customHeight="1" x14ac:dyDescent="0.35">
      <c r="B19" s="143" t="s">
        <v>104</v>
      </c>
      <c r="C19" s="10">
        <v>80000</v>
      </c>
      <c r="D19" s="10">
        <v>490000</v>
      </c>
      <c r="E19" s="10">
        <v>0</v>
      </c>
      <c r="F19" s="10">
        <v>0</v>
      </c>
      <c r="G19" s="10">
        <v>1065349</v>
      </c>
      <c r="H19" s="10">
        <v>702415</v>
      </c>
      <c r="I19" s="10">
        <v>1716399</v>
      </c>
      <c r="J19" s="10">
        <v>3657700</v>
      </c>
      <c r="K19" s="10">
        <v>0</v>
      </c>
      <c r="L19" s="10">
        <v>674400</v>
      </c>
      <c r="M19" s="11">
        <v>36256344</v>
      </c>
      <c r="O19" s="94">
        <f>+'APPENDIX 21 i'!J19+'APPENDIX 21 ii'!C19+'APPENDIX 21 ii'!H19+'APPENDIX 21 iii'!E19+'APPENDIX  21 iv'!K19</f>
        <v>9322601</v>
      </c>
      <c r="P19" s="18">
        <f t="shared" si="0"/>
        <v>26933743</v>
      </c>
      <c r="Q19" s="159" t="s">
        <v>104</v>
      </c>
    </row>
    <row r="20" spans="2:17" ht="32.25" customHeight="1" x14ac:dyDescent="0.35">
      <c r="B20" s="143" t="s">
        <v>105</v>
      </c>
      <c r="C20" s="10">
        <v>8570</v>
      </c>
      <c r="D20" s="10">
        <v>89412</v>
      </c>
      <c r="E20" s="10">
        <v>47790</v>
      </c>
      <c r="F20" s="10">
        <v>27046</v>
      </c>
      <c r="G20" s="10">
        <v>71004</v>
      </c>
      <c r="H20" s="10">
        <v>26593</v>
      </c>
      <c r="I20" s="10">
        <v>8012</v>
      </c>
      <c r="J20" s="10">
        <v>132824</v>
      </c>
      <c r="K20" s="10">
        <v>23646</v>
      </c>
      <c r="L20" s="10">
        <v>86288</v>
      </c>
      <c r="M20" s="11">
        <v>2355621</v>
      </c>
      <c r="O20" s="94">
        <f>+'APPENDIX 21 i'!J20+'APPENDIX 21 ii'!C20+'APPENDIX 21 ii'!H20+'APPENDIX 21 iii'!E20+'APPENDIX  21 iv'!K20</f>
        <v>120094</v>
      </c>
      <c r="P20" s="18">
        <f t="shared" si="0"/>
        <v>2235527</v>
      </c>
      <c r="Q20" s="159" t="s">
        <v>105</v>
      </c>
    </row>
    <row r="21" spans="2:17" ht="32.25" customHeight="1" x14ac:dyDescent="0.35">
      <c r="B21" s="143" t="s">
        <v>106</v>
      </c>
      <c r="C21" s="10">
        <v>596717</v>
      </c>
      <c r="D21" s="10">
        <v>856050</v>
      </c>
      <c r="E21" s="10">
        <v>33446</v>
      </c>
      <c r="F21" s="10">
        <v>1448649</v>
      </c>
      <c r="G21" s="10">
        <v>332728</v>
      </c>
      <c r="H21" s="10">
        <v>113005</v>
      </c>
      <c r="I21" s="10">
        <v>239061</v>
      </c>
      <c r="J21" s="10">
        <v>4638628</v>
      </c>
      <c r="K21" s="10">
        <v>193158</v>
      </c>
      <c r="L21" s="10">
        <v>137400</v>
      </c>
      <c r="M21" s="11">
        <v>76045928</v>
      </c>
      <c r="O21" s="94">
        <f>+'APPENDIX 21 i'!J21+'APPENDIX 21 ii'!C21+'APPENDIX 21 ii'!H21+'APPENDIX 21 iii'!E21+'APPENDIX  21 iv'!K21</f>
        <v>17539962</v>
      </c>
      <c r="P21" s="18">
        <f t="shared" si="0"/>
        <v>58505966</v>
      </c>
      <c r="Q21" s="159" t="s">
        <v>106</v>
      </c>
    </row>
    <row r="22" spans="2:17" ht="32.25" customHeight="1" x14ac:dyDescent="0.35">
      <c r="B22" s="143" t="s">
        <v>107</v>
      </c>
      <c r="C22" s="10">
        <v>0</v>
      </c>
      <c r="D22" s="10">
        <v>0</v>
      </c>
      <c r="E22" s="10">
        <v>0</v>
      </c>
      <c r="F22" s="10">
        <v>0</v>
      </c>
      <c r="G22" s="10">
        <v>0</v>
      </c>
      <c r="H22" s="10">
        <v>0</v>
      </c>
      <c r="I22" s="10">
        <v>33928</v>
      </c>
      <c r="J22" s="10">
        <v>0</v>
      </c>
      <c r="K22" s="10">
        <v>0</v>
      </c>
      <c r="L22" s="10">
        <v>77250</v>
      </c>
      <c r="M22" s="11">
        <v>378402</v>
      </c>
      <c r="O22" s="94">
        <f>+'APPENDIX 21 i'!J22+'APPENDIX 21 ii'!C22+'APPENDIX 21 ii'!H22+'APPENDIX 21 iii'!E22+'APPENDIX  21 iv'!K22</f>
        <v>0</v>
      </c>
      <c r="P22" s="18">
        <f t="shared" si="0"/>
        <v>378402</v>
      </c>
      <c r="Q22" s="159" t="s">
        <v>107</v>
      </c>
    </row>
    <row r="23" spans="2:17" ht="32.25" customHeight="1" x14ac:dyDescent="0.35">
      <c r="B23" s="143" t="s">
        <v>108</v>
      </c>
      <c r="C23" s="10">
        <v>0</v>
      </c>
      <c r="D23" s="10">
        <v>0</v>
      </c>
      <c r="E23" s="10">
        <v>0</v>
      </c>
      <c r="F23" s="10">
        <v>0</v>
      </c>
      <c r="G23" s="10">
        <v>0</v>
      </c>
      <c r="H23" s="10">
        <v>0</v>
      </c>
      <c r="I23" s="10">
        <v>615600</v>
      </c>
      <c r="J23" s="10">
        <v>0</v>
      </c>
      <c r="K23" s="10">
        <v>0</v>
      </c>
      <c r="L23" s="10">
        <v>245251</v>
      </c>
      <c r="M23" s="11">
        <v>10652085</v>
      </c>
      <c r="O23" s="94">
        <f>+'APPENDIX 21 i'!J23+'APPENDIX 21 ii'!C23+'APPENDIX 21 ii'!H23+'APPENDIX 21 iii'!E23+'APPENDIX  21 iv'!K23</f>
        <v>4710558</v>
      </c>
      <c r="P23" s="18">
        <f t="shared" si="0"/>
        <v>5941527</v>
      </c>
      <c r="Q23" s="159" t="s">
        <v>108</v>
      </c>
    </row>
    <row r="24" spans="2:17" ht="32.25" customHeight="1" x14ac:dyDescent="0.35">
      <c r="B24" s="143" t="s">
        <v>109</v>
      </c>
      <c r="C24" s="10">
        <v>36642</v>
      </c>
      <c r="D24" s="10">
        <v>0</v>
      </c>
      <c r="E24" s="10">
        <v>50000</v>
      </c>
      <c r="F24" s="10">
        <v>0</v>
      </c>
      <c r="G24" s="10">
        <v>0</v>
      </c>
      <c r="H24" s="10">
        <v>0</v>
      </c>
      <c r="I24" s="10">
        <v>0</v>
      </c>
      <c r="J24" s="10">
        <v>161136</v>
      </c>
      <c r="K24" s="10">
        <v>0</v>
      </c>
      <c r="L24" s="10">
        <v>0</v>
      </c>
      <c r="M24" s="11">
        <v>1530237</v>
      </c>
      <c r="O24" s="94">
        <f>+'APPENDIX 21 i'!J24+'APPENDIX 21 ii'!C24+'APPENDIX 21 ii'!H24+'APPENDIX 21 iii'!E24+'APPENDIX  21 iv'!K24</f>
        <v>349255</v>
      </c>
      <c r="P24" s="18">
        <f t="shared" si="0"/>
        <v>1180982</v>
      </c>
      <c r="Q24" s="159" t="s">
        <v>109</v>
      </c>
    </row>
    <row r="25" spans="2:17" ht="32.25" customHeight="1" x14ac:dyDescent="0.35">
      <c r="B25" s="143" t="s">
        <v>110</v>
      </c>
      <c r="C25" s="10">
        <v>0</v>
      </c>
      <c r="D25" s="10">
        <v>0</v>
      </c>
      <c r="E25" s="10">
        <v>0</v>
      </c>
      <c r="F25" s="10">
        <v>0</v>
      </c>
      <c r="G25" s="10">
        <v>0</v>
      </c>
      <c r="H25" s="10">
        <v>0</v>
      </c>
      <c r="I25" s="10">
        <v>0</v>
      </c>
      <c r="J25" s="10">
        <v>0</v>
      </c>
      <c r="K25" s="10">
        <v>0</v>
      </c>
      <c r="L25" s="10">
        <v>0</v>
      </c>
      <c r="M25" s="11">
        <v>66412</v>
      </c>
      <c r="O25" s="94">
        <f>+'APPENDIX 21 i'!J25+'APPENDIX 21 ii'!C25+'APPENDIX 21 ii'!H25+'APPENDIX 21 iii'!E25+'APPENDIX  21 iv'!K25</f>
        <v>0</v>
      </c>
      <c r="P25" s="18">
        <f t="shared" si="0"/>
        <v>66412</v>
      </c>
      <c r="Q25" s="159" t="s">
        <v>110</v>
      </c>
    </row>
    <row r="26" spans="2:17" ht="32.25" customHeight="1" x14ac:dyDescent="0.35">
      <c r="B26" s="143" t="s">
        <v>111</v>
      </c>
      <c r="C26" s="10">
        <v>0</v>
      </c>
      <c r="D26" s="10">
        <v>0</v>
      </c>
      <c r="E26" s="10">
        <v>0</v>
      </c>
      <c r="F26" s="10">
        <v>0</v>
      </c>
      <c r="G26" s="10">
        <v>0</v>
      </c>
      <c r="H26" s="10">
        <v>0</v>
      </c>
      <c r="I26" s="10">
        <v>0</v>
      </c>
      <c r="J26" s="10">
        <v>0</v>
      </c>
      <c r="K26" s="10">
        <v>0</v>
      </c>
      <c r="L26" s="10">
        <v>0</v>
      </c>
      <c r="M26" s="11">
        <v>0</v>
      </c>
      <c r="O26" s="94">
        <f>+'APPENDIX 21 i'!J26+'APPENDIX 21 ii'!C26+'APPENDIX 21 ii'!H26+'APPENDIX 21 iii'!E26+'APPENDIX  21 iv'!K26</f>
        <v>0</v>
      </c>
      <c r="P26" s="18">
        <f t="shared" si="0"/>
        <v>0</v>
      </c>
      <c r="Q26" s="159" t="s">
        <v>111</v>
      </c>
    </row>
    <row r="27" spans="2:17" ht="32.25" customHeight="1" x14ac:dyDescent="0.35">
      <c r="B27" s="143" t="s">
        <v>112</v>
      </c>
      <c r="C27" s="10">
        <v>26433</v>
      </c>
      <c r="D27" s="10">
        <v>0</v>
      </c>
      <c r="E27" s="10">
        <v>0</v>
      </c>
      <c r="F27" s="10">
        <v>209510</v>
      </c>
      <c r="G27" s="10">
        <v>16558</v>
      </c>
      <c r="H27" s="10">
        <v>0</v>
      </c>
      <c r="I27" s="10">
        <v>6220</v>
      </c>
      <c r="J27" s="10">
        <v>1390589</v>
      </c>
      <c r="K27" s="10">
        <v>0</v>
      </c>
      <c r="L27" s="10">
        <v>0</v>
      </c>
      <c r="M27" s="11">
        <v>8339873</v>
      </c>
      <c r="O27" s="94">
        <f>+'APPENDIX 21 i'!J27+'APPENDIX 21 ii'!C27+'APPENDIX 21 ii'!H27+'APPENDIX 21 iii'!E27+'APPENDIX  21 iv'!K27</f>
        <v>1264313</v>
      </c>
      <c r="P27" s="18">
        <f t="shared" si="0"/>
        <v>7075560</v>
      </c>
      <c r="Q27" s="159" t="s">
        <v>112</v>
      </c>
    </row>
    <row r="28" spans="2:17" ht="32.25" customHeight="1" x14ac:dyDescent="0.35">
      <c r="B28" s="143" t="s">
        <v>255</v>
      </c>
      <c r="C28" s="10">
        <v>0</v>
      </c>
      <c r="D28" s="10">
        <v>0</v>
      </c>
      <c r="E28" s="10">
        <v>0</v>
      </c>
      <c r="F28" s="10">
        <v>6868</v>
      </c>
      <c r="G28" s="10">
        <v>31856</v>
      </c>
      <c r="H28" s="10">
        <v>59</v>
      </c>
      <c r="I28" s="10">
        <v>7985</v>
      </c>
      <c r="J28" s="10">
        <v>109261</v>
      </c>
      <c r="K28" s="10">
        <v>0</v>
      </c>
      <c r="L28" s="10">
        <v>0</v>
      </c>
      <c r="M28" s="11">
        <v>3252533</v>
      </c>
      <c r="O28" s="94">
        <f>+'APPENDIX 21 i'!J28+'APPENDIX 21 ii'!C28+'APPENDIX 21 ii'!H28+'APPENDIX 21 iii'!E28+'APPENDIX  21 iv'!K28</f>
        <v>202231</v>
      </c>
      <c r="P28" s="18">
        <f t="shared" si="0"/>
        <v>3050302</v>
      </c>
      <c r="Q28" s="159" t="s">
        <v>255</v>
      </c>
    </row>
    <row r="29" spans="2:17" ht="32.25" customHeight="1" x14ac:dyDescent="0.35">
      <c r="B29" s="143" t="s">
        <v>114</v>
      </c>
      <c r="C29" s="10">
        <v>0</v>
      </c>
      <c r="D29" s="10">
        <v>754</v>
      </c>
      <c r="E29" s="10">
        <v>0</v>
      </c>
      <c r="F29" s="10">
        <v>0</v>
      </c>
      <c r="G29" s="10">
        <v>0</v>
      </c>
      <c r="H29" s="10">
        <v>0</v>
      </c>
      <c r="I29" s="10">
        <v>0</v>
      </c>
      <c r="J29" s="10">
        <v>0</v>
      </c>
      <c r="K29" s="10">
        <v>0</v>
      </c>
      <c r="L29" s="10">
        <v>0</v>
      </c>
      <c r="M29" s="11">
        <v>1237</v>
      </c>
      <c r="O29" s="94">
        <f>+'APPENDIX 21 i'!J29+'APPENDIX 21 ii'!C29+'APPENDIX 21 ii'!H29+'APPENDIX 21 iii'!E29+'APPENDIX  21 iv'!K29</f>
        <v>81</v>
      </c>
      <c r="P29" s="18">
        <f t="shared" si="0"/>
        <v>1156</v>
      </c>
      <c r="Q29" s="159" t="s">
        <v>114</v>
      </c>
    </row>
    <row r="30" spans="2:17" ht="32.25" customHeight="1" x14ac:dyDescent="0.35">
      <c r="B30" s="143" t="s">
        <v>115</v>
      </c>
      <c r="C30" s="10">
        <v>0</v>
      </c>
      <c r="D30" s="10">
        <v>0</v>
      </c>
      <c r="E30" s="10">
        <v>0</v>
      </c>
      <c r="F30" s="10">
        <v>0</v>
      </c>
      <c r="G30" s="10">
        <v>0</v>
      </c>
      <c r="H30" s="10">
        <v>0</v>
      </c>
      <c r="I30" s="10">
        <v>0</v>
      </c>
      <c r="J30" s="10">
        <v>0</v>
      </c>
      <c r="K30" s="10">
        <v>0</v>
      </c>
      <c r="L30" s="10">
        <v>0</v>
      </c>
      <c r="M30" s="11">
        <v>0</v>
      </c>
      <c r="O30" s="94">
        <f>+'APPENDIX 21 i'!J30+'APPENDIX 21 ii'!C30+'APPENDIX 21 ii'!H30+'APPENDIX 21 iii'!E30+'APPENDIX  21 iv'!K30</f>
        <v>0</v>
      </c>
      <c r="P30" s="18">
        <f t="shared" si="0"/>
        <v>0</v>
      </c>
      <c r="Q30" s="159" t="s">
        <v>115</v>
      </c>
    </row>
    <row r="31" spans="2:17" ht="32.25" customHeight="1" x14ac:dyDescent="0.35">
      <c r="B31" s="143" t="s">
        <v>116</v>
      </c>
      <c r="C31" s="10">
        <v>0</v>
      </c>
      <c r="D31" s="10">
        <v>501</v>
      </c>
      <c r="E31" s="10">
        <v>0</v>
      </c>
      <c r="F31" s="10">
        <v>4915</v>
      </c>
      <c r="G31" s="10">
        <v>91000</v>
      </c>
      <c r="H31" s="10">
        <v>0</v>
      </c>
      <c r="I31" s="10">
        <v>936878</v>
      </c>
      <c r="J31" s="10">
        <v>601663</v>
      </c>
      <c r="K31" s="10">
        <v>0</v>
      </c>
      <c r="L31" s="10">
        <v>20034</v>
      </c>
      <c r="M31" s="11">
        <v>3204123</v>
      </c>
      <c r="O31" s="94">
        <f>+'APPENDIX 21 i'!J31+'APPENDIX 21 ii'!C31+'APPENDIX 21 ii'!H31+'APPENDIX 21 iii'!E31+'APPENDIX  21 iv'!K31</f>
        <v>20112</v>
      </c>
      <c r="P31" s="18">
        <f t="shared" si="0"/>
        <v>3184011</v>
      </c>
      <c r="Q31" s="159" t="s">
        <v>116</v>
      </c>
    </row>
    <row r="32" spans="2:17" ht="32.25" customHeight="1" x14ac:dyDescent="0.35">
      <c r="B32" s="143" t="s">
        <v>117</v>
      </c>
      <c r="C32" s="10">
        <v>4801</v>
      </c>
      <c r="D32" s="10">
        <v>0</v>
      </c>
      <c r="E32" s="10">
        <v>0</v>
      </c>
      <c r="F32" s="10">
        <v>76422</v>
      </c>
      <c r="G32" s="10">
        <v>0</v>
      </c>
      <c r="H32" s="10">
        <v>0</v>
      </c>
      <c r="I32" s="10">
        <v>0</v>
      </c>
      <c r="J32" s="10">
        <v>300450</v>
      </c>
      <c r="K32" s="10">
        <v>0</v>
      </c>
      <c r="L32" s="10">
        <v>0</v>
      </c>
      <c r="M32" s="11">
        <v>1566547</v>
      </c>
      <c r="O32" s="94">
        <f>+'APPENDIX 21 i'!J32+'APPENDIX 21 ii'!C32+'APPENDIX 21 ii'!H32+'APPENDIX 21 iii'!E32+'APPENDIX  21 iv'!K32</f>
        <v>738885</v>
      </c>
      <c r="P32" s="18">
        <f t="shared" si="0"/>
        <v>827662</v>
      </c>
      <c r="Q32" s="159" t="s">
        <v>117</v>
      </c>
    </row>
    <row r="33" spans="2:19" ht="32.25" customHeight="1" x14ac:dyDescent="0.35">
      <c r="B33" s="143" t="s">
        <v>118</v>
      </c>
      <c r="C33" s="10">
        <v>434485</v>
      </c>
      <c r="D33" s="10">
        <v>95058</v>
      </c>
      <c r="E33" s="10">
        <v>324682</v>
      </c>
      <c r="F33" s="10">
        <v>401648</v>
      </c>
      <c r="G33" s="10">
        <v>272846</v>
      </c>
      <c r="H33" s="10">
        <v>195762</v>
      </c>
      <c r="I33" s="10">
        <v>0</v>
      </c>
      <c r="J33" s="10">
        <v>555258</v>
      </c>
      <c r="K33" s="10">
        <v>828756</v>
      </c>
      <c r="L33" s="10">
        <v>214108</v>
      </c>
      <c r="M33" s="11">
        <v>24019129</v>
      </c>
      <c r="O33" s="94">
        <f>+'APPENDIX 21 i'!J33+'APPENDIX 21 ii'!C33+'APPENDIX 21 ii'!H33+'APPENDIX 21 iii'!E33+'APPENDIX  21 iv'!K33</f>
        <v>5218695</v>
      </c>
      <c r="P33" s="18">
        <f t="shared" si="0"/>
        <v>18800434</v>
      </c>
      <c r="Q33" s="159" t="s">
        <v>118</v>
      </c>
    </row>
    <row r="34" spans="2:19" ht="32.25" customHeight="1" x14ac:dyDescent="0.35">
      <c r="B34" s="143" t="s">
        <v>119</v>
      </c>
      <c r="C34" s="10">
        <v>210414</v>
      </c>
      <c r="D34" s="10">
        <v>157025</v>
      </c>
      <c r="E34" s="10">
        <v>192275</v>
      </c>
      <c r="F34" s="10">
        <v>38754</v>
      </c>
      <c r="G34" s="10">
        <v>50182</v>
      </c>
      <c r="H34" s="10">
        <v>8856</v>
      </c>
      <c r="I34" s="10">
        <v>7998</v>
      </c>
      <c r="J34" s="10">
        <v>335766</v>
      </c>
      <c r="K34" s="10">
        <v>21030</v>
      </c>
      <c r="L34" s="10">
        <v>89273</v>
      </c>
      <c r="M34" s="11">
        <v>8345398</v>
      </c>
      <c r="O34" s="94">
        <f>+'APPENDIX 21 i'!J34+'APPENDIX 21 ii'!C34+'APPENDIX 21 ii'!H34+'APPENDIX 21 iii'!E34+'APPENDIX  21 iv'!K34</f>
        <v>562653</v>
      </c>
      <c r="P34" s="18">
        <f t="shared" si="0"/>
        <v>7782745</v>
      </c>
      <c r="Q34" s="159" t="s">
        <v>119</v>
      </c>
    </row>
    <row r="35" spans="2:19" ht="32.25" customHeight="1" x14ac:dyDescent="0.35">
      <c r="B35" s="143" t="s">
        <v>120</v>
      </c>
      <c r="C35" s="10">
        <v>213588</v>
      </c>
      <c r="D35" s="10">
        <v>765303</v>
      </c>
      <c r="E35" s="10">
        <v>310221</v>
      </c>
      <c r="F35" s="10">
        <v>67025</v>
      </c>
      <c r="G35" s="10">
        <v>719945</v>
      </c>
      <c r="H35" s="10">
        <v>834570</v>
      </c>
      <c r="I35" s="10">
        <v>88565</v>
      </c>
      <c r="J35" s="10">
        <v>1326441</v>
      </c>
      <c r="K35" s="10">
        <v>123432</v>
      </c>
      <c r="L35" s="10">
        <v>801100</v>
      </c>
      <c r="M35" s="11">
        <v>30239667</v>
      </c>
      <c r="O35" s="94">
        <f>+'APPENDIX 21 i'!J35+'APPENDIX 21 ii'!C35+'APPENDIX 21 ii'!H35+'APPENDIX 21 iii'!E35+'APPENDIX  21 iv'!K35</f>
        <v>3832891</v>
      </c>
      <c r="P35" s="18">
        <f t="shared" si="0"/>
        <v>26406776</v>
      </c>
      <c r="Q35" s="159" t="s">
        <v>120</v>
      </c>
      <c r="S35" s="5"/>
    </row>
    <row r="36" spans="2:19" ht="32.25" customHeight="1" x14ac:dyDescent="0.35">
      <c r="B36" s="143" t="s">
        <v>121</v>
      </c>
      <c r="C36" s="10">
        <v>2083</v>
      </c>
      <c r="D36" s="10">
        <v>8390</v>
      </c>
      <c r="E36" s="10">
        <v>0</v>
      </c>
      <c r="F36" s="10">
        <v>0</v>
      </c>
      <c r="G36" s="10">
        <v>583392</v>
      </c>
      <c r="H36" s="10">
        <v>9773</v>
      </c>
      <c r="I36" s="10">
        <v>31888</v>
      </c>
      <c r="J36" s="10">
        <v>229810</v>
      </c>
      <c r="K36" s="10">
        <v>0</v>
      </c>
      <c r="L36" s="10">
        <v>134961</v>
      </c>
      <c r="M36" s="11">
        <v>7622901</v>
      </c>
      <c r="O36" s="94">
        <f>+'APPENDIX 21 i'!J36+'APPENDIX 21 ii'!C36+'APPENDIX 21 ii'!H36+'APPENDIX 21 iii'!E36+'APPENDIX  21 iv'!K36</f>
        <v>1459403</v>
      </c>
      <c r="P36" s="18">
        <f t="shared" si="0"/>
        <v>6163498</v>
      </c>
      <c r="Q36" s="159" t="s">
        <v>121</v>
      </c>
    </row>
    <row r="37" spans="2:19" ht="32.25" customHeight="1" x14ac:dyDescent="0.35">
      <c r="B37" s="143" t="s">
        <v>122</v>
      </c>
      <c r="C37" s="10">
        <v>384573</v>
      </c>
      <c r="D37" s="10">
        <v>333682</v>
      </c>
      <c r="E37" s="10">
        <v>866671</v>
      </c>
      <c r="F37" s="10">
        <v>33534</v>
      </c>
      <c r="G37" s="10">
        <v>105779</v>
      </c>
      <c r="H37" s="10">
        <v>90980</v>
      </c>
      <c r="I37" s="10">
        <v>39305</v>
      </c>
      <c r="J37" s="10">
        <v>1091231</v>
      </c>
      <c r="K37" s="10">
        <v>31161</v>
      </c>
      <c r="L37" s="10">
        <v>112325</v>
      </c>
      <c r="M37" s="11">
        <v>12590742</v>
      </c>
      <c r="O37" s="94">
        <f>+'APPENDIX 21 i'!J37+'APPENDIX 21 ii'!C37+'APPENDIX 21 ii'!H37+'APPENDIX 21 iii'!E37+'APPENDIX  21 iv'!K37</f>
        <v>1981438</v>
      </c>
      <c r="P37" s="18">
        <f t="shared" si="0"/>
        <v>10609304</v>
      </c>
      <c r="Q37" s="159" t="s">
        <v>122</v>
      </c>
    </row>
    <row r="38" spans="2:19" ht="32.25" customHeight="1" x14ac:dyDescent="0.35">
      <c r="B38" s="143" t="s">
        <v>123</v>
      </c>
      <c r="C38" s="10">
        <v>103771</v>
      </c>
      <c r="D38" s="10">
        <v>107258</v>
      </c>
      <c r="E38" s="10">
        <v>88238</v>
      </c>
      <c r="F38" s="10">
        <v>57927</v>
      </c>
      <c r="G38" s="10">
        <v>69558</v>
      </c>
      <c r="H38" s="10">
        <v>94329</v>
      </c>
      <c r="I38" s="10">
        <v>106</v>
      </c>
      <c r="J38" s="10">
        <v>319083</v>
      </c>
      <c r="K38" s="10">
        <v>49329</v>
      </c>
      <c r="L38" s="10">
        <v>55056</v>
      </c>
      <c r="M38" s="11">
        <v>7309377</v>
      </c>
      <c r="O38" s="94">
        <f>+'APPENDIX 21 i'!J38+'APPENDIX 21 ii'!C38+'APPENDIX 21 ii'!H38+'APPENDIX 21 iii'!E38+'APPENDIX  21 iv'!K38</f>
        <v>2369949</v>
      </c>
      <c r="P38" s="18">
        <f t="shared" si="0"/>
        <v>4939428</v>
      </c>
      <c r="Q38" s="159" t="s">
        <v>123</v>
      </c>
    </row>
    <row r="39" spans="2:19" ht="25.5" customHeight="1" thickBot="1" x14ac:dyDescent="0.4">
      <c r="B39" s="149" t="s">
        <v>124</v>
      </c>
      <c r="C39" s="149">
        <v>2102078</v>
      </c>
      <c r="D39" s="149">
        <v>2903433</v>
      </c>
      <c r="E39" s="149">
        <v>1937825</v>
      </c>
      <c r="F39" s="149">
        <v>2664823</v>
      </c>
      <c r="G39" s="149">
        <v>3675198</v>
      </c>
      <c r="H39" s="149">
        <v>2076342</v>
      </c>
      <c r="I39" s="149">
        <v>3972604</v>
      </c>
      <c r="J39" s="149">
        <v>14849839</v>
      </c>
      <c r="K39" s="149">
        <v>1270512</v>
      </c>
      <c r="L39" s="149">
        <v>2647447</v>
      </c>
      <c r="M39" s="150">
        <v>240336507</v>
      </c>
      <c r="O39" s="94">
        <f>+'APPENDIX 21 i'!J39+'APPENDIX 21 ii'!C39+'APPENDIX 21 ii'!H39+'APPENDIX 21 iii'!E39+'APPENDIX  21 iv'!K39</f>
        <v>50204314</v>
      </c>
      <c r="P39" s="18">
        <f t="shared" si="0"/>
        <v>190132193</v>
      </c>
      <c r="Q39" s="159" t="s">
        <v>124</v>
      </c>
    </row>
    <row r="40" spans="2:19" ht="15" thickTop="1" x14ac:dyDescent="0.35">
      <c r="B40" s="260" t="s">
        <v>237</v>
      </c>
      <c r="C40" s="260"/>
      <c r="D40" s="260"/>
      <c r="E40" s="260"/>
      <c r="F40" s="260"/>
      <c r="G40" s="260"/>
      <c r="H40" s="260"/>
      <c r="I40" s="260"/>
      <c r="J40" s="260"/>
      <c r="K40" s="157"/>
      <c r="L40" s="304"/>
      <c r="M40" s="304"/>
    </row>
    <row r="41" spans="2:19" x14ac:dyDescent="0.35">
      <c r="C41" s="17"/>
      <c r="D41" s="17"/>
      <c r="E41" s="17"/>
      <c r="F41" s="17"/>
      <c r="G41" s="17"/>
      <c r="H41" s="17"/>
      <c r="I41" s="17"/>
      <c r="J41" s="17"/>
      <c r="K41" s="17"/>
      <c r="L41" s="17"/>
      <c r="M41" s="17"/>
    </row>
    <row r="42" spans="2:19" x14ac:dyDescent="0.35">
      <c r="C42" s="17"/>
      <c r="D42" s="17"/>
      <c r="E42" s="17"/>
      <c r="F42" s="17"/>
      <c r="G42" s="17"/>
      <c r="H42" s="17"/>
      <c r="I42" s="151"/>
      <c r="J42" s="17"/>
      <c r="K42" s="17"/>
      <c r="L42" s="17"/>
      <c r="M42" s="17"/>
    </row>
    <row r="43" spans="2:19" x14ac:dyDescent="0.35">
      <c r="C43" s="17"/>
      <c r="D43" s="17"/>
      <c r="E43" s="17"/>
      <c r="F43" s="17"/>
      <c r="G43" s="17"/>
      <c r="H43" s="17"/>
      <c r="I43" s="17"/>
      <c r="J43" s="17"/>
      <c r="K43" s="17"/>
      <c r="L43" s="17"/>
      <c r="M43" s="17"/>
    </row>
    <row r="44" spans="2:19" x14ac:dyDescent="0.35">
      <c r="C44" s="17"/>
      <c r="D44" s="17"/>
      <c r="E44" s="17"/>
      <c r="F44" s="17"/>
      <c r="G44" s="17"/>
      <c r="H44" s="17"/>
      <c r="I44" s="17"/>
      <c r="J44" s="17"/>
      <c r="K44" s="17"/>
      <c r="L44" s="17"/>
      <c r="M44" s="17"/>
    </row>
  </sheetData>
  <sheetProtection algorithmName="SHA-512" hashValue="0Eu5B452Pp2QOdG9lS9M92dlkCPzuBg30POz5ZF+psMIyHOuR22l3FQet5ORPwbEyMb9YgQi4eBy6sIo+GGfvg==" saltValue="caIsrHG/yCxD8Fu5Yg6G2Q==" spinCount="100000"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4"/>
  <sheetViews>
    <sheetView showGridLines="0" topLeftCell="G1" zoomScale="91" zoomScaleNormal="91" zoomScaleSheetLayoutView="70" workbookViewId="0">
      <selection activeCell="S50" sqref="S50"/>
    </sheetView>
  </sheetViews>
  <sheetFormatPr defaultColWidth="9.453125" defaultRowHeight="19.5" customHeight="1" x14ac:dyDescent="0.3"/>
  <cols>
    <col min="1" max="1" width="15.54296875" style="4" customWidth="1"/>
    <col min="2" max="2" width="46" style="4" customWidth="1"/>
    <col min="3" max="3" width="22.54296875" style="4" customWidth="1"/>
    <col min="4" max="4" width="15.453125" style="4" customWidth="1"/>
    <col min="5" max="5" width="13.453125" style="4" bestFit="1" customWidth="1"/>
    <col min="6" max="6" width="16.54296875" style="4" customWidth="1"/>
    <col min="7" max="7" width="20.453125" style="4" customWidth="1"/>
    <col min="8" max="8" width="16.54296875" style="4" customWidth="1"/>
    <col min="9" max="9" width="16" style="4" bestFit="1" customWidth="1"/>
    <col min="10" max="10" width="22.54296875" style="4" customWidth="1"/>
    <col min="11" max="11" width="16.54296875" style="4" customWidth="1"/>
    <col min="12" max="12" width="17.54296875" style="4" customWidth="1"/>
    <col min="13" max="13" width="17.453125" style="4" customWidth="1"/>
    <col min="14" max="14" width="18.453125" style="4" bestFit="1" customWidth="1"/>
    <col min="15" max="15" width="14" style="4" customWidth="1"/>
    <col min="16" max="16" width="15.453125" style="4" customWidth="1"/>
    <col min="17" max="17" width="20.453125" style="4" customWidth="1"/>
    <col min="18" max="16384" width="9.453125" style="4"/>
  </cols>
  <sheetData>
    <row r="3" spans="2:17" ht="20.25" customHeight="1" x14ac:dyDescent="0.35">
      <c r="B3" s="241" t="s">
        <v>297</v>
      </c>
      <c r="C3" s="242"/>
      <c r="D3" s="242"/>
      <c r="E3" s="242"/>
      <c r="F3" s="242"/>
      <c r="G3" s="242"/>
      <c r="H3" s="242"/>
      <c r="I3" s="242"/>
      <c r="J3" s="242"/>
      <c r="K3" s="242"/>
      <c r="L3" s="242"/>
      <c r="M3" s="242"/>
      <c r="N3" s="242"/>
      <c r="O3" s="242"/>
      <c r="P3" s="242"/>
      <c r="Q3" s="243"/>
    </row>
    <row r="4" spans="2:17" s="12" customFormat="1" ht="29" x14ac:dyDescent="0.35">
      <c r="B4" s="41" t="s">
        <v>0</v>
      </c>
      <c r="C4" s="42" t="s">
        <v>1</v>
      </c>
      <c r="D4" s="42" t="s">
        <v>2</v>
      </c>
      <c r="E4" s="42" t="s">
        <v>3</v>
      </c>
      <c r="F4" s="42" t="s">
        <v>4</v>
      </c>
      <c r="G4" s="42" t="s">
        <v>5</v>
      </c>
      <c r="H4" s="42" t="s">
        <v>6</v>
      </c>
      <c r="I4" s="42" t="s">
        <v>7</v>
      </c>
      <c r="J4" s="42" t="s">
        <v>8</v>
      </c>
      <c r="K4" s="43" t="s">
        <v>9</v>
      </c>
      <c r="L4" s="43" t="s">
        <v>10</v>
      </c>
      <c r="M4" s="43" t="s">
        <v>11</v>
      </c>
      <c r="N4" s="43" t="s">
        <v>12</v>
      </c>
      <c r="O4" s="43" t="s">
        <v>13</v>
      </c>
      <c r="P4" s="43" t="s">
        <v>14</v>
      </c>
      <c r="Q4" s="43" t="s">
        <v>158</v>
      </c>
    </row>
    <row r="5" spans="2:17" ht="24.75" customHeight="1" x14ac:dyDescent="0.35">
      <c r="B5" s="248" t="s">
        <v>16</v>
      </c>
      <c r="C5" s="249"/>
      <c r="D5" s="249"/>
      <c r="E5" s="249"/>
      <c r="F5" s="249"/>
      <c r="G5" s="249"/>
      <c r="H5" s="249"/>
      <c r="I5" s="249"/>
      <c r="J5" s="249"/>
      <c r="K5" s="249"/>
      <c r="L5" s="249"/>
      <c r="M5" s="249"/>
      <c r="N5" s="249"/>
      <c r="O5" s="249"/>
      <c r="P5" s="249"/>
      <c r="Q5" s="250"/>
    </row>
    <row r="6" spans="2:17" ht="24.75" customHeight="1" x14ac:dyDescent="0.3">
      <c r="B6" s="9" t="s">
        <v>17</v>
      </c>
      <c r="C6" s="10">
        <v>783853</v>
      </c>
      <c r="D6" s="10">
        <v>0</v>
      </c>
      <c r="E6" s="10">
        <v>0</v>
      </c>
      <c r="F6" s="10">
        <v>783853</v>
      </c>
      <c r="G6" s="10">
        <v>0</v>
      </c>
      <c r="H6" s="10">
        <v>0</v>
      </c>
      <c r="I6" s="10">
        <v>0</v>
      </c>
      <c r="J6" s="10">
        <v>783853</v>
      </c>
      <c r="K6" s="10">
        <v>301398</v>
      </c>
      <c r="L6" s="10">
        <v>482455</v>
      </c>
      <c r="M6" s="10">
        <v>-605955</v>
      </c>
      <c r="N6" s="10">
        <v>0</v>
      </c>
      <c r="O6" s="10">
        <v>0</v>
      </c>
      <c r="P6" s="10">
        <v>0</v>
      </c>
      <c r="Q6" s="11">
        <v>-123500</v>
      </c>
    </row>
    <row r="7" spans="2:17" ht="24.75" customHeight="1" x14ac:dyDescent="0.3">
      <c r="B7" s="9" t="s">
        <v>18</v>
      </c>
      <c r="C7" s="10">
        <v>0</v>
      </c>
      <c r="D7" s="10">
        <v>0</v>
      </c>
      <c r="E7" s="10">
        <v>0</v>
      </c>
      <c r="F7" s="10">
        <v>0</v>
      </c>
      <c r="G7" s="10">
        <v>78978</v>
      </c>
      <c r="H7" s="10">
        <v>0</v>
      </c>
      <c r="I7" s="10">
        <v>78978</v>
      </c>
      <c r="J7" s="10">
        <v>-78978</v>
      </c>
      <c r="K7" s="10">
        <v>0</v>
      </c>
      <c r="L7" s="10">
        <v>-78978</v>
      </c>
      <c r="M7" s="10">
        <v>545835</v>
      </c>
      <c r="N7" s="10">
        <v>0</v>
      </c>
      <c r="O7" s="10">
        <v>0</v>
      </c>
      <c r="P7" s="10">
        <v>0</v>
      </c>
      <c r="Q7" s="11">
        <v>466857</v>
      </c>
    </row>
    <row r="8" spans="2:17" ht="24.75" customHeight="1" x14ac:dyDescent="0.3">
      <c r="B8" s="9" t="s">
        <v>19</v>
      </c>
      <c r="C8" s="10">
        <v>40438</v>
      </c>
      <c r="D8" s="10">
        <v>327702</v>
      </c>
      <c r="E8" s="10">
        <v>-3448</v>
      </c>
      <c r="F8" s="10">
        <v>364693</v>
      </c>
      <c r="G8" s="10">
        <v>0</v>
      </c>
      <c r="H8" s="10">
        <v>0</v>
      </c>
      <c r="I8" s="10">
        <v>0</v>
      </c>
      <c r="J8" s="10">
        <v>364693</v>
      </c>
      <c r="K8" s="10">
        <v>109407</v>
      </c>
      <c r="L8" s="10">
        <v>255285</v>
      </c>
      <c r="M8" s="10">
        <v>1410391</v>
      </c>
      <c r="N8" s="10">
        <v>12755</v>
      </c>
      <c r="O8" s="10">
        <v>0</v>
      </c>
      <c r="P8" s="10">
        <v>0</v>
      </c>
      <c r="Q8" s="11">
        <v>1652922</v>
      </c>
    </row>
    <row r="9" spans="2:17" ht="24.75" customHeight="1" x14ac:dyDescent="0.3">
      <c r="B9" s="9" t="s">
        <v>145</v>
      </c>
      <c r="C9" s="10">
        <v>0</v>
      </c>
      <c r="D9" s="10">
        <v>0</v>
      </c>
      <c r="E9" s="10">
        <v>0</v>
      </c>
      <c r="F9" s="10">
        <v>0</v>
      </c>
      <c r="G9" s="10">
        <v>57627</v>
      </c>
      <c r="H9" s="10">
        <v>0</v>
      </c>
      <c r="I9" s="10">
        <v>57627</v>
      </c>
      <c r="J9" s="10">
        <v>-57627</v>
      </c>
      <c r="K9" s="10">
        <v>-19027</v>
      </c>
      <c r="L9" s="10">
        <v>-38600</v>
      </c>
      <c r="M9" s="10">
        <v>-289750</v>
      </c>
      <c r="N9" s="10">
        <v>0</v>
      </c>
      <c r="O9" s="10">
        <v>0</v>
      </c>
      <c r="P9" s="10">
        <v>0</v>
      </c>
      <c r="Q9" s="11">
        <v>-328350</v>
      </c>
    </row>
    <row r="10" spans="2:17" ht="24.75" customHeight="1" x14ac:dyDescent="0.3">
      <c r="B10" s="9" t="s">
        <v>20</v>
      </c>
      <c r="C10" s="10">
        <v>137132</v>
      </c>
      <c r="D10" s="10">
        <v>1173236</v>
      </c>
      <c r="E10" s="10">
        <v>67195</v>
      </c>
      <c r="F10" s="10">
        <v>1377563</v>
      </c>
      <c r="G10" s="10">
        <v>0</v>
      </c>
      <c r="H10" s="10">
        <v>52694</v>
      </c>
      <c r="I10" s="10">
        <v>381318</v>
      </c>
      <c r="J10" s="10">
        <v>996245</v>
      </c>
      <c r="K10" s="10">
        <v>232362</v>
      </c>
      <c r="L10" s="10">
        <v>763883</v>
      </c>
      <c r="M10" s="10">
        <v>3463395</v>
      </c>
      <c r="N10" s="10">
        <v>0</v>
      </c>
      <c r="O10" s="10">
        <v>0</v>
      </c>
      <c r="P10" s="10">
        <v>600000</v>
      </c>
      <c r="Q10" s="11">
        <v>3627278</v>
      </c>
    </row>
    <row r="11" spans="2:17" ht="24.75" customHeight="1" x14ac:dyDescent="0.3">
      <c r="B11" s="9" t="s">
        <v>139</v>
      </c>
      <c r="C11" s="10">
        <v>0</v>
      </c>
      <c r="D11" s="10">
        <v>0</v>
      </c>
      <c r="E11" s="10">
        <v>0</v>
      </c>
      <c r="F11" s="10">
        <v>0</v>
      </c>
      <c r="G11" s="10">
        <v>333119</v>
      </c>
      <c r="H11" s="10">
        <v>0</v>
      </c>
      <c r="I11" s="10">
        <v>333119</v>
      </c>
      <c r="J11" s="10">
        <v>-333119</v>
      </c>
      <c r="K11" s="10">
        <v>26563</v>
      </c>
      <c r="L11" s="10">
        <v>-359682</v>
      </c>
      <c r="M11" s="10">
        <v>332938</v>
      </c>
      <c r="N11" s="10">
        <v>0</v>
      </c>
      <c r="O11" s="10">
        <v>0</v>
      </c>
      <c r="P11" s="10">
        <v>100000</v>
      </c>
      <c r="Q11" s="11">
        <v>-126744</v>
      </c>
    </row>
    <row r="12" spans="2:17" ht="24.75" customHeight="1" x14ac:dyDescent="0.3">
      <c r="B12" s="9" t="s">
        <v>21</v>
      </c>
      <c r="C12" s="10">
        <v>-515428</v>
      </c>
      <c r="D12" s="10">
        <v>815369</v>
      </c>
      <c r="E12" s="10">
        <v>0</v>
      </c>
      <c r="F12" s="10">
        <v>299942</v>
      </c>
      <c r="G12" s="10">
        <v>0</v>
      </c>
      <c r="H12" s="10">
        <v>0</v>
      </c>
      <c r="I12" s="10">
        <v>0</v>
      </c>
      <c r="J12" s="10">
        <v>299942</v>
      </c>
      <c r="K12" s="10">
        <v>0</v>
      </c>
      <c r="L12" s="10">
        <v>299942</v>
      </c>
      <c r="M12" s="10">
        <v>2569662</v>
      </c>
      <c r="N12" s="10">
        <v>0</v>
      </c>
      <c r="O12" s="10">
        <v>24940</v>
      </c>
      <c r="P12" s="10">
        <v>228000</v>
      </c>
      <c r="Q12" s="11">
        <v>2616664</v>
      </c>
    </row>
    <row r="13" spans="2:17" ht="24.75" customHeight="1" x14ac:dyDescent="0.3">
      <c r="B13" s="9" t="s">
        <v>22</v>
      </c>
      <c r="C13" s="10">
        <v>-32696</v>
      </c>
      <c r="D13" s="10">
        <v>0</v>
      </c>
      <c r="E13" s="10">
        <v>0</v>
      </c>
      <c r="F13" s="10">
        <v>-32696</v>
      </c>
      <c r="G13" s="10">
        <v>0</v>
      </c>
      <c r="H13" s="10">
        <v>0</v>
      </c>
      <c r="I13" s="10" t="s">
        <v>323</v>
      </c>
      <c r="J13" s="10">
        <v>-32696</v>
      </c>
      <c r="K13" s="10">
        <v>0</v>
      </c>
      <c r="L13" s="10">
        <v>-32696</v>
      </c>
      <c r="M13" s="10">
        <v>520865</v>
      </c>
      <c r="N13" s="10">
        <v>0</v>
      </c>
      <c r="O13" s="10">
        <v>0</v>
      </c>
      <c r="P13" s="10">
        <v>0</v>
      </c>
      <c r="Q13" s="11">
        <v>488169</v>
      </c>
    </row>
    <row r="14" spans="2:17" ht="24.75" customHeight="1" x14ac:dyDescent="0.3">
      <c r="B14" s="9" t="s">
        <v>23</v>
      </c>
      <c r="C14" s="10">
        <v>0</v>
      </c>
      <c r="D14" s="10">
        <v>80766</v>
      </c>
      <c r="E14" s="10">
        <v>0</v>
      </c>
      <c r="F14" s="10">
        <v>80766</v>
      </c>
      <c r="G14" s="10">
        <v>97293</v>
      </c>
      <c r="H14" s="10">
        <v>65342</v>
      </c>
      <c r="I14" s="10">
        <v>170978</v>
      </c>
      <c r="J14" s="10">
        <v>-90212</v>
      </c>
      <c r="K14" s="10">
        <v>-13419</v>
      </c>
      <c r="L14" s="10">
        <v>-76793</v>
      </c>
      <c r="M14" s="10">
        <v>764099</v>
      </c>
      <c r="N14" s="10">
        <v>0</v>
      </c>
      <c r="O14" s="10">
        <v>0</v>
      </c>
      <c r="P14" s="10">
        <v>0</v>
      </c>
      <c r="Q14" s="11">
        <v>687306</v>
      </c>
    </row>
    <row r="15" spans="2:17" ht="24.75" customHeight="1" x14ac:dyDescent="0.3">
      <c r="B15" s="9" t="s">
        <v>24</v>
      </c>
      <c r="C15" s="10">
        <v>0</v>
      </c>
      <c r="D15" s="10">
        <v>182884</v>
      </c>
      <c r="E15" s="10">
        <v>0</v>
      </c>
      <c r="F15" s="10">
        <v>182884</v>
      </c>
      <c r="G15" s="10">
        <v>120005</v>
      </c>
      <c r="H15" s="10">
        <v>39981</v>
      </c>
      <c r="I15" s="10">
        <v>226426</v>
      </c>
      <c r="J15" s="10">
        <v>-43541</v>
      </c>
      <c r="K15" s="10">
        <v>0</v>
      </c>
      <c r="L15" s="10">
        <v>-43541</v>
      </c>
      <c r="M15" s="10">
        <v>535852</v>
      </c>
      <c r="N15" s="10">
        <v>0</v>
      </c>
      <c r="O15" s="10">
        <v>0</v>
      </c>
      <c r="P15" s="10">
        <v>0</v>
      </c>
      <c r="Q15" s="11">
        <v>492311</v>
      </c>
    </row>
    <row r="16" spans="2:17" ht="24.75" customHeight="1" x14ac:dyDescent="0.3">
      <c r="B16" s="9" t="s">
        <v>25</v>
      </c>
      <c r="C16" s="10">
        <v>1488</v>
      </c>
      <c r="D16" s="10">
        <v>184124</v>
      </c>
      <c r="E16" s="10">
        <v>0</v>
      </c>
      <c r="F16" s="10">
        <v>185612</v>
      </c>
      <c r="G16" s="10">
        <v>0</v>
      </c>
      <c r="H16" s="10">
        <v>0</v>
      </c>
      <c r="I16" s="10">
        <v>0</v>
      </c>
      <c r="J16" s="10">
        <v>185612</v>
      </c>
      <c r="K16" s="10">
        <v>0</v>
      </c>
      <c r="L16" s="10">
        <v>185612</v>
      </c>
      <c r="M16" s="10">
        <v>73997</v>
      </c>
      <c r="N16" s="10">
        <v>121183</v>
      </c>
      <c r="O16" s="10">
        <v>0</v>
      </c>
      <c r="P16" s="10">
        <v>0</v>
      </c>
      <c r="Q16" s="11">
        <v>138426</v>
      </c>
    </row>
    <row r="17" spans="2:17" ht="24.75" customHeight="1" x14ac:dyDescent="0.3">
      <c r="B17" s="9" t="s">
        <v>26</v>
      </c>
      <c r="C17" s="10">
        <v>1274798</v>
      </c>
      <c r="D17" s="10">
        <v>93648</v>
      </c>
      <c r="E17" s="10">
        <v>0</v>
      </c>
      <c r="F17" s="10">
        <v>1368446</v>
      </c>
      <c r="G17" s="10">
        <v>0</v>
      </c>
      <c r="H17" s="10">
        <v>0</v>
      </c>
      <c r="I17" s="10">
        <v>0</v>
      </c>
      <c r="J17" s="10">
        <v>1368446</v>
      </c>
      <c r="K17" s="10">
        <v>451587</v>
      </c>
      <c r="L17" s="10">
        <v>916859</v>
      </c>
      <c r="M17" s="10">
        <v>2410783</v>
      </c>
      <c r="N17" s="10">
        <v>93648</v>
      </c>
      <c r="O17" s="10">
        <v>0</v>
      </c>
      <c r="P17" s="10">
        <v>300000</v>
      </c>
      <c r="Q17" s="11">
        <v>2933994</v>
      </c>
    </row>
    <row r="18" spans="2:17" ht="24.75" customHeight="1" x14ac:dyDescent="0.3">
      <c r="B18" s="9" t="s">
        <v>27</v>
      </c>
      <c r="C18" s="10">
        <v>313606</v>
      </c>
      <c r="D18" s="10">
        <v>0</v>
      </c>
      <c r="E18" s="10">
        <v>0</v>
      </c>
      <c r="F18" s="10">
        <v>313606</v>
      </c>
      <c r="G18" s="10">
        <v>0</v>
      </c>
      <c r="H18" s="10">
        <v>0</v>
      </c>
      <c r="I18" s="10">
        <v>0</v>
      </c>
      <c r="J18" s="10">
        <v>313606</v>
      </c>
      <c r="K18" s="10">
        <v>94082</v>
      </c>
      <c r="L18" s="10">
        <v>219524</v>
      </c>
      <c r="M18" s="10">
        <v>601455</v>
      </c>
      <c r="N18" s="10">
        <v>0</v>
      </c>
      <c r="O18" s="10">
        <v>0</v>
      </c>
      <c r="P18" s="10">
        <v>0</v>
      </c>
      <c r="Q18" s="11">
        <v>820980</v>
      </c>
    </row>
    <row r="19" spans="2:17" ht="24.75" customHeight="1" x14ac:dyDescent="0.3">
      <c r="B19" s="9" t="s">
        <v>28</v>
      </c>
      <c r="C19" s="10">
        <v>903398</v>
      </c>
      <c r="D19" s="10">
        <v>0</v>
      </c>
      <c r="E19" s="10">
        <v>13508</v>
      </c>
      <c r="F19" s="10">
        <v>916906</v>
      </c>
      <c r="G19" s="10">
        <v>0</v>
      </c>
      <c r="H19" s="10">
        <v>63754</v>
      </c>
      <c r="I19" s="10">
        <v>63754</v>
      </c>
      <c r="J19" s="10">
        <v>853152</v>
      </c>
      <c r="K19" s="10">
        <v>246483</v>
      </c>
      <c r="L19" s="10">
        <v>606669</v>
      </c>
      <c r="M19" s="10">
        <v>2585766</v>
      </c>
      <c r="N19" s="10">
        <v>500000</v>
      </c>
      <c r="O19" s="10">
        <v>0</v>
      </c>
      <c r="P19" s="10">
        <v>223000</v>
      </c>
      <c r="Q19" s="11">
        <v>2469435</v>
      </c>
    </row>
    <row r="20" spans="2:17" ht="24.75" customHeight="1" x14ac:dyDescent="0.3">
      <c r="B20" s="9" t="s">
        <v>29</v>
      </c>
      <c r="C20" s="10">
        <v>283386</v>
      </c>
      <c r="D20" s="10">
        <v>1074551</v>
      </c>
      <c r="E20" s="10">
        <v>0</v>
      </c>
      <c r="F20" s="10">
        <v>1357937</v>
      </c>
      <c r="G20" s="10">
        <v>0</v>
      </c>
      <c r="H20" s="10">
        <v>173367</v>
      </c>
      <c r="I20" s="10">
        <v>234746</v>
      </c>
      <c r="J20" s="10">
        <v>1123191</v>
      </c>
      <c r="K20" s="10">
        <v>359421</v>
      </c>
      <c r="L20" s="10">
        <v>763770</v>
      </c>
      <c r="M20" s="10">
        <v>3247157</v>
      </c>
      <c r="N20" s="10">
        <v>0</v>
      </c>
      <c r="O20" s="10">
        <v>0</v>
      </c>
      <c r="P20" s="10">
        <v>50000</v>
      </c>
      <c r="Q20" s="11">
        <v>3960927</v>
      </c>
    </row>
    <row r="21" spans="2:17" ht="24.75" customHeight="1" x14ac:dyDescent="0.3">
      <c r="B21" s="9" t="s">
        <v>30</v>
      </c>
      <c r="C21" s="10">
        <v>118558</v>
      </c>
      <c r="D21" s="10">
        <v>26736</v>
      </c>
      <c r="E21" s="10">
        <v>28380</v>
      </c>
      <c r="F21" s="10">
        <v>173674</v>
      </c>
      <c r="G21" s="10">
        <v>0</v>
      </c>
      <c r="H21" s="10">
        <v>12470</v>
      </c>
      <c r="I21" s="10">
        <v>30296</v>
      </c>
      <c r="J21" s="10">
        <v>143378</v>
      </c>
      <c r="K21" s="10">
        <v>43013</v>
      </c>
      <c r="L21" s="10">
        <v>100365</v>
      </c>
      <c r="M21" s="10">
        <v>26526</v>
      </c>
      <c r="N21" s="10">
        <v>0</v>
      </c>
      <c r="O21" s="10">
        <v>0</v>
      </c>
      <c r="P21" s="10">
        <v>0</v>
      </c>
      <c r="Q21" s="11">
        <v>126891</v>
      </c>
    </row>
    <row r="22" spans="2:17" ht="24.75" customHeight="1" x14ac:dyDescent="0.3">
      <c r="B22" s="9" t="s">
        <v>31</v>
      </c>
      <c r="C22" s="10">
        <v>0</v>
      </c>
      <c r="D22" s="10">
        <v>0</v>
      </c>
      <c r="E22" s="10">
        <v>0</v>
      </c>
      <c r="F22" s="10">
        <v>0</v>
      </c>
      <c r="G22" s="10">
        <v>0</v>
      </c>
      <c r="H22" s="10">
        <v>0</v>
      </c>
      <c r="I22" s="10">
        <v>0</v>
      </c>
      <c r="J22" s="10">
        <v>0</v>
      </c>
      <c r="K22" s="10">
        <v>0</v>
      </c>
      <c r="L22" s="10">
        <v>0</v>
      </c>
      <c r="M22" s="10">
        <v>0</v>
      </c>
      <c r="N22" s="10">
        <v>0</v>
      </c>
      <c r="O22" s="10">
        <v>0</v>
      </c>
      <c r="P22" s="10">
        <v>0</v>
      </c>
      <c r="Q22" s="11">
        <v>0</v>
      </c>
    </row>
    <row r="23" spans="2:17" ht="24.75" customHeight="1" x14ac:dyDescent="0.3">
      <c r="B23" s="9" t="s">
        <v>32</v>
      </c>
      <c r="C23" s="10">
        <v>331988</v>
      </c>
      <c r="D23" s="10">
        <v>0</v>
      </c>
      <c r="E23" s="10">
        <v>0</v>
      </c>
      <c r="F23" s="10">
        <v>331988</v>
      </c>
      <c r="G23" s="10">
        <v>0</v>
      </c>
      <c r="H23" s="10">
        <v>0</v>
      </c>
      <c r="I23" s="10">
        <v>0</v>
      </c>
      <c r="J23" s="10">
        <v>331988</v>
      </c>
      <c r="K23" s="10">
        <v>0</v>
      </c>
      <c r="L23" s="10">
        <v>331988</v>
      </c>
      <c r="M23" s="10">
        <v>5108199</v>
      </c>
      <c r="N23" s="10">
        <v>0</v>
      </c>
      <c r="O23" s="10">
        <v>0</v>
      </c>
      <c r="P23" s="10">
        <v>0</v>
      </c>
      <c r="Q23" s="11">
        <v>5440187</v>
      </c>
    </row>
    <row r="24" spans="2:17" ht="24.75" customHeight="1" x14ac:dyDescent="0.3">
      <c r="B24" s="9" t="s">
        <v>33</v>
      </c>
      <c r="C24" s="10">
        <v>0</v>
      </c>
      <c r="D24" s="10">
        <v>0</v>
      </c>
      <c r="E24" s="10">
        <v>1154</v>
      </c>
      <c r="F24" s="10">
        <v>1154</v>
      </c>
      <c r="G24" s="10">
        <v>159363</v>
      </c>
      <c r="H24" s="10">
        <v>12667</v>
      </c>
      <c r="I24" s="10">
        <v>206327</v>
      </c>
      <c r="J24" s="10">
        <v>-205173</v>
      </c>
      <c r="K24" s="10">
        <v>0</v>
      </c>
      <c r="L24" s="10">
        <v>-205173</v>
      </c>
      <c r="M24" s="10">
        <v>2234184</v>
      </c>
      <c r="N24" s="10">
        <v>0</v>
      </c>
      <c r="O24" s="10">
        <v>0</v>
      </c>
      <c r="P24" s="10">
        <v>0</v>
      </c>
      <c r="Q24" s="11">
        <v>2029011</v>
      </c>
    </row>
    <row r="25" spans="2:17" ht="24.75" customHeight="1" x14ac:dyDescent="0.3">
      <c r="B25" s="9" t="s">
        <v>34</v>
      </c>
      <c r="C25" s="10">
        <v>0</v>
      </c>
      <c r="D25" s="10">
        <v>22497</v>
      </c>
      <c r="E25" s="10">
        <v>-7637</v>
      </c>
      <c r="F25" s="10">
        <v>14859</v>
      </c>
      <c r="G25" s="10">
        <v>429365</v>
      </c>
      <c r="H25" s="10">
        <v>98571</v>
      </c>
      <c r="I25" s="10">
        <v>527935</v>
      </c>
      <c r="J25" s="10">
        <v>-513076</v>
      </c>
      <c r="K25" s="10">
        <v>0</v>
      </c>
      <c r="L25" s="10">
        <v>-513076</v>
      </c>
      <c r="M25" s="10">
        <v>-235251</v>
      </c>
      <c r="N25" s="10">
        <v>0</v>
      </c>
      <c r="O25" s="10">
        <v>0</v>
      </c>
      <c r="P25" s="10">
        <v>0</v>
      </c>
      <c r="Q25" s="11">
        <v>-748327</v>
      </c>
    </row>
    <row r="26" spans="2:17" ht="24.75" customHeight="1" x14ac:dyDescent="0.3">
      <c r="B26" s="9" t="s">
        <v>35</v>
      </c>
      <c r="C26" s="10">
        <v>0</v>
      </c>
      <c r="D26" s="10">
        <v>0</v>
      </c>
      <c r="E26" s="10">
        <v>0</v>
      </c>
      <c r="F26" s="10">
        <v>0</v>
      </c>
      <c r="G26" s="10">
        <v>2283</v>
      </c>
      <c r="H26" s="10">
        <v>0</v>
      </c>
      <c r="I26" s="10">
        <v>2283</v>
      </c>
      <c r="J26" s="10">
        <v>-2283</v>
      </c>
      <c r="K26" s="10">
        <v>0</v>
      </c>
      <c r="L26" s="10">
        <v>-2283</v>
      </c>
      <c r="M26" s="10">
        <v>719952</v>
      </c>
      <c r="N26" s="10">
        <v>0</v>
      </c>
      <c r="O26" s="10">
        <v>0</v>
      </c>
      <c r="P26" s="10">
        <v>0</v>
      </c>
      <c r="Q26" s="11">
        <v>717669</v>
      </c>
    </row>
    <row r="27" spans="2:17" ht="27" customHeight="1" x14ac:dyDescent="0.3">
      <c r="B27" s="9" t="s">
        <v>36</v>
      </c>
      <c r="C27" s="10">
        <v>265503</v>
      </c>
      <c r="D27" s="10">
        <v>281000</v>
      </c>
      <c r="E27" s="10">
        <v>982</v>
      </c>
      <c r="F27" s="10">
        <v>547485</v>
      </c>
      <c r="G27" s="10">
        <v>0</v>
      </c>
      <c r="H27" s="10">
        <v>36610</v>
      </c>
      <c r="I27" s="10">
        <v>68876</v>
      </c>
      <c r="J27" s="10">
        <v>478610</v>
      </c>
      <c r="K27" s="10">
        <v>143583</v>
      </c>
      <c r="L27" s="10">
        <v>335027</v>
      </c>
      <c r="M27" s="10">
        <v>1265037</v>
      </c>
      <c r="N27" s="10">
        <v>0</v>
      </c>
      <c r="O27" s="10">
        <v>0</v>
      </c>
      <c r="P27" s="10">
        <v>175000</v>
      </c>
      <c r="Q27" s="11">
        <v>1425064</v>
      </c>
    </row>
    <row r="28" spans="2:17" ht="27" customHeight="1" x14ac:dyDescent="0.3">
      <c r="B28" s="9" t="s">
        <v>256</v>
      </c>
      <c r="C28" s="10">
        <v>0</v>
      </c>
      <c r="D28" s="10">
        <v>187569</v>
      </c>
      <c r="E28" s="10">
        <v>0</v>
      </c>
      <c r="F28" s="10">
        <v>187569</v>
      </c>
      <c r="G28" s="10">
        <v>146172</v>
      </c>
      <c r="H28" s="10">
        <v>0</v>
      </c>
      <c r="I28" s="10">
        <v>146172</v>
      </c>
      <c r="J28" s="10">
        <v>41396</v>
      </c>
      <c r="K28" s="10">
        <v>2505</v>
      </c>
      <c r="L28" s="10">
        <v>38891</v>
      </c>
      <c r="M28" s="10">
        <v>-177826</v>
      </c>
      <c r="N28" s="10">
        <v>0</v>
      </c>
      <c r="O28" s="10">
        <v>0</v>
      </c>
      <c r="P28" s="10">
        <v>0</v>
      </c>
      <c r="Q28" s="11">
        <v>-138935</v>
      </c>
    </row>
    <row r="29" spans="2:17" ht="27" customHeight="1" x14ac:dyDescent="0.3">
      <c r="B29" s="9" t="s">
        <v>200</v>
      </c>
      <c r="C29" s="10">
        <v>25547</v>
      </c>
      <c r="D29" s="10">
        <v>0</v>
      </c>
      <c r="E29" s="10">
        <v>0</v>
      </c>
      <c r="F29" s="10">
        <v>25547</v>
      </c>
      <c r="G29" s="10">
        <v>0</v>
      </c>
      <c r="H29" s="10">
        <v>0</v>
      </c>
      <c r="I29" s="10">
        <v>0</v>
      </c>
      <c r="J29" s="10">
        <v>25547</v>
      </c>
      <c r="K29" s="10">
        <v>0</v>
      </c>
      <c r="L29" s="10">
        <v>25547</v>
      </c>
      <c r="M29" s="10">
        <v>545461</v>
      </c>
      <c r="N29" s="10">
        <v>0</v>
      </c>
      <c r="O29" s="10">
        <v>0</v>
      </c>
      <c r="P29" s="10">
        <v>0</v>
      </c>
      <c r="Q29" s="11">
        <v>571008</v>
      </c>
    </row>
    <row r="30" spans="2:17" ht="27" customHeight="1" x14ac:dyDescent="0.3">
      <c r="B30" s="9" t="s">
        <v>37</v>
      </c>
      <c r="C30" s="10">
        <v>264100</v>
      </c>
      <c r="D30" s="10">
        <v>0</v>
      </c>
      <c r="E30" s="10">
        <v>45306</v>
      </c>
      <c r="F30" s="10">
        <v>309406</v>
      </c>
      <c r="G30" s="10">
        <v>0</v>
      </c>
      <c r="H30" s="10">
        <v>87794</v>
      </c>
      <c r="I30" s="10">
        <v>91900</v>
      </c>
      <c r="J30" s="10">
        <v>217506</v>
      </c>
      <c r="K30" s="10">
        <v>52030</v>
      </c>
      <c r="L30" s="10">
        <v>165476</v>
      </c>
      <c r="M30" s="10">
        <v>588633</v>
      </c>
      <c r="N30" s="10">
        <v>0</v>
      </c>
      <c r="O30" s="10">
        <v>0</v>
      </c>
      <c r="P30" s="10">
        <v>0</v>
      </c>
      <c r="Q30" s="11">
        <v>754109</v>
      </c>
    </row>
    <row r="31" spans="2:17" ht="24.75" customHeight="1" x14ac:dyDescent="0.3">
      <c r="B31" s="7" t="s">
        <v>141</v>
      </c>
      <c r="C31" s="10">
        <v>0</v>
      </c>
      <c r="D31" s="10">
        <v>0</v>
      </c>
      <c r="E31" s="10">
        <v>0</v>
      </c>
      <c r="F31" s="10">
        <v>0</v>
      </c>
      <c r="G31" s="10">
        <v>177222</v>
      </c>
      <c r="H31" s="10">
        <v>0</v>
      </c>
      <c r="I31" s="10">
        <v>177222</v>
      </c>
      <c r="J31" s="10">
        <v>-177222</v>
      </c>
      <c r="K31" s="10">
        <v>0</v>
      </c>
      <c r="L31" s="10">
        <v>-177222</v>
      </c>
      <c r="M31" s="10">
        <v>450127</v>
      </c>
      <c r="N31" s="10">
        <v>0</v>
      </c>
      <c r="O31" s="10">
        <v>0</v>
      </c>
      <c r="P31" s="10">
        <v>922</v>
      </c>
      <c r="Q31" s="11">
        <v>271983</v>
      </c>
    </row>
    <row r="32" spans="2:17" ht="24.75" customHeight="1" x14ac:dyDescent="0.3">
      <c r="B32" s="9" t="s">
        <v>156</v>
      </c>
      <c r="C32" s="10">
        <v>0</v>
      </c>
      <c r="D32" s="10">
        <v>52385</v>
      </c>
      <c r="E32" s="10">
        <v>0</v>
      </c>
      <c r="F32" s="10">
        <v>52385</v>
      </c>
      <c r="G32" s="10">
        <v>62915</v>
      </c>
      <c r="H32" s="10">
        <v>0</v>
      </c>
      <c r="I32" s="10">
        <v>62915</v>
      </c>
      <c r="J32" s="10">
        <v>-10531</v>
      </c>
      <c r="K32" s="10">
        <v>0</v>
      </c>
      <c r="L32" s="10">
        <v>-10531</v>
      </c>
      <c r="M32" s="10">
        <v>-5516</v>
      </c>
      <c r="N32" s="10">
        <v>0</v>
      </c>
      <c r="O32" s="10">
        <v>0</v>
      </c>
      <c r="P32" s="10">
        <v>0</v>
      </c>
      <c r="Q32" s="11">
        <v>-16047</v>
      </c>
    </row>
    <row r="33" spans="2:17" ht="24.75" customHeight="1" x14ac:dyDescent="0.3">
      <c r="B33" s="9" t="s">
        <v>142</v>
      </c>
      <c r="C33" s="10">
        <v>0</v>
      </c>
      <c r="D33" s="10">
        <v>0</v>
      </c>
      <c r="E33" s="10">
        <v>0</v>
      </c>
      <c r="F33" s="10">
        <v>0</v>
      </c>
      <c r="G33" s="10">
        <v>376597</v>
      </c>
      <c r="H33" s="10">
        <v>0</v>
      </c>
      <c r="I33" s="10">
        <v>376597</v>
      </c>
      <c r="J33" s="10">
        <v>-376597</v>
      </c>
      <c r="K33" s="10">
        <v>-110085</v>
      </c>
      <c r="L33" s="10">
        <v>-266512</v>
      </c>
      <c r="M33" s="10">
        <v>-2070236</v>
      </c>
      <c r="N33" s="10">
        <v>0</v>
      </c>
      <c r="O33" s="10">
        <v>0</v>
      </c>
      <c r="P33" s="10">
        <v>0</v>
      </c>
      <c r="Q33" s="11">
        <v>-2336748</v>
      </c>
    </row>
    <row r="34" spans="2:17" ht="24.75" customHeight="1" x14ac:dyDescent="0.3">
      <c r="B34" s="9" t="s">
        <v>143</v>
      </c>
      <c r="C34" s="10">
        <v>0</v>
      </c>
      <c r="D34" s="10">
        <v>108291</v>
      </c>
      <c r="E34" s="10">
        <v>0</v>
      </c>
      <c r="F34" s="10">
        <v>108291</v>
      </c>
      <c r="G34" s="10">
        <v>28208</v>
      </c>
      <c r="H34" s="10">
        <v>0</v>
      </c>
      <c r="I34" s="10">
        <v>28208</v>
      </c>
      <c r="J34" s="10">
        <v>80083</v>
      </c>
      <c r="K34" s="10">
        <v>14689</v>
      </c>
      <c r="L34" s="10">
        <v>65394</v>
      </c>
      <c r="M34" s="10">
        <v>263429</v>
      </c>
      <c r="N34" s="10">
        <v>0</v>
      </c>
      <c r="O34" s="10">
        <v>11690</v>
      </c>
      <c r="P34" s="10">
        <v>0</v>
      </c>
      <c r="Q34" s="11">
        <v>317133</v>
      </c>
    </row>
    <row r="35" spans="2:17" ht="24.75" customHeight="1" x14ac:dyDescent="0.3">
      <c r="B35" s="9" t="s">
        <v>157</v>
      </c>
      <c r="C35" s="10">
        <v>23042</v>
      </c>
      <c r="D35" s="10">
        <v>0</v>
      </c>
      <c r="E35" s="10">
        <v>0</v>
      </c>
      <c r="F35" s="10">
        <v>23042</v>
      </c>
      <c r="G35" s="10">
        <v>0</v>
      </c>
      <c r="H35" s="10">
        <v>0</v>
      </c>
      <c r="I35" s="10">
        <v>0</v>
      </c>
      <c r="J35" s="10">
        <v>23042</v>
      </c>
      <c r="K35" s="10">
        <v>20678</v>
      </c>
      <c r="L35" s="10">
        <v>2364</v>
      </c>
      <c r="M35" s="10">
        <v>-89247</v>
      </c>
      <c r="N35" s="10">
        <v>0</v>
      </c>
      <c r="O35" s="10">
        <v>0</v>
      </c>
      <c r="P35" s="10">
        <v>0</v>
      </c>
      <c r="Q35" s="11">
        <v>-86883</v>
      </c>
    </row>
    <row r="36" spans="2:17" ht="24.75" customHeight="1" x14ac:dyDescent="0.3">
      <c r="B36" s="9" t="s">
        <v>38</v>
      </c>
      <c r="C36" s="10">
        <v>21885</v>
      </c>
      <c r="D36" s="10">
        <v>38450</v>
      </c>
      <c r="E36" s="10">
        <v>38972</v>
      </c>
      <c r="F36" s="10">
        <v>99307</v>
      </c>
      <c r="G36" s="10">
        <v>0</v>
      </c>
      <c r="H36" s="10">
        <v>17160</v>
      </c>
      <c r="I36" s="10">
        <v>148168</v>
      </c>
      <c r="J36" s="10">
        <v>-48861</v>
      </c>
      <c r="K36" s="10">
        <v>36646</v>
      </c>
      <c r="L36" s="10">
        <v>-85508</v>
      </c>
      <c r="M36" s="10">
        <v>-203615</v>
      </c>
      <c r="N36" s="10">
        <v>-39885</v>
      </c>
      <c r="O36" s="10">
        <v>0</v>
      </c>
      <c r="P36" s="10">
        <v>0</v>
      </c>
      <c r="Q36" s="11">
        <v>-249237</v>
      </c>
    </row>
    <row r="37" spans="2:17" ht="24.75" customHeight="1" x14ac:dyDescent="0.3">
      <c r="B37" s="9" t="s">
        <v>39</v>
      </c>
      <c r="C37" s="10">
        <v>119019</v>
      </c>
      <c r="D37" s="10">
        <v>217168</v>
      </c>
      <c r="E37" s="10">
        <v>3203</v>
      </c>
      <c r="F37" s="10">
        <v>339390</v>
      </c>
      <c r="G37" s="10">
        <v>0</v>
      </c>
      <c r="H37" s="10">
        <v>6391</v>
      </c>
      <c r="I37" s="10">
        <v>14921</v>
      </c>
      <c r="J37" s="10">
        <v>324469</v>
      </c>
      <c r="K37" s="10">
        <v>78198</v>
      </c>
      <c r="L37" s="10">
        <v>246271</v>
      </c>
      <c r="M37" s="10">
        <v>718609</v>
      </c>
      <c r="N37" s="10">
        <v>0</v>
      </c>
      <c r="O37" s="10">
        <v>0</v>
      </c>
      <c r="P37" s="10">
        <v>48000</v>
      </c>
      <c r="Q37" s="11">
        <v>916880</v>
      </c>
    </row>
    <row r="38" spans="2:17" ht="24.75" customHeight="1" x14ac:dyDescent="0.3">
      <c r="B38" s="9" t="s">
        <v>40</v>
      </c>
      <c r="C38" s="10">
        <v>0</v>
      </c>
      <c r="D38" s="10">
        <v>0</v>
      </c>
      <c r="E38" s="10">
        <v>0</v>
      </c>
      <c r="F38" s="10">
        <v>0</v>
      </c>
      <c r="G38" s="10">
        <v>58086</v>
      </c>
      <c r="H38" s="10">
        <v>0</v>
      </c>
      <c r="I38" s="10">
        <v>58086</v>
      </c>
      <c r="J38" s="10">
        <v>-58086</v>
      </c>
      <c r="K38" s="10">
        <v>0</v>
      </c>
      <c r="L38" s="10">
        <v>-58086</v>
      </c>
      <c r="M38" s="10">
        <v>949140</v>
      </c>
      <c r="N38" s="10">
        <v>0</v>
      </c>
      <c r="O38" s="10">
        <v>0</v>
      </c>
      <c r="P38" s="10">
        <v>0</v>
      </c>
      <c r="Q38" s="11">
        <v>891054</v>
      </c>
    </row>
    <row r="39" spans="2:17" ht="24.75" customHeight="1" x14ac:dyDescent="0.3">
      <c r="B39" s="9" t="s">
        <v>41</v>
      </c>
      <c r="C39" s="10">
        <v>1612</v>
      </c>
      <c r="D39" s="10">
        <v>33870</v>
      </c>
      <c r="E39" s="10">
        <v>15072</v>
      </c>
      <c r="F39" s="10">
        <v>50554</v>
      </c>
      <c r="G39" s="10">
        <v>0</v>
      </c>
      <c r="H39" s="10">
        <v>3012</v>
      </c>
      <c r="I39" s="10">
        <v>39936</v>
      </c>
      <c r="J39" s="10">
        <v>10618</v>
      </c>
      <c r="K39" s="10">
        <v>0</v>
      </c>
      <c r="L39" s="10">
        <v>10618</v>
      </c>
      <c r="M39" s="10">
        <v>218015</v>
      </c>
      <c r="N39" s="10">
        <v>0</v>
      </c>
      <c r="O39" s="10">
        <v>0</v>
      </c>
      <c r="P39" s="10">
        <v>0</v>
      </c>
      <c r="Q39" s="11">
        <v>228633</v>
      </c>
    </row>
    <row r="40" spans="2:17" ht="24.75" customHeight="1" x14ac:dyDescent="0.3">
      <c r="B40" s="9" t="s">
        <v>42</v>
      </c>
      <c r="C40" s="10">
        <v>0</v>
      </c>
      <c r="D40" s="10">
        <v>6520</v>
      </c>
      <c r="E40" s="10">
        <v>12135</v>
      </c>
      <c r="F40" s="10">
        <v>18655</v>
      </c>
      <c r="G40" s="10">
        <v>184269</v>
      </c>
      <c r="H40" s="10">
        <v>54375</v>
      </c>
      <c r="I40" s="10">
        <v>238644</v>
      </c>
      <c r="J40" s="10">
        <v>-219989</v>
      </c>
      <c r="K40" s="10">
        <v>0</v>
      </c>
      <c r="L40" s="10">
        <v>-219989</v>
      </c>
      <c r="M40" s="10">
        <v>1080557</v>
      </c>
      <c r="N40" s="10">
        <v>0</v>
      </c>
      <c r="O40" s="10">
        <v>0</v>
      </c>
      <c r="P40" s="10">
        <v>0</v>
      </c>
      <c r="Q40" s="11">
        <v>860568</v>
      </c>
    </row>
    <row r="41" spans="2:17" ht="24.75" customHeight="1" x14ac:dyDescent="0.3">
      <c r="B41" s="9" t="s">
        <v>43</v>
      </c>
      <c r="C41" s="10">
        <v>125630</v>
      </c>
      <c r="D41" s="10">
        <v>1199066</v>
      </c>
      <c r="E41" s="10">
        <v>19938</v>
      </c>
      <c r="F41" s="10">
        <v>1344634</v>
      </c>
      <c r="G41" s="10">
        <v>0</v>
      </c>
      <c r="H41" s="10">
        <v>0</v>
      </c>
      <c r="I41" s="10">
        <v>0</v>
      </c>
      <c r="J41" s="10">
        <v>1344634</v>
      </c>
      <c r="K41" s="10">
        <v>325886</v>
      </c>
      <c r="L41" s="10">
        <v>1018747</v>
      </c>
      <c r="M41" s="10">
        <v>5143356</v>
      </c>
      <c r="N41" s="10">
        <v>0</v>
      </c>
      <c r="O41" s="10">
        <v>0</v>
      </c>
      <c r="P41" s="10">
        <v>0</v>
      </c>
      <c r="Q41" s="11">
        <v>6162104</v>
      </c>
    </row>
    <row r="42" spans="2:17" ht="24.75" customHeight="1" x14ac:dyDescent="0.3">
      <c r="B42" s="9" t="s">
        <v>44</v>
      </c>
      <c r="C42" s="10">
        <v>0</v>
      </c>
      <c r="D42" s="10">
        <v>0</v>
      </c>
      <c r="E42" s="10">
        <v>0</v>
      </c>
      <c r="F42" s="10">
        <v>0</v>
      </c>
      <c r="G42" s="10">
        <v>91058</v>
      </c>
      <c r="H42" s="10">
        <v>0</v>
      </c>
      <c r="I42" s="10">
        <v>91058</v>
      </c>
      <c r="J42" s="10">
        <v>-91058</v>
      </c>
      <c r="K42" s="10">
        <v>0</v>
      </c>
      <c r="L42" s="10">
        <v>-91058</v>
      </c>
      <c r="M42" s="10">
        <v>164740</v>
      </c>
      <c r="N42" s="10">
        <v>0</v>
      </c>
      <c r="O42" s="10">
        <v>0</v>
      </c>
      <c r="P42" s="10">
        <v>0</v>
      </c>
      <c r="Q42" s="11">
        <v>73683</v>
      </c>
    </row>
    <row r="43" spans="2:17" customFormat="1" ht="24.75" customHeight="1" x14ac:dyDescent="0.35">
      <c r="B43" s="44" t="s">
        <v>45</v>
      </c>
      <c r="C43" s="45">
        <f t="shared" ref="C43:P43" si="0">SUM(C6:C42)</f>
        <v>4486859</v>
      </c>
      <c r="D43" s="45">
        <f t="shared" si="0"/>
        <v>6105832</v>
      </c>
      <c r="E43" s="45">
        <f t="shared" si="0"/>
        <v>234760</v>
      </c>
      <c r="F43" s="45">
        <f t="shared" si="0"/>
        <v>10827452</v>
      </c>
      <c r="G43" s="45">
        <f t="shared" si="0"/>
        <v>2402560</v>
      </c>
      <c r="H43" s="45">
        <f t="shared" si="0"/>
        <v>724188</v>
      </c>
      <c r="I43" s="45">
        <f t="shared" si="0"/>
        <v>3856490</v>
      </c>
      <c r="J43" s="45">
        <f t="shared" si="0"/>
        <v>6970962</v>
      </c>
      <c r="K43" s="45">
        <f t="shared" si="0"/>
        <v>2396000</v>
      </c>
      <c r="L43" s="45">
        <f t="shared" si="0"/>
        <v>4574959</v>
      </c>
      <c r="M43" s="45">
        <f t="shared" si="0"/>
        <v>34860764</v>
      </c>
      <c r="N43" s="45">
        <f t="shared" si="0"/>
        <v>687701</v>
      </c>
      <c r="O43" s="45">
        <f t="shared" si="0"/>
        <v>36630</v>
      </c>
      <c r="P43" s="45">
        <f t="shared" si="0"/>
        <v>1724922</v>
      </c>
      <c r="Q43" s="45">
        <f>SUM(Q6:Q42)</f>
        <v>36986475</v>
      </c>
    </row>
    <row r="44" spans="2:17" customFormat="1" ht="24.75" customHeight="1" x14ac:dyDescent="0.35">
      <c r="B44" s="244" t="s">
        <v>46</v>
      </c>
      <c r="C44" s="245"/>
      <c r="D44" s="245"/>
      <c r="E44" s="245"/>
      <c r="F44" s="245"/>
      <c r="G44" s="245"/>
      <c r="H44" s="245"/>
      <c r="I44" s="245"/>
      <c r="J44" s="245"/>
      <c r="K44" s="245"/>
      <c r="L44" s="245"/>
      <c r="M44" s="245"/>
      <c r="N44" s="245"/>
      <c r="O44" s="245"/>
      <c r="P44" s="245"/>
      <c r="Q44" s="246"/>
    </row>
    <row r="45" spans="2:17" ht="24.75" customHeight="1" x14ac:dyDescent="0.3">
      <c r="B45" s="9" t="s">
        <v>47</v>
      </c>
      <c r="C45" s="10">
        <v>254749</v>
      </c>
      <c r="D45" s="10">
        <v>0</v>
      </c>
      <c r="E45" s="10">
        <v>0</v>
      </c>
      <c r="F45" s="10">
        <v>254749</v>
      </c>
      <c r="G45" s="10">
        <v>0</v>
      </c>
      <c r="H45" s="10">
        <v>0</v>
      </c>
      <c r="I45" s="10">
        <v>0</v>
      </c>
      <c r="J45" s="10">
        <v>254749</v>
      </c>
      <c r="K45" s="10">
        <v>76425</v>
      </c>
      <c r="L45" s="10">
        <v>178324</v>
      </c>
      <c r="M45" s="10">
        <v>346008</v>
      </c>
      <c r="N45" s="10">
        <v>0</v>
      </c>
      <c r="O45" s="10">
        <v>0</v>
      </c>
      <c r="P45" s="10">
        <v>0</v>
      </c>
      <c r="Q45" s="11">
        <v>524333</v>
      </c>
    </row>
    <row r="46" spans="2:17" ht="24.75" customHeight="1" x14ac:dyDescent="0.3">
      <c r="B46" s="9" t="s">
        <v>65</v>
      </c>
      <c r="C46" s="10">
        <v>120696</v>
      </c>
      <c r="D46" s="10">
        <v>463884</v>
      </c>
      <c r="E46" s="10">
        <v>12560</v>
      </c>
      <c r="F46" s="10">
        <v>597140</v>
      </c>
      <c r="G46" s="10">
        <v>0</v>
      </c>
      <c r="H46" s="10">
        <v>14032</v>
      </c>
      <c r="I46" s="10">
        <v>46522</v>
      </c>
      <c r="J46" s="10">
        <v>550618</v>
      </c>
      <c r="K46" s="10">
        <v>164218</v>
      </c>
      <c r="L46" s="10">
        <v>386400</v>
      </c>
      <c r="M46" s="10">
        <v>2251662</v>
      </c>
      <c r="N46" s="10">
        <v>-256887</v>
      </c>
      <c r="O46" s="10">
        <v>0</v>
      </c>
      <c r="P46" s="10">
        <v>100000</v>
      </c>
      <c r="Q46" s="11">
        <v>2794949</v>
      </c>
    </row>
    <row r="47" spans="2:17" ht="24.75" customHeight="1" x14ac:dyDescent="0.3">
      <c r="B47" s="9" t="s">
        <v>258</v>
      </c>
      <c r="C47" s="10">
        <v>92350</v>
      </c>
      <c r="D47" s="10">
        <v>0</v>
      </c>
      <c r="E47" s="10">
        <v>0</v>
      </c>
      <c r="F47" s="10">
        <v>92350</v>
      </c>
      <c r="G47" s="10">
        <v>0</v>
      </c>
      <c r="H47" s="10">
        <v>0</v>
      </c>
      <c r="I47" s="10">
        <v>0</v>
      </c>
      <c r="J47" s="10">
        <v>92350</v>
      </c>
      <c r="K47" s="10">
        <v>27705</v>
      </c>
      <c r="L47" s="10">
        <v>64645</v>
      </c>
      <c r="M47" s="10">
        <v>52705</v>
      </c>
      <c r="N47" s="10">
        <v>0</v>
      </c>
      <c r="O47" s="10">
        <v>0</v>
      </c>
      <c r="P47" s="10">
        <v>0</v>
      </c>
      <c r="Q47" s="11">
        <v>117350</v>
      </c>
    </row>
    <row r="48" spans="2:17" ht="24.75" customHeight="1" x14ac:dyDescent="0.3">
      <c r="B48" s="9" t="s">
        <v>48</v>
      </c>
      <c r="C48" s="10">
        <v>536647</v>
      </c>
      <c r="D48" s="10">
        <v>0</v>
      </c>
      <c r="E48" s="10">
        <v>59201</v>
      </c>
      <c r="F48" s="10">
        <v>595848</v>
      </c>
      <c r="G48" s="10">
        <v>0</v>
      </c>
      <c r="H48" s="10">
        <v>0</v>
      </c>
      <c r="I48" s="10">
        <v>0</v>
      </c>
      <c r="J48" s="10">
        <v>595848</v>
      </c>
      <c r="K48" s="10">
        <v>185862</v>
      </c>
      <c r="L48" s="10">
        <v>409986</v>
      </c>
      <c r="M48" s="10">
        <v>22165652</v>
      </c>
      <c r="N48" s="10">
        <v>0</v>
      </c>
      <c r="O48" s="10">
        <v>0</v>
      </c>
      <c r="P48" s="10">
        <v>0</v>
      </c>
      <c r="Q48" s="11">
        <v>22575639</v>
      </c>
    </row>
    <row r="49" spans="2:17" ht="24.75" customHeight="1" x14ac:dyDescent="0.3">
      <c r="B49" s="9" t="s">
        <v>259</v>
      </c>
      <c r="C49" s="10">
        <v>-26454</v>
      </c>
      <c r="D49" s="10">
        <v>39760</v>
      </c>
      <c r="E49" s="10">
        <v>0</v>
      </c>
      <c r="F49" s="10">
        <v>13306</v>
      </c>
      <c r="G49" s="10">
        <v>0</v>
      </c>
      <c r="H49" s="10">
        <v>16650</v>
      </c>
      <c r="I49" s="10">
        <v>16650</v>
      </c>
      <c r="J49" s="10">
        <v>-3345</v>
      </c>
      <c r="K49" s="10">
        <v>0</v>
      </c>
      <c r="L49" s="10">
        <v>-3345</v>
      </c>
      <c r="M49" s="10">
        <v>-18617</v>
      </c>
      <c r="N49" s="10">
        <v>0</v>
      </c>
      <c r="O49" s="10">
        <v>0</v>
      </c>
      <c r="P49" s="10">
        <v>0</v>
      </c>
      <c r="Q49" s="11">
        <v>-21962</v>
      </c>
    </row>
    <row r="50" spans="2:17" customFormat="1" ht="24.75" customHeight="1" x14ac:dyDescent="0.35">
      <c r="B50" s="44" t="s">
        <v>45</v>
      </c>
      <c r="C50" s="45">
        <f>SUM(C45:C49)</f>
        <v>977988</v>
      </c>
      <c r="D50" s="45">
        <f t="shared" ref="D50:Q50" si="1">SUM(D45:D49)</f>
        <v>503644</v>
      </c>
      <c r="E50" s="45">
        <f t="shared" si="1"/>
        <v>71761</v>
      </c>
      <c r="F50" s="45">
        <f t="shared" si="1"/>
        <v>1553393</v>
      </c>
      <c r="G50" s="45">
        <f t="shared" si="1"/>
        <v>0</v>
      </c>
      <c r="H50" s="45">
        <f t="shared" si="1"/>
        <v>30682</v>
      </c>
      <c r="I50" s="45">
        <f t="shared" si="1"/>
        <v>63172</v>
      </c>
      <c r="J50" s="45">
        <f t="shared" si="1"/>
        <v>1490220</v>
      </c>
      <c r="K50" s="45">
        <f t="shared" si="1"/>
        <v>454210</v>
      </c>
      <c r="L50" s="45">
        <f t="shared" si="1"/>
        <v>1036010</v>
      </c>
      <c r="M50" s="45">
        <f t="shared" si="1"/>
        <v>24797410</v>
      </c>
      <c r="N50" s="45">
        <f t="shared" si="1"/>
        <v>-256887</v>
      </c>
      <c r="O50" s="45">
        <f t="shared" si="1"/>
        <v>0</v>
      </c>
      <c r="P50" s="45">
        <f t="shared" si="1"/>
        <v>100000</v>
      </c>
      <c r="Q50" s="45">
        <f t="shared" si="1"/>
        <v>25990309</v>
      </c>
    </row>
    <row r="51" spans="2:17" customFormat="1" ht="24.75" customHeight="1" x14ac:dyDescent="0.35">
      <c r="B51" s="44" t="s">
        <v>49</v>
      </c>
      <c r="C51" s="46">
        <f>C43+C50</f>
        <v>5464847</v>
      </c>
      <c r="D51" s="46">
        <f t="shared" ref="D51:Q51" si="2">D43+D50</f>
        <v>6609476</v>
      </c>
      <c r="E51" s="46">
        <f t="shared" si="2"/>
        <v>306521</v>
      </c>
      <c r="F51" s="46">
        <f t="shared" si="2"/>
        <v>12380845</v>
      </c>
      <c r="G51" s="46">
        <f t="shared" si="2"/>
        <v>2402560</v>
      </c>
      <c r="H51" s="46">
        <f t="shared" si="2"/>
        <v>754870</v>
      </c>
      <c r="I51" s="46">
        <f t="shared" si="2"/>
        <v>3919662</v>
      </c>
      <c r="J51" s="46">
        <f t="shared" si="2"/>
        <v>8461182</v>
      </c>
      <c r="K51" s="46">
        <f t="shared" si="2"/>
        <v>2850210</v>
      </c>
      <c r="L51" s="46">
        <f t="shared" si="2"/>
        <v>5610969</v>
      </c>
      <c r="M51" s="46">
        <f t="shared" si="2"/>
        <v>59658174</v>
      </c>
      <c r="N51" s="46">
        <f t="shared" si="2"/>
        <v>430814</v>
      </c>
      <c r="O51" s="46">
        <f t="shared" si="2"/>
        <v>36630</v>
      </c>
      <c r="P51" s="46">
        <f t="shared" si="2"/>
        <v>1824922</v>
      </c>
      <c r="Q51" s="46">
        <f t="shared" si="2"/>
        <v>62976784</v>
      </c>
    </row>
    <row r="52" spans="2:17" ht="19.5" customHeight="1" x14ac:dyDescent="0.3">
      <c r="B52" s="247" t="s">
        <v>50</v>
      </c>
      <c r="C52" s="247"/>
      <c r="D52" s="247"/>
      <c r="E52" s="247"/>
      <c r="F52" s="247"/>
      <c r="G52" s="247"/>
      <c r="H52" s="247"/>
      <c r="I52" s="247"/>
      <c r="J52" s="247"/>
      <c r="K52" s="247"/>
      <c r="L52" s="247"/>
      <c r="M52" s="247"/>
      <c r="N52" s="247"/>
      <c r="O52" s="247"/>
      <c r="P52" s="247"/>
      <c r="Q52" s="247"/>
    </row>
    <row r="54" spans="2:17" ht="19.5" customHeight="1" x14ac:dyDescent="0.3">
      <c r="D54" s="5"/>
      <c r="L54" s="5"/>
    </row>
  </sheetData>
  <sheetProtection algorithmName="SHA-512" hashValue="v7GT4ArUBEpYRCb/Ky2HFJpJijHuMubnMAPg1kkmbqZVzS993PNrchPAd/9hIjax/yOKfRboIZFtRTY+cQ7VLw==" saltValue="S0Xm7+03//z1p478vtnY7g==" spinCount="100000" sheet="1" objects="1" scenarios="1"/>
  <sortState xmlns:xlrd2="http://schemas.microsoft.com/office/spreadsheetml/2017/richdata2" ref="B6:Q41">
    <sortCondition ref="B6:B41"/>
  </sortState>
  <mergeCells count="4">
    <mergeCell ref="B3:Q3"/>
    <mergeCell ref="B44:Q44"/>
    <mergeCell ref="B52:Q52"/>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1"/>
  <sheetViews>
    <sheetView showGridLines="0" topLeftCell="A2" zoomScale="80" zoomScaleNormal="80" workbookViewId="0">
      <selection activeCell="E22" sqref="E22"/>
    </sheetView>
  </sheetViews>
  <sheetFormatPr defaultColWidth="13.54296875" defaultRowHeight="14" x14ac:dyDescent="0.3"/>
  <cols>
    <col min="1" max="1" width="15.453125" style="4" customWidth="1"/>
    <col min="2" max="2" width="46.54296875" style="4" customWidth="1"/>
    <col min="3" max="3" width="24" style="4" customWidth="1"/>
    <col min="4" max="9" width="19.453125" style="4" customWidth="1"/>
    <col min="10" max="12" width="17.54296875" style="4" customWidth="1"/>
    <col min="13" max="13" width="19.453125" style="4" customWidth="1"/>
    <col min="14" max="14" width="17.54296875" style="4" customWidth="1"/>
    <col min="15" max="15" width="18.54296875" style="4" customWidth="1"/>
    <col min="16" max="16" width="17.54296875" style="4" customWidth="1"/>
    <col min="17" max="17" width="22.453125" style="4" customWidth="1"/>
    <col min="18" max="16384" width="13.54296875" style="4"/>
  </cols>
  <sheetData>
    <row r="1" spans="2:17" ht="22.5" customHeight="1" x14ac:dyDescent="0.3"/>
    <row r="2" spans="2:17" ht="7.5" customHeight="1" x14ac:dyDescent="0.3"/>
    <row r="3" spans="2:17" s="47" customFormat="1" ht="23.25" customHeight="1" x14ac:dyDescent="0.3">
      <c r="B3" s="254" t="s">
        <v>298</v>
      </c>
      <c r="C3" s="254"/>
      <c r="D3" s="254"/>
      <c r="E3" s="254"/>
      <c r="F3" s="254"/>
      <c r="G3" s="254"/>
      <c r="H3" s="254"/>
      <c r="I3" s="254"/>
      <c r="J3" s="254"/>
      <c r="K3" s="254"/>
      <c r="L3" s="254"/>
      <c r="M3" s="254"/>
      <c r="N3" s="254"/>
      <c r="O3" s="254"/>
      <c r="P3" s="254"/>
      <c r="Q3" s="254"/>
    </row>
    <row r="4" spans="2:17" s="47" customFormat="1" ht="29.25" customHeight="1" x14ac:dyDescent="0.3">
      <c r="B4" s="48" t="s">
        <v>0</v>
      </c>
      <c r="C4" s="49" t="s">
        <v>1</v>
      </c>
      <c r="D4" s="49" t="s">
        <v>2</v>
      </c>
      <c r="E4" s="49" t="s">
        <v>3</v>
      </c>
      <c r="F4" s="49" t="s">
        <v>4</v>
      </c>
      <c r="G4" s="50" t="s">
        <v>5</v>
      </c>
      <c r="H4" s="50" t="s">
        <v>6</v>
      </c>
      <c r="I4" s="50" t="s">
        <v>7</v>
      </c>
      <c r="J4" s="50" t="s">
        <v>8</v>
      </c>
      <c r="K4" s="51" t="s">
        <v>9</v>
      </c>
      <c r="L4" s="51" t="s">
        <v>10</v>
      </c>
      <c r="M4" s="51" t="s">
        <v>11</v>
      </c>
      <c r="N4" s="51" t="s">
        <v>12</v>
      </c>
      <c r="O4" s="51" t="s">
        <v>13</v>
      </c>
      <c r="P4" s="51" t="s">
        <v>14</v>
      </c>
      <c r="Q4" s="51" t="s">
        <v>15</v>
      </c>
    </row>
    <row r="5" spans="2:17" s="47" customFormat="1" ht="21.75" customHeight="1" x14ac:dyDescent="0.3">
      <c r="B5" s="251" t="s">
        <v>16</v>
      </c>
      <c r="C5" s="252"/>
      <c r="D5" s="252"/>
      <c r="E5" s="252"/>
      <c r="F5" s="252"/>
      <c r="G5" s="252"/>
      <c r="H5" s="252"/>
      <c r="I5" s="252"/>
      <c r="J5" s="252"/>
      <c r="K5" s="252"/>
      <c r="L5" s="252"/>
      <c r="M5" s="252"/>
      <c r="N5" s="252"/>
      <c r="O5" s="252"/>
      <c r="P5" s="252"/>
      <c r="Q5" s="253"/>
    </row>
    <row r="6" spans="2:17" ht="21.75" customHeight="1" x14ac:dyDescent="0.3">
      <c r="B6" s="9" t="s">
        <v>51</v>
      </c>
      <c r="C6" s="10">
        <v>29292</v>
      </c>
      <c r="D6" s="10">
        <v>68379</v>
      </c>
      <c r="E6" s="10">
        <v>0</v>
      </c>
      <c r="F6" s="10">
        <v>97671</v>
      </c>
      <c r="G6" s="10">
        <v>0</v>
      </c>
      <c r="H6" s="10">
        <v>2365</v>
      </c>
      <c r="I6" s="10">
        <v>12575</v>
      </c>
      <c r="J6" s="10">
        <v>85095</v>
      </c>
      <c r="K6" s="10">
        <v>0</v>
      </c>
      <c r="L6" s="10">
        <v>85095</v>
      </c>
      <c r="M6" s="10">
        <v>-194646</v>
      </c>
      <c r="N6" s="10">
        <v>0</v>
      </c>
      <c r="O6" s="10">
        <v>0</v>
      </c>
      <c r="P6" s="10">
        <v>0</v>
      </c>
      <c r="Q6" s="11">
        <v>-109551</v>
      </c>
    </row>
    <row r="7" spans="2:17" ht="21.75" customHeight="1" x14ac:dyDescent="0.3">
      <c r="B7" s="9" t="s">
        <v>144</v>
      </c>
      <c r="C7" s="10">
        <v>0</v>
      </c>
      <c r="D7" s="10">
        <v>0</v>
      </c>
      <c r="E7" s="10">
        <v>0</v>
      </c>
      <c r="F7" s="10">
        <v>0</v>
      </c>
      <c r="G7" s="10">
        <v>0</v>
      </c>
      <c r="H7" s="10">
        <v>0</v>
      </c>
      <c r="I7" s="10">
        <v>0</v>
      </c>
      <c r="J7" s="10">
        <v>0</v>
      </c>
      <c r="K7" s="10">
        <v>0</v>
      </c>
      <c r="L7" s="10">
        <v>0</v>
      </c>
      <c r="M7" s="10">
        <v>0</v>
      </c>
      <c r="N7" s="10">
        <v>0</v>
      </c>
      <c r="O7" s="10">
        <v>0</v>
      </c>
      <c r="P7" s="10">
        <v>0</v>
      </c>
      <c r="Q7" s="11">
        <v>0</v>
      </c>
    </row>
    <row r="8" spans="2:17" ht="21.75" customHeight="1" x14ac:dyDescent="0.3">
      <c r="B8" s="9" t="s">
        <v>153</v>
      </c>
      <c r="C8" s="10">
        <v>0</v>
      </c>
      <c r="D8" s="10">
        <v>0</v>
      </c>
      <c r="E8" s="10">
        <v>3756500</v>
      </c>
      <c r="F8" s="10">
        <v>3756500</v>
      </c>
      <c r="G8" s="10">
        <v>0</v>
      </c>
      <c r="H8" s="10">
        <v>0</v>
      </c>
      <c r="I8" s="10">
        <v>0</v>
      </c>
      <c r="J8" s="10">
        <v>3756500</v>
      </c>
      <c r="K8" s="10">
        <v>1126950</v>
      </c>
      <c r="L8" s="10">
        <v>2629550</v>
      </c>
      <c r="M8" s="10">
        <v>0</v>
      </c>
      <c r="N8" s="10">
        <v>0</v>
      </c>
      <c r="O8" s="10">
        <v>0</v>
      </c>
      <c r="P8" s="10">
        <v>220000</v>
      </c>
      <c r="Q8" s="11">
        <v>2409550</v>
      </c>
    </row>
    <row r="9" spans="2:17" ht="21.75" customHeight="1" x14ac:dyDescent="0.3">
      <c r="B9" s="9" t="s">
        <v>52</v>
      </c>
      <c r="C9" s="10">
        <v>0</v>
      </c>
      <c r="D9" s="10">
        <v>0</v>
      </c>
      <c r="E9" s="10">
        <v>-59289</v>
      </c>
      <c r="F9" s="10">
        <v>-59289</v>
      </c>
      <c r="G9" s="10">
        <v>0</v>
      </c>
      <c r="H9" s="10">
        <v>0</v>
      </c>
      <c r="I9" s="10">
        <v>0</v>
      </c>
      <c r="J9" s="10">
        <v>-59289</v>
      </c>
      <c r="K9" s="10">
        <v>0</v>
      </c>
      <c r="L9" s="10">
        <v>-59289</v>
      </c>
      <c r="M9" s="10">
        <v>18442</v>
      </c>
      <c r="N9" s="10">
        <v>0</v>
      </c>
      <c r="O9" s="10">
        <v>0</v>
      </c>
      <c r="P9" s="10">
        <v>0</v>
      </c>
      <c r="Q9" s="11">
        <v>-40847</v>
      </c>
    </row>
    <row r="10" spans="2:17" ht="21.75" customHeight="1" x14ac:dyDescent="0.3">
      <c r="B10" s="9" t="s">
        <v>53</v>
      </c>
      <c r="C10" s="10">
        <v>0</v>
      </c>
      <c r="D10" s="10">
        <v>0</v>
      </c>
      <c r="E10" s="10">
        <v>0</v>
      </c>
      <c r="F10" s="10">
        <v>0</v>
      </c>
      <c r="G10" s="10">
        <v>0</v>
      </c>
      <c r="H10" s="10">
        <v>0</v>
      </c>
      <c r="I10" s="10">
        <v>0</v>
      </c>
      <c r="J10" s="10">
        <v>0</v>
      </c>
      <c r="K10" s="10">
        <v>0</v>
      </c>
      <c r="L10" s="10">
        <v>0</v>
      </c>
      <c r="M10" s="10">
        <v>216678</v>
      </c>
      <c r="N10" s="10">
        <v>-115000</v>
      </c>
      <c r="O10" s="10">
        <v>0</v>
      </c>
      <c r="P10" s="10">
        <v>80000</v>
      </c>
      <c r="Q10" s="11">
        <v>251678</v>
      </c>
    </row>
    <row r="11" spans="2:17" ht="21.75" customHeight="1" x14ac:dyDescent="0.3">
      <c r="B11" s="9" t="s">
        <v>22</v>
      </c>
      <c r="C11" s="10">
        <v>0</v>
      </c>
      <c r="D11" s="10">
        <v>0</v>
      </c>
      <c r="E11" s="10">
        <v>-186244</v>
      </c>
      <c r="F11" s="10">
        <v>-186244</v>
      </c>
      <c r="G11" s="10">
        <v>0</v>
      </c>
      <c r="H11" s="10">
        <v>0</v>
      </c>
      <c r="I11" s="10">
        <v>0</v>
      </c>
      <c r="J11" s="10">
        <v>-186244</v>
      </c>
      <c r="K11" s="10">
        <v>0</v>
      </c>
      <c r="L11" s="10">
        <v>-186244</v>
      </c>
      <c r="M11" s="10">
        <v>103460</v>
      </c>
      <c r="N11" s="10">
        <v>0</v>
      </c>
      <c r="O11" s="10">
        <v>0</v>
      </c>
      <c r="P11" s="10">
        <v>0</v>
      </c>
      <c r="Q11" s="11">
        <v>-82784</v>
      </c>
    </row>
    <row r="12" spans="2:17" ht="21.75" customHeight="1" x14ac:dyDescent="0.3">
      <c r="B12" s="9" t="s">
        <v>55</v>
      </c>
      <c r="C12" s="10">
        <v>0</v>
      </c>
      <c r="D12" s="10">
        <v>0</v>
      </c>
      <c r="E12" s="10">
        <v>16641</v>
      </c>
      <c r="F12" s="10">
        <v>16641</v>
      </c>
      <c r="G12" s="10">
        <v>0</v>
      </c>
      <c r="H12" s="10">
        <v>0</v>
      </c>
      <c r="I12" s="10">
        <v>0</v>
      </c>
      <c r="J12" s="10">
        <v>16641</v>
      </c>
      <c r="K12" s="10">
        <v>4992</v>
      </c>
      <c r="L12" s="10">
        <v>11649</v>
      </c>
      <c r="M12" s="10">
        <v>44337</v>
      </c>
      <c r="N12" s="10">
        <v>0</v>
      </c>
      <c r="O12" s="10">
        <v>0</v>
      </c>
      <c r="P12" s="10">
        <v>40000</v>
      </c>
      <c r="Q12" s="11">
        <v>15986</v>
      </c>
    </row>
    <row r="13" spans="2:17" ht="21.75" customHeight="1" x14ac:dyDescent="0.3">
      <c r="B13" s="9" t="s">
        <v>56</v>
      </c>
      <c r="C13" s="10">
        <v>0</v>
      </c>
      <c r="D13" s="10">
        <v>0</v>
      </c>
      <c r="E13" s="10">
        <v>0</v>
      </c>
      <c r="F13" s="10">
        <v>0</v>
      </c>
      <c r="G13" s="10">
        <v>0</v>
      </c>
      <c r="H13" s="10">
        <v>0</v>
      </c>
      <c r="I13" s="10">
        <v>0</v>
      </c>
      <c r="J13" s="10">
        <v>0</v>
      </c>
      <c r="K13" s="10">
        <v>0</v>
      </c>
      <c r="L13" s="10">
        <v>0</v>
      </c>
      <c r="M13" s="10">
        <v>0</v>
      </c>
      <c r="N13" s="10">
        <v>0</v>
      </c>
      <c r="O13" s="10">
        <v>0</v>
      </c>
      <c r="P13" s="10">
        <v>0</v>
      </c>
      <c r="Q13" s="11">
        <v>0</v>
      </c>
    </row>
    <row r="14" spans="2:17" ht="21.75" customHeight="1" x14ac:dyDescent="0.3">
      <c r="B14" s="9" t="s">
        <v>57</v>
      </c>
      <c r="C14" s="10">
        <v>560000</v>
      </c>
      <c r="D14" s="10">
        <v>130751</v>
      </c>
      <c r="E14" s="10">
        <v>0</v>
      </c>
      <c r="F14" s="10">
        <v>690751</v>
      </c>
      <c r="G14" s="10">
        <v>0</v>
      </c>
      <c r="H14" s="10">
        <v>1052</v>
      </c>
      <c r="I14" s="10">
        <v>1052</v>
      </c>
      <c r="J14" s="10">
        <v>689699</v>
      </c>
      <c r="K14" s="10">
        <v>197324</v>
      </c>
      <c r="L14" s="10">
        <v>492375</v>
      </c>
      <c r="M14" s="10">
        <v>2303415</v>
      </c>
      <c r="N14" s="10">
        <v>2795790</v>
      </c>
      <c r="O14" s="10">
        <v>0</v>
      </c>
      <c r="P14" s="10">
        <v>0</v>
      </c>
      <c r="Q14" s="11">
        <v>0</v>
      </c>
    </row>
    <row r="15" spans="2:17" ht="21.75" customHeight="1" x14ac:dyDescent="0.3">
      <c r="B15" s="9" t="s">
        <v>58</v>
      </c>
      <c r="C15" s="10">
        <v>1117875</v>
      </c>
      <c r="D15" s="10">
        <v>250643</v>
      </c>
      <c r="E15" s="10">
        <v>0</v>
      </c>
      <c r="F15" s="10">
        <v>1368518</v>
      </c>
      <c r="G15" s="10">
        <v>0</v>
      </c>
      <c r="H15" s="10">
        <v>0</v>
      </c>
      <c r="I15" s="10">
        <v>0</v>
      </c>
      <c r="J15" s="10">
        <v>1368518</v>
      </c>
      <c r="K15" s="10">
        <v>335363</v>
      </c>
      <c r="L15" s="10">
        <v>1033156</v>
      </c>
      <c r="M15" s="10">
        <v>0</v>
      </c>
      <c r="N15" s="10">
        <v>0</v>
      </c>
      <c r="O15" s="10">
        <v>0</v>
      </c>
      <c r="P15" s="10">
        <v>0</v>
      </c>
      <c r="Q15" s="11">
        <v>1033156</v>
      </c>
    </row>
    <row r="16" spans="2:17" ht="21.75" customHeight="1" x14ac:dyDescent="0.3">
      <c r="B16" s="9" t="s">
        <v>59</v>
      </c>
      <c r="C16" s="10">
        <v>0</v>
      </c>
      <c r="D16" s="10">
        <v>0</v>
      </c>
      <c r="E16" s="10">
        <v>0</v>
      </c>
      <c r="F16" s="10">
        <v>0</v>
      </c>
      <c r="G16" s="10">
        <v>0</v>
      </c>
      <c r="H16" s="10">
        <v>0</v>
      </c>
      <c r="I16" s="10">
        <v>0</v>
      </c>
      <c r="J16" s="10">
        <v>0</v>
      </c>
      <c r="K16" s="10">
        <v>0</v>
      </c>
      <c r="L16" s="10">
        <v>0</v>
      </c>
      <c r="M16" s="10">
        <v>29214</v>
      </c>
      <c r="N16" s="10">
        <v>0</v>
      </c>
      <c r="O16" s="10">
        <v>0</v>
      </c>
      <c r="P16" s="10">
        <v>55737</v>
      </c>
      <c r="Q16" s="11">
        <v>-26523</v>
      </c>
    </row>
    <row r="17" spans="2:19" ht="21.75" customHeight="1" x14ac:dyDescent="0.3">
      <c r="B17" s="9" t="s">
        <v>133</v>
      </c>
      <c r="C17" s="10">
        <v>0</v>
      </c>
      <c r="D17" s="10">
        <v>20991</v>
      </c>
      <c r="E17" s="10">
        <v>0</v>
      </c>
      <c r="F17" s="10">
        <v>20991</v>
      </c>
      <c r="G17" s="10">
        <v>0</v>
      </c>
      <c r="H17" s="10">
        <v>0</v>
      </c>
      <c r="I17" s="10">
        <v>5983</v>
      </c>
      <c r="J17" s="10">
        <v>15009</v>
      </c>
      <c r="K17" s="10">
        <v>4263</v>
      </c>
      <c r="L17" s="10">
        <v>10746</v>
      </c>
      <c r="M17" s="10">
        <v>1350</v>
      </c>
      <c r="N17" s="10">
        <v>0</v>
      </c>
      <c r="O17" s="10">
        <v>0</v>
      </c>
      <c r="P17" s="10">
        <v>0</v>
      </c>
      <c r="Q17" s="11">
        <v>12096</v>
      </c>
    </row>
    <row r="18" spans="2:19" ht="21.75" customHeight="1" x14ac:dyDescent="0.3">
      <c r="B18" s="9" t="s">
        <v>261</v>
      </c>
      <c r="C18" s="10">
        <v>0</v>
      </c>
      <c r="D18" s="10">
        <v>0</v>
      </c>
      <c r="E18" s="10">
        <v>7867</v>
      </c>
      <c r="F18" s="10">
        <v>7867</v>
      </c>
      <c r="G18" s="10">
        <v>0</v>
      </c>
      <c r="H18" s="10">
        <v>0</v>
      </c>
      <c r="I18" s="10">
        <v>0</v>
      </c>
      <c r="J18" s="10">
        <v>7867</v>
      </c>
      <c r="K18" s="10">
        <v>0</v>
      </c>
      <c r="L18" s="10">
        <v>7867</v>
      </c>
      <c r="M18" s="10">
        <v>0</v>
      </c>
      <c r="N18" s="10">
        <v>0</v>
      </c>
      <c r="O18" s="10">
        <v>0</v>
      </c>
      <c r="P18" s="10">
        <v>0</v>
      </c>
      <c r="Q18" s="11">
        <v>7867</v>
      </c>
    </row>
    <row r="19" spans="2:19" ht="21.75" customHeight="1" x14ac:dyDescent="0.3">
      <c r="B19" s="9" t="s">
        <v>138</v>
      </c>
      <c r="C19" s="10">
        <v>0</v>
      </c>
      <c r="D19" s="10">
        <v>0</v>
      </c>
      <c r="E19" s="10">
        <v>479955</v>
      </c>
      <c r="F19" s="10">
        <v>479955</v>
      </c>
      <c r="G19" s="10">
        <v>0</v>
      </c>
      <c r="H19" s="10">
        <v>0</v>
      </c>
      <c r="I19" s="10">
        <v>0</v>
      </c>
      <c r="J19" s="10">
        <v>479955</v>
      </c>
      <c r="K19" s="10">
        <v>158842</v>
      </c>
      <c r="L19" s="10">
        <v>321113</v>
      </c>
      <c r="M19" s="10">
        <v>-315546</v>
      </c>
      <c r="N19" s="10">
        <v>38764</v>
      </c>
      <c r="O19" s="10">
        <v>0</v>
      </c>
      <c r="P19" s="10">
        <v>271000</v>
      </c>
      <c r="Q19" s="11">
        <v>-304197</v>
      </c>
    </row>
    <row r="20" spans="2:19" ht="21.75" customHeight="1" x14ac:dyDescent="0.3">
      <c r="B20" s="9" t="s">
        <v>35</v>
      </c>
      <c r="C20" s="10">
        <v>0</v>
      </c>
      <c r="D20" s="10">
        <v>0</v>
      </c>
      <c r="E20" s="10">
        <v>0</v>
      </c>
      <c r="F20" s="10">
        <v>0</v>
      </c>
      <c r="G20" s="10">
        <v>0</v>
      </c>
      <c r="H20" s="10">
        <v>0</v>
      </c>
      <c r="I20" s="10">
        <v>0</v>
      </c>
      <c r="J20" s="10">
        <v>0</v>
      </c>
      <c r="K20" s="10">
        <v>0</v>
      </c>
      <c r="L20" s="10">
        <v>0</v>
      </c>
      <c r="M20" s="10">
        <v>62000</v>
      </c>
      <c r="N20" s="10">
        <v>0</v>
      </c>
      <c r="O20" s="10">
        <v>0</v>
      </c>
      <c r="P20" s="10">
        <v>0</v>
      </c>
      <c r="Q20" s="11">
        <v>62000</v>
      </c>
    </row>
    <row r="21" spans="2:19" ht="21.75" customHeight="1" x14ac:dyDescent="0.3">
      <c r="B21" s="52" t="s">
        <v>198</v>
      </c>
      <c r="C21" s="10">
        <v>0</v>
      </c>
      <c r="D21" s="10">
        <v>0</v>
      </c>
      <c r="E21" s="10">
        <v>0</v>
      </c>
      <c r="F21" s="10">
        <v>0</v>
      </c>
      <c r="G21" s="10">
        <v>115234</v>
      </c>
      <c r="H21" s="10">
        <v>0</v>
      </c>
      <c r="I21" s="10">
        <v>115234</v>
      </c>
      <c r="J21" s="10">
        <v>-115234</v>
      </c>
      <c r="K21" s="10">
        <v>13173</v>
      </c>
      <c r="L21" s="10">
        <v>-128407</v>
      </c>
      <c r="M21" s="10">
        <v>-1089774</v>
      </c>
      <c r="N21" s="10">
        <v>0</v>
      </c>
      <c r="O21" s="10">
        <v>0</v>
      </c>
      <c r="P21" s="10">
        <v>0</v>
      </c>
      <c r="Q21" s="11">
        <v>-1218181</v>
      </c>
    </row>
    <row r="22" spans="2:19" ht="21.75" customHeight="1" x14ac:dyDescent="0.3">
      <c r="B22" s="9" t="s">
        <v>60</v>
      </c>
      <c r="C22" s="10">
        <v>0</v>
      </c>
      <c r="D22" s="10">
        <v>245596</v>
      </c>
      <c r="E22" s="10">
        <v>0</v>
      </c>
      <c r="F22" s="10">
        <v>245596</v>
      </c>
      <c r="G22" s="10">
        <v>63151</v>
      </c>
      <c r="H22" s="10">
        <v>7661</v>
      </c>
      <c r="I22" s="10">
        <v>70812</v>
      </c>
      <c r="J22" s="10">
        <v>174784</v>
      </c>
      <c r="K22" s="10">
        <v>41208</v>
      </c>
      <c r="L22" s="10">
        <v>133576</v>
      </c>
      <c r="M22" s="10">
        <v>-2171124</v>
      </c>
      <c r="N22" s="10">
        <v>800029</v>
      </c>
      <c r="O22" s="10">
        <v>0</v>
      </c>
      <c r="P22" s="10">
        <v>0</v>
      </c>
      <c r="Q22" s="11">
        <v>-2837577</v>
      </c>
    </row>
    <row r="23" spans="2:19" ht="21.75" customHeight="1" x14ac:dyDescent="0.3">
      <c r="B23" s="9" t="s">
        <v>61</v>
      </c>
      <c r="C23" s="10">
        <v>6932</v>
      </c>
      <c r="D23" s="10">
        <v>0</v>
      </c>
      <c r="E23" s="10">
        <v>0</v>
      </c>
      <c r="F23" s="10">
        <v>6932</v>
      </c>
      <c r="G23" s="10">
        <v>0</v>
      </c>
      <c r="H23" s="10">
        <v>0</v>
      </c>
      <c r="I23" s="10">
        <v>0</v>
      </c>
      <c r="J23" s="10">
        <v>6932</v>
      </c>
      <c r="K23" s="10">
        <v>0</v>
      </c>
      <c r="L23" s="10">
        <v>6932</v>
      </c>
      <c r="M23" s="10">
        <v>259389</v>
      </c>
      <c r="N23" s="10">
        <v>0</v>
      </c>
      <c r="O23" s="10">
        <v>250000</v>
      </c>
      <c r="P23" s="10">
        <v>0</v>
      </c>
      <c r="Q23" s="11">
        <v>16321</v>
      </c>
    </row>
    <row r="24" spans="2:19" ht="21.75" customHeight="1" x14ac:dyDescent="0.3">
      <c r="B24" s="9" t="s">
        <v>136</v>
      </c>
      <c r="C24" s="10">
        <v>0</v>
      </c>
      <c r="D24" s="10">
        <v>86983</v>
      </c>
      <c r="E24" s="10">
        <v>0</v>
      </c>
      <c r="F24" s="10">
        <v>86983</v>
      </c>
      <c r="G24" s="10">
        <v>0</v>
      </c>
      <c r="H24" s="10">
        <v>192559</v>
      </c>
      <c r="I24" s="10">
        <v>192559</v>
      </c>
      <c r="J24" s="10">
        <v>-105576</v>
      </c>
      <c r="K24" s="10">
        <v>43926</v>
      </c>
      <c r="L24" s="10">
        <v>-149503</v>
      </c>
      <c r="M24" s="10">
        <v>-1780950</v>
      </c>
      <c r="N24" s="10">
        <v>0</v>
      </c>
      <c r="O24" s="10">
        <v>0</v>
      </c>
      <c r="P24" s="10">
        <v>0</v>
      </c>
      <c r="Q24" s="11">
        <v>-1930453</v>
      </c>
    </row>
    <row r="25" spans="2:19" ht="21.75" customHeight="1" x14ac:dyDescent="0.3">
      <c r="B25" s="9" t="s">
        <v>137</v>
      </c>
      <c r="C25" s="10">
        <v>0</v>
      </c>
      <c r="D25" s="10">
        <v>15472</v>
      </c>
      <c r="E25" s="10">
        <v>0</v>
      </c>
      <c r="F25" s="10">
        <v>15472</v>
      </c>
      <c r="G25" s="10">
        <v>0</v>
      </c>
      <c r="H25" s="10">
        <v>15472</v>
      </c>
      <c r="I25" s="10">
        <v>15472</v>
      </c>
      <c r="J25" s="10">
        <v>0</v>
      </c>
      <c r="K25" s="10">
        <v>0</v>
      </c>
      <c r="L25" s="10">
        <v>0</v>
      </c>
      <c r="M25" s="10">
        <v>0</v>
      </c>
      <c r="N25" s="10">
        <v>0</v>
      </c>
      <c r="O25" s="10">
        <v>0</v>
      </c>
      <c r="P25" s="10">
        <v>0</v>
      </c>
      <c r="Q25" s="11">
        <v>0</v>
      </c>
    </row>
    <row r="26" spans="2:19" ht="21.75" customHeight="1" x14ac:dyDescent="0.3">
      <c r="B26" s="9" t="s">
        <v>154</v>
      </c>
      <c r="C26" s="10">
        <v>0</v>
      </c>
      <c r="D26" s="10">
        <v>0</v>
      </c>
      <c r="E26" s="10">
        <v>0</v>
      </c>
      <c r="F26" s="10">
        <v>0</v>
      </c>
      <c r="G26" s="10">
        <v>0</v>
      </c>
      <c r="H26" s="10">
        <v>0</v>
      </c>
      <c r="I26" s="10">
        <v>0</v>
      </c>
      <c r="J26" s="10">
        <v>0</v>
      </c>
      <c r="K26" s="10">
        <v>0</v>
      </c>
      <c r="L26" s="10">
        <v>0</v>
      </c>
      <c r="M26" s="10">
        <v>560253</v>
      </c>
      <c r="N26" s="10">
        <v>0</v>
      </c>
      <c r="O26" s="10">
        <v>0</v>
      </c>
      <c r="P26" s="10">
        <v>0</v>
      </c>
      <c r="Q26" s="11">
        <v>560253</v>
      </c>
    </row>
    <row r="27" spans="2:19" ht="21.75" customHeight="1" x14ac:dyDescent="0.3">
      <c r="B27" s="9" t="s">
        <v>38</v>
      </c>
      <c r="C27" s="10">
        <v>852</v>
      </c>
      <c r="D27" s="10">
        <v>0</v>
      </c>
      <c r="E27" s="10">
        <v>0</v>
      </c>
      <c r="F27" s="10">
        <v>852</v>
      </c>
      <c r="G27" s="10">
        <v>0</v>
      </c>
      <c r="H27" s="10">
        <v>0</v>
      </c>
      <c r="I27" s="10">
        <v>0</v>
      </c>
      <c r="J27" s="10">
        <v>852</v>
      </c>
      <c r="K27" s="10">
        <v>0</v>
      </c>
      <c r="L27" s="10">
        <v>852</v>
      </c>
      <c r="M27" s="10">
        <v>0</v>
      </c>
      <c r="N27" s="10">
        <v>0</v>
      </c>
      <c r="O27" s="10">
        <v>0</v>
      </c>
      <c r="P27" s="10">
        <v>0</v>
      </c>
      <c r="Q27" s="11">
        <v>852</v>
      </c>
    </row>
    <row r="28" spans="2:19" ht="21.75" customHeight="1" x14ac:dyDescent="0.3">
      <c r="B28" s="9" t="s">
        <v>62</v>
      </c>
      <c r="C28" s="10">
        <v>0</v>
      </c>
      <c r="D28" s="10">
        <v>0</v>
      </c>
      <c r="E28" s="10">
        <v>0</v>
      </c>
      <c r="F28" s="10">
        <v>0</v>
      </c>
      <c r="G28" s="10">
        <v>0</v>
      </c>
      <c r="H28" s="10">
        <v>0</v>
      </c>
      <c r="I28" s="10">
        <v>0</v>
      </c>
      <c r="J28" s="10">
        <v>0</v>
      </c>
      <c r="K28" s="10">
        <v>0</v>
      </c>
      <c r="L28" s="10">
        <v>0</v>
      </c>
      <c r="M28" s="10">
        <v>72117</v>
      </c>
      <c r="N28" s="10">
        <v>0</v>
      </c>
      <c r="O28" s="10">
        <v>0</v>
      </c>
      <c r="P28" s="10">
        <v>0</v>
      </c>
      <c r="Q28" s="11">
        <v>72117</v>
      </c>
    </row>
    <row r="29" spans="2:19" ht="21.75" customHeight="1" x14ac:dyDescent="0.3">
      <c r="B29" s="9" t="s">
        <v>63</v>
      </c>
      <c r="C29" s="10">
        <v>0</v>
      </c>
      <c r="D29" s="10">
        <v>0</v>
      </c>
      <c r="E29" s="10">
        <v>0</v>
      </c>
      <c r="F29" s="10">
        <v>0</v>
      </c>
      <c r="G29" s="10">
        <v>24017</v>
      </c>
      <c r="H29" s="10">
        <v>0</v>
      </c>
      <c r="I29" s="10">
        <v>24017</v>
      </c>
      <c r="J29" s="10">
        <v>-24017</v>
      </c>
      <c r="K29" s="10">
        <v>0</v>
      </c>
      <c r="L29" s="10">
        <v>-24017</v>
      </c>
      <c r="M29" s="10">
        <v>61012</v>
      </c>
      <c r="N29" s="10">
        <v>0</v>
      </c>
      <c r="O29" s="10">
        <v>0</v>
      </c>
      <c r="P29" s="10">
        <v>0</v>
      </c>
      <c r="Q29" s="11">
        <v>36995</v>
      </c>
    </row>
    <row r="30" spans="2:19" ht="21.75" customHeight="1" x14ac:dyDescent="0.3">
      <c r="B30" s="9" t="s">
        <v>64</v>
      </c>
      <c r="C30" s="10">
        <v>0</v>
      </c>
      <c r="D30" s="10">
        <v>0</v>
      </c>
      <c r="E30" s="10">
        <v>152756</v>
      </c>
      <c r="F30" s="10">
        <v>152756</v>
      </c>
      <c r="G30" s="10">
        <v>0</v>
      </c>
      <c r="H30" s="10">
        <v>0</v>
      </c>
      <c r="I30" s="10">
        <v>0</v>
      </c>
      <c r="J30" s="10">
        <v>152756</v>
      </c>
      <c r="K30" s="10">
        <v>0</v>
      </c>
      <c r="L30" s="10">
        <v>152756</v>
      </c>
      <c r="M30" s="10">
        <v>-49818</v>
      </c>
      <c r="N30" s="10">
        <v>0</v>
      </c>
      <c r="O30" s="10">
        <v>0</v>
      </c>
      <c r="P30" s="10">
        <v>0</v>
      </c>
      <c r="Q30" s="11">
        <v>102938</v>
      </c>
    </row>
    <row r="31" spans="2:19" s="53" customFormat="1" ht="21.75" customHeight="1" x14ac:dyDescent="0.3">
      <c r="B31" s="54" t="s">
        <v>45</v>
      </c>
      <c r="C31" s="55">
        <f t="shared" ref="C31:Q31" si="0">SUM(C6:C30)</f>
        <v>1714951</v>
      </c>
      <c r="D31" s="55">
        <f t="shared" si="0"/>
        <v>818815</v>
      </c>
      <c r="E31" s="55">
        <f t="shared" si="0"/>
        <v>4168186</v>
      </c>
      <c r="F31" s="55">
        <f t="shared" si="0"/>
        <v>6701952</v>
      </c>
      <c r="G31" s="55">
        <f t="shared" si="0"/>
        <v>202402</v>
      </c>
      <c r="H31" s="55">
        <f t="shared" si="0"/>
        <v>219109</v>
      </c>
      <c r="I31" s="55">
        <f t="shared" si="0"/>
        <v>437704</v>
      </c>
      <c r="J31" s="55">
        <f t="shared" si="0"/>
        <v>6264248</v>
      </c>
      <c r="K31" s="55">
        <f t="shared" si="0"/>
        <v>1926041</v>
      </c>
      <c r="L31" s="55">
        <f t="shared" si="0"/>
        <v>4338207</v>
      </c>
      <c r="M31" s="55">
        <f t="shared" si="0"/>
        <v>-1870191</v>
      </c>
      <c r="N31" s="55">
        <f t="shared" si="0"/>
        <v>3519583</v>
      </c>
      <c r="O31" s="55">
        <f t="shared" si="0"/>
        <v>250000</v>
      </c>
      <c r="P31" s="55">
        <f t="shared" si="0"/>
        <v>666737</v>
      </c>
      <c r="Q31" s="55">
        <f t="shared" si="0"/>
        <v>-1968304</v>
      </c>
      <c r="S31" s="47"/>
    </row>
    <row r="32" spans="2:19" s="53" customFormat="1" ht="21.75" customHeight="1" x14ac:dyDescent="0.3">
      <c r="B32" s="251" t="s">
        <v>46</v>
      </c>
      <c r="C32" s="252"/>
      <c r="D32" s="252"/>
      <c r="E32" s="252"/>
      <c r="F32" s="252"/>
      <c r="G32" s="252"/>
      <c r="H32" s="252"/>
      <c r="I32" s="252"/>
      <c r="J32" s="252"/>
      <c r="K32" s="252"/>
      <c r="L32" s="252"/>
      <c r="M32" s="252"/>
      <c r="N32" s="252"/>
      <c r="O32" s="252"/>
      <c r="P32" s="252"/>
      <c r="Q32" s="253"/>
      <c r="S32" s="47"/>
    </row>
    <row r="33" spans="2:19" s="47" customFormat="1" ht="21.75" customHeight="1" x14ac:dyDescent="0.3">
      <c r="B33" s="56" t="s">
        <v>47</v>
      </c>
      <c r="C33" s="10">
        <v>112719</v>
      </c>
      <c r="D33" s="10">
        <v>0</v>
      </c>
      <c r="E33" s="10">
        <v>0</v>
      </c>
      <c r="F33" s="10">
        <v>112719</v>
      </c>
      <c r="G33" s="10">
        <v>0</v>
      </c>
      <c r="H33" s="10">
        <v>0</v>
      </c>
      <c r="I33" s="10">
        <v>0</v>
      </c>
      <c r="J33" s="10">
        <v>112719</v>
      </c>
      <c r="K33" s="10">
        <v>33816</v>
      </c>
      <c r="L33" s="10">
        <v>78903</v>
      </c>
      <c r="M33" s="10">
        <v>156963</v>
      </c>
      <c r="N33" s="10">
        <v>0</v>
      </c>
      <c r="O33" s="10">
        <v>0</v>
      </c>
      <c r="P33" s="10">
        <v>0</v>
      </c>
      <c r="Q33" s="11">
        <v>235866</v>
      </c>
    </row>
    <row r="34" spans="2:19" s="47" customFormat="1" ht="21.75" customHeight="1" x14ac:dyDescent="0.3">
      <c r="B34" s="56" t="s">
        <v>79</v>
      </c>
      <c r="C34" s="10">
        <v>115066</v>
      </c>
      <c r="D34" s="10">
        <v>169439</v>
      </c>
      <c r="E34" s="10">
        <v>193</v>
      </c>
      <c r="F34" s="10">
        <v>284698</v>
      </c>
      <c r="G34" s="10">
        <v>0</v>
      </c>
      <c r="H34" s="10">
        <v>848</v>
      </c>
      <c r="I34" s="10">
        <v>145</v>
      </c>
      <c r="J34" s="10">
        <v>284553</v>
      </c>
      <c r="K34" s="10">
        <v>25106</v>
      </c>
      <c r="L34" s="10">
        <v>259447</v>
      </c>
      <c r="M34" s="10">
        <v>530345</v>
      </c>
      <c r="N34" s="10">
        <v>293447</v>
      </c>
      <c r="O34" s="10">
        <v>0</v>
      </c>
      <c r="P34" s="10">
        <v>0</v>
      </c>
      <c r="Q34" s="11">
        <v>496345</v>
      </c>
    </row>
    <row r="35" spans="2:19" s="47" customFormat="1" ht="21.75" customHeight="1" x14ac:dyDescent="0.3">
      <c r="B35" s="56" t="s">
        <v>48</v>
      </c>
      <c r="C35" s="10">
        <v>928451</v>
      </c>
      <c r="D35" s="10">
        <v>0</v>
      </c>
      <c r="E35" s="10">
        <v>0</v>
      </c>
      <c r="F35" s="10">
        <v>928451</v>
      </c>
      <c r="G35" s="10">
        <v>0</v>
      </c>
      <c r="H35" s="10">
        <v>0</v>
      </c>
      <c r="I35" s="10">
        <v>0</v>
      </c>
      <c r="J35" s="10">
        <v>928451</v>
      </c>
      <c r="K35" s="10">
        <v>243269</v>
      </c>
      <c r="L35" s="10">
        <v>685181</v>
      </c>
      <c r="M35" s="10">
        <v>4320953</v>
      </c>
      <c r="N35" s="10">
        <v>0</v>
      </c>
      <c r="O35" s="10">
        <v>0</v>
      </c>
      <c r="P35" s="10">
        <v>0</v>
      </c>
      <c r="Q35" s="11">
        <v>5006134</v>
      </c>
    </row>
    <row r="36" spans="2:19" s="53" customFormat="1" ht="21.75" customHeight="1" x14ac:dyDescent="0.3">
      <c r="B36" s="54" t="s">
        <v>45</v>
      </c>
      <c r="C36" s="55">
        <f>SUM(C33:C35)</f>
        <v>1156236</v>
      </c>
      <c r="D36" s="55">
        <f t="shared" ref="D36:P36" si="1">SUM(D33:D35)</f>
        <v>169439</v>
      </c>
      <c r="E36" s="55">
        <f t="shared" si="1"/>
        <v>193</v>
      </c>
      <c r="F36" s="55">
        <f t="shared" si="1"/>
        <v>1325868</v>
      </c>
      <c r="G36" s="55">
        <f t="shared" si="1"/>
        <v>0</v>
      </c>
      <c r="H36" s="55">
        <f t="shared" si="1"/>
        <v>848</v>
      </c>
      <c r="I36" s="55">
        <f t="shared" si="1"/>
        <v>145</v>
      </c>
      <c r="J36" s="55">
        <f t="shared" si="1"/>
        <v>1325723</v>
      </c>
      <c r="K36" s="55">
        <f t="shared" si="1"/>
        <v>302191</v>
      </c>
      <c r="L36" s="55">
        <f t="shared" si="1"/>
        <v>1023531</v>
      </c>
      <c r="M36" s="55">
        <f t="shared" si="1"/>
        <v>5008261</v>
      </c>
      <c r="N36" s="55">
        <f t="shared" si="1"/>
        <v>293447</v>
      </c>
      <c r="O36" s="55">
        <f t="shared" si="1"/>
        <v>0</v>
      </c>
      <c r="P36" s="55">
        <f t="shared" si="1"/>
        <v>0</v>
      </c>
      <c r="Q36" s="55">
        <f>SUM(Q33:Q35)</f>
        <v>5738345</v>
      </c>
      <c r="S36" s="47"/>
    </row>
    <row r="37" spans="2:19" s="47" customFormat="1" ht="21.75" customHeight="1" x14ac:dyDescent="0.3">
      <c r="B37" s="54" t="s">
        <v>49</v>
      </c>
      <c r="C37" s="57">
        <f>C36+C31</f>
        <v>2871187</v>
      </c>
      <c r="D37" s="57">
        <f t="shared" ref="D37:P37" si="2">D36+D31</f>
        <v>988254</v>
      </c>
      <c r="E37" s="57">
        <f t="shared" si="2"/>
        <v>4168379</v>
      </c>
      <c r="F37" s="57">
        <f t="shared" si="2"/>
        <v>8027820</v>
      </c>
      <c r="G37" s="57">
        <f t="shared" si="2"/>
        <v>202402</v>
      </c>
      <c r="H37" s="57">
        <f t="shared" si="2"/>
        <v>219957</v>
      </c>
      <c r="I37" s="57">
        <f t="shared" si="2"/>
        <v>437849</v>
      </c>
      <c r="J37" s="57">
        <f t="shared" si="2"/>
        <v>7589971</v>
      </c>
      <c r="K37" s="57">
        <f t="shared" si="2"/>
        <v>2228232</v>
      </c>
      <c r="L37" s="57">
        <f t="shared" si="2"/>
        <v>5361738</v>
      </c>
      <c r="M37" s="57">
        <f t="shared" si="2"/>
        <v>3138070</v>
      </c>
      <c r="N37" s="57">
        <f t="shared" si="2"/>
        <v>3813030</v>
      </c>
      <c r="O37" s="57">
        <f t="shared" si="2"/>
        <v>250000</v>
      </c>
      <c r="P37" s="57">
        <f t="shared" si="2"/>
        <v>666737</v>
      </c>
      <c r="Q37" s="57">
        <f>Q36+Q31</f>
        <v>3770041</v>
      </c>
    </row>
    <row r="38" spans="2:19" ht="19.5" customHeight="1" x14ac:dyDescent="0.3">
      <c r="B38" s="255" t="s">
        <v>50</v>
      </c>
      <c r="C38" s="255"/>
      <c r="D38" s="255"/>
      <c r="E38" s="255"/>
      <c r="F38" s="255"/>
      <c r="G38" s="255"/>
      <c r="H38" s="255"/>
      <c r="I38" s="255"/>
      <c r="J38" s="255"/>
      <c r="K38" s="255"/>
      <c r="L38" s="255"/>
      <c r="M38" s="255"/>
      <c r="N38" s="255"/>
      <c r="O38" s="255"/>
      <c r="P38" s="255"/>
      <c r="Q38" s="255"/>
    </row>
    <row r="39" spans="2:19" x14ac:dyDescent="0.3">
      <c r="I39" s="5"/>
    </row>
    <row r="40" spans="2:19" x14ac:dyDescent="0.3">
      <c r="D40" s="5"/>
    </row>
    <row r="41" spans="2:19" x14ac:dyDescent="0.3">
      <c r="J41" s="5"/>
      <c r="K41" s="5"/>
      <c r="L41" s="5"/>
    </row>
  </sheetData>
  <sheetProtection algorithmName="SHA-512" hashValue="Wy3c3AmNe+/a5i/beuULYl1yAq9jj8UbW+iAfAE6JOSYBBJbMpqfW1JUwdj9V2ydlQw5Ubik1P7xHLmFIE9YJA==" saltValue="1KxO0ge+MdqOYBFh2fK0Vw==" spinCount="100000"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P40"/>
  <sheetViews>
    <sheetView showGridLines="0" zoomScale="80" zoomScaleNormal="80" workbookViewId="0">
      <selection activeCell="E17" sqref="E17"/>
    </sheetView>
  </sheetViews>
  <sheetFormatPr defaultColWidth="9.453125" defaultRowHeight="18" customHeight="1" x14ac:dyDescent="0.3"/>
  <cols>
    <col min="1" max="1" width="14.453125" style="4" customWidth="1"/>
    <col min="2" max="2" width="50" style="4" customWidth="1"/>
    <col min="3" max="3" width="25.453125" style="4" customWidth="1"/>
    <col min="4" max="4" width="15.54296875" style="4" customWidth="1"/>
    <col min="5" max="11" width="25.453125" style="4" customWidth="1"/>
    <col min="12" max="12" width="11.54296875" style="4" bestFit="1" customWidth="1"/>
    <col min="13" max="13" width="13.54296875" style="4" bestFit="1" customWidth="1"/>
    <col min="14" max="16384" width="9.453125" style="4"/>
  </cols>
  <sheetData>
    <row r="1" spans="2:13" ht="14" x14ac:dyDescent="0.3"/>
    <row r="2" spans="2:13" ht="14" x14ac:dyDescent="0.3"/>
    <row r="3" spans="2:13" ht="6.75" customHeight="1" x14ac:dyDescent="0.3"/>
    <row r="4" spans="2:13" ht="21" customHeight="1" x14ac:dyDescent="0.3">
      <c r="B4" s="256" t="s">
        <v>299</v>
      </c>
      <c r="C4" s="256"/>
      <c r="D4" s="256"/>
      <c r="E4" s="256"/>
      <c r="F4" s="256"/>
      <c r="G4" s="256"/>
      <c r="H4" s="256"/>
      <c r="I4" s="256"/>
      <c r="J4" s="256"/>
      <c r="K4" s="256"/>
    </row>
    <row r="5" spans="2:13" s="8" customFormat="1" ht="39" customHeight="1" x14ac:dyDescent="0.3">
      <c r="B5" s="60" t="s">
        <v>0</v>
      </c>
      <c r="C5" s="66" t="s">
        <v>80</v>
      </c>
      <c r="D5" s="66" t="s">
        <v>81</v>
      </c>
      <c r="E5" s="66" t="s">
        <v>159</v>
      </c>
      <c r="F5" s="66" t="s">
        <v>82</v>
      </c>
      <c r="G5" s="66" t="s">
        <v>83</v>
      </c>
      <c r="H5" s="66" t="s">
        <v>140</v>
      </c>
      <c r="I5" s="66" t="s">
        <v>160</v>
      </c>
      <c r="J5" s="66" t="s">
        <v>84</v>
      </c>
      <c r="K5" s="66" t="s">
        <v>85</v>
      </c>
    </row>
    <row r="6" spans="2:13" ht="29.25" customHeight="1" x14ac:dyDescent="0.3">
      <c r="B6" s="261" t="s">
        <v>16</v>
      </c>
      <c r="C6" s="262"/>
      <c r="D6" s="262"/>
      <c r="E6" s="262"/>
      <c r="F6" s="262"/>
      <c r="G6" s="262"/>
      <c r="H6" s="262"/>
      <c r="I6" s="262"/>
      <c r="J6" s="262"/>
      <c r="K6" s="263"/>
    </row>
    <row r="7" spans="2:13" ht="29.25" customHeight="1" x14ac:dyDescent="0.3">
      <c r="B7" s="13" t="s">
        <v>51</v>
      </c>
      <c r="C7" s="185">
        <f>'APPENDIX 5'!D6</f>
        <v>148532</v>
      </c>
      <c r="D7" s="185">
        <f>'APPENDIX 6'!D6</f>
        <v>25211</v>
      </c>
      <c r="E7" s="185">
        <f>'APPENDIX 11'!D6</f>
        <v>609152</v>
      </c>
      <c r="F7" s="185">
        <f>'APPENDIX 7'!D6</f>
        <v>501961</v>
      </c>
      <c r="G7" s="185">
        <f>'APPENDIX 8'!D6</f>
        <v>232735</v>
      </c>
      <c r="H7" s="185">
        <f>'APPENDIX 10'!D6</f>
        <v>0</v>
      </c>
      <c r="I7" s="185">
        <f>'APPENDIX 9'!D6</f>
        <v>129</v>
      </c>
      <c r="J7" s="186">
        <f>SUM(C7:I7)</f>
        <v>1517720</v>
      </c>
      <c r="K7" s="14">
        <f t="shared" ref="K7:K31" si="0">IFERROR(J7/$J$32,0)*100</f>
        <v>1.5537992655602877</v>
      </c>
      <c r="M7" s="16"/>
    </row>
    <row r="8" spans="2:13" ht="29.25" customHeight="1" x14ac:dyDescent="0.3">
      <c r="B8" s="13" t="s">
        <v>144</v>
      </c>
      <c r="C8" s="185">
        <f>'APPENDIX 5'!D7</f>
        <v>657260</v>
      </c>
      <c r="D8" s="185">
        <f>'APPENDIX 6'!D7</f>
        <v>0</v>
      </c>
      <c r="E8" s="185">
        <f>'APPENDIX 11'!D7</f>
        <v>0</v>
      </c>
      <c r="F8" s="185">
        <f>'APPENDIX 7'!D7</f>
        <v>809652</v>
      </c>
      <c r="G8" s="185">
        <f>'APPENDIX 8'!D7</f>
        <v>903615</v>
      </c>
      <c r="H8" s="185">
        <f>'APPENDIX 10'!D7</f>
        <v>0</v>
      </c>
      <c r="I8" s="185">
        <f>'APPENDIX 9'!D7</f>
        <v>0</v>
      </c>
      <c r="J8" s="186">
        <f t="shared" ref="J8:J31" si="1">SUM(C8:I8)</f>
        <v>2370527</v>
      </c>
      <c r="K8" s="14">
        <f t="shared" si="0"/>
        <v>2.42687920801652</v>
      </c>
      <c r="M8" s="16"/>
    </row>
    <row r="9" spans="2:13" ht="29.25" customHeight="1" x14ac:dyDescent="0.3">
      <c r="B9" s="6" t="s">
        <v>153</v>
      </c>
      <c r="C9" s="185">
        <f>'APPENDIX 5'!D8</f>
        <v>8766046</v>
      </c>
      <c r="D9" s="185">
        <f>'APPENDIX 6'!D8</f>
        <v>3046542</v>
      </c>
      <c r="E9" s="185">
        <f>'APPENDIX 11'!D8</f>
        <v>9413229</v>
      </c>
      <c r="F9" s="185">
        <f>'APPENDIX 7'!D8</f>
        <v>550270</v>
      </c>
      <c r="G9" s="185">
        <f>'APPENDIX 8'!D8</f>
        <v>1488870</v>
      </c>
      <c r="H9" s="185">
        <f>'APPENDIX 10'!D8</f>
        <v>0</v>
      </c>
      <c r="I9" s="185">
        <f>'APPENDIX 9'!D8</f>
        <v>686681</v>
      </c>
      <c r="J9" s="186">
        <f t="shared" si="1"/>
        <v>23951638</v>
      </c>
      <c r="K9" s="14">
        <f t="shared" si="0"/>
        <v>24.521016744436313</v>
      </c>
      <c r="M9" s="16"/>
    </row>
    <row r="10" spans="2:13" ht="29.25" customHeight="1" x14ac:dyDescent="0.3">
      <c r="B10" s="6" t="s">
        <v>52</v>
      </c>
      <c r="C10" s="185">
        <f>'APPENDIX 5'!D9</f>
        <v>136055</v>
      </c>
      <c r="D10" s="185">
        <f>'APPENDIX 6'!D9</f>
        <v>0</v>
      </c>
      <c r="E10" s="185">
        <f>'APPENDIX 11'!D9</f>
        <v>0</v>
      </c>
      <c r="F10" s="185">
        <f>'APPENDIX 7'!D9</f>
        <v>174456</v>
      </c>
      <c r="G10" s="185">
        <f>'APPENDIX 8'!D9</f>
        <v>0</v>
      </c>
      <c r="H10" s="185">
        <f>'APPENDIX 10'!D9</f>
        <v>0</v>
      </c>
      <c r="I10" s="185">
        <f>'APPENDIX 9'!D9</f>
        <v>0</v>
      </c>
      <c r="J10" s="186">
        <f t="shared" si="1"/>
        <v>310511</v>
      </c>
      <c r="K10" s="14">
        <f t="shared" si="0"/>
        <v>0.31789247275412497</v>
      </c>
      <c r="M10" s="16"/>
    </row>
    <row r="11" spans="2:13" ht="29.25" customHeight="1" x14ac:dyDescent="0.3">
      <c r="B11" s="6" t="s">
        <v>53</v>
      </c>
      <c r="C11" s="185">
        <f>'APPENDIX 5'!D10</f>
        <v>1139444</v>
      </c>
      <c r="D11" s="185">
        <f>'APPENDIX 6'!D10</f>
        <v>298679</v>
      </c>
      <c r="E11" s="185">
        <f>'APPENDIX 11'!D10</f>
        <v>1074234</v>
      </c>
      <c r="F11" s="185">
        <f>'APPENDIX 7'!D10</f>
        <v>439694</v>
      </c>
      <c r="G11" s="185">
        <f>'APPENDIX 8'!D10</f>
        <v>3120076</v>
      </c>
      <c r="H11" s="185">
        <f>'APPENDIX 10'!D10</f>
        <v>0</v>
      </c>
      <c r="I11" s="185">
        <f>'APPENDIX 9'!D10</f>
        <v>0</v>
      </c>
      <c r="J11" s="186">
        <f t="shared" si="1"/>
        <v>6072127</v>
      </c>
      <c r="K11" s="14">
        <f t="shared" si="0"/>
        <v>6.2164737059462842</v>
      </c>
      <c r="M11" s="16"/>
    </row>
    <row r="12" spans="2:13" ht="29.25" customHeight="1" x14ac:dyDescent="0.3">
      <c r="B12" s="6" t="s">
        <v>22</v>
      </c>
      <c r="C12" s="185">
        <f>'APPENDIX 5'!D11</f>
        <v>280275</v>
      </c>
      <c r="D12" s="185">
        <f>'APPENDIX 6'!D11</f>
        <v>0</v>
      </c>
      <c r="E12" s="185">
        <f>'APPENDIX 11'!D11</f>
        <v>0</v>
      </c>
      <c r="F12" s="185">
        <f>'APPENDIX 7'!D11</f>
        <v>14044</v>
      </c>
      <c r="G12" s="185">
        <f>'APPENDIX 8'!D11</f>
        <v>0</v>
      </c>
      <c r="H12" s="185">
        <f>'APPENDIX 10'!D11</f>
        <v>0</v>
      </c>
      <c r="I12" s="185">
        <f>'APPENDIX 9'!D11</f>
        <v>0</v>
      </c>
      <c r="J12" s="186">
        <f t="shared" si="1"/>
        <v>294319</v>
      </c>
      <c r="K12" s="14">
        <f t="shared" si="0"/>
        <v>0.30131555625572459</v>
      </c>
      <c r="M12" s="16"/>
    </row>
    <row r="13" spans="2:13" ht="29.25" customHeight="1" x14ac:dyDescent="0.3">
      <c r="B13" s="6" t="s">
        <v>55</v>
      </c>
      <c r="C13" s="185">
        <f>'APPENDIX 5'!D12</f>
        <v>313331</v>
      </c>
      <c r="D13" s="185">
        <f>'APPENDIX 6'!D12</f>
        <v>0</v>
      </c>
      <c r="E13" s="185">
        <f>'APPENDIX 11'!D12</f>
        <v>2573676</v>
      </c>
      <c r="F13" s="185">
        <f>'APPENDIX 7'!D12</f>
        <v>32445</v>
      </c>
      <c r="G13" s="185">
        <f>'APPENDIX 8'!D12</f>
        <v>4567</v>
      </c>
      <c r="H13" s="185">
        <f>'APPENDIX 10'!D12</f>
        <v>0</v>
      </c>
      <c r="I13" s="185">
        <f>'APPENDIX 9'!D12</f>
        <v>0</v>
      </c>
      <c r="J13" s="186">
        <f t="shared" si="1"/>
        <v>2924019</v>
      </c>
      <c r="K13" s="14">
        <f t="shared" si="0"/>
        <v>2.9935288292203617</v>
      </c>
      <c r="M13" s="16"/>
    </row>
    <row r="14" spans="2:13" ht="29.25" customHeight="1" x14ac:dyDescent="0.3">
      <c r="B14" s="6" t="s">
        <v>56</v>
      </c>
      <c r="C14" s="185">
        <f>'APPENDIX 5'!D13</f>
        <v>75508</v>
      </c>
      <c r="D14" s="185">
        <f>'APPENDIX 6'!D13</f>
        <v>0</v>
      </c>
      <c r="E14" s="185">
        <f>'APPENDIX 11'!D13</f>
        <v>132377</v>
      </c>
      <c r="F14" s="185">
        <f>'APPENDIX 7'!D13</f>
        <v>856182</v>
      </c>
      <c r="G14" s="185">
        <f>'APPENDIX 8'!D13</f>
        <v>69119</v>
      </c>
      <c r="H14" s="185">
        <f>'APPENDIX 10'!D13</f>
        <v>0</v>
      </c>
      <c r="I14" s="185">
        <f>'APPENDIX 9'!D13</f>
        <v>0</v>
      </c>
      <c r="J14" s="186">
        <f t="shared" si="1"/>
        <v>1133186</v>
      </c>
      <c r="K14" s="14">
        <f t="shared" si="0"/>
        <v>1.1601241167957201</v>
      </c>
      <c r="M14" s="16"/>
    </row>
    <row r="15" spans="2:13" ht="29.25" customHeight="1" x14ac:dyDescent="0.3">
      <c r="B15" s="6" t="s">
        <v>57</v>
      </c>
      <c r="C15" s="185">
        <f>'APPENDIX 5'!D14</f>
        <v>3302679</v>
      </c>
      <c r="D15" s="185">
        <f>'APPENDIX 6'!D14</f>
        <v>529785</v>
      </c>
      <c r="E15" s="185">
        <f>'APPENDIX 11'!D14</f>
        <v>8660744</v>
      </c>
      <c r="F15" s="185">
        <f>'APPENDIX 7'!D14</f>
        <v>318592</v>
      </c>
      <c r="G15" s="185">
        <f>'APPENDIX 8'!D14</f>
        <v>200821</v>
      </c>
      <c r="H15" s="185">
        <f>'APPENDIX 10'!D14</f>
        <v>0</v>
      </c>
      <c r="I15" s="185">
        <f>'APPENDIX 9'!D14</f>
        <v>28279</v>
      </c>
      <c r="J15" s="186">
        <f t="shared" si="1"/>
        <v>13040900</v>
      </c>
      <c r="K15" s="14">
        <f t="shared" si="0"/>
        <v>13.350908495799723</v>
      </c>
      <c r="M15" s="16"/>
    </row>
    <row r="16" spans="2:13" ht="29.25" customHeight="1" x14ac:dyDescent="0.3">
      <c r="B16" s="6" t="s">
        <v>58</v>
      </c>
      <c r="C16" s="185">
        <f>'APPENDIX 5'!D15</f>
        <v>3685808</v>
      </c>
      <c r="D16" s="185">
        <f>'APPENDIX 6'!D15</f>
        <v>1085109</v>
      </c>
      <c r="E16" s="185">
        <f>'APPENDIX 11'!D15</f>
        <v>8193521</v>
      </c>
      <c r="F16" s="185">
        <f>'APPENDIX 7'!D15</f>
        <v>964614</v>
      </c>
      <c r="G16" s="185">
        <f>'APPENDIX 8'!D15</f>
        <v>120594</v>
      </c>
      <c r="H16" s="185">
        <f>'APPENDIX 10'!D15</f>
        <v>0</v>
      </c>
      <c r="I16" s="185">
        <f>'APPENDIX 9'!D15</f>
        <v>0</v>
      </c>
      <c r="J16" s="186">
        <f t="shared" si="1"/>
        <v>14049646</v>
      </c>
      <c r="K16" s="14">
        <f t="shared" si="0"/>
        <v>14.383634422806601</v>
      </c>
      <c r="M16" s="16"/>
    </row>
    <row r="17" spans="2:16" ht="29.25" customHeight="1" x14ac:dyDescent="0.3">
      <c r="B17" s="6" t="s">
        <v>59</v>
      </c>
      <c r="C17" s="185">
        <f>'APPENDIX 5'!D16</f>
        <v>1614695</v>
      </c>
      <c r="D17" s="185">
        <f>'APPENDIX 6'!D16</f>
        <v>412487</v>
      </c>
      <c r="E17" s="185">
        <f>'APPENDIX 11'!D16</f>
        <v>3535194</v>
      </c>
      <c r="F17" s="185">
        <f>'APPENDIX 7'!D16</f>
        <v>50283</v>
      </c>
      <c r="G17" s="185">
        <f>'APPENDIX 8'!D16</f>
        <v>0</v>
      </c>
      <c r="H17" s="185">
        <f>'APPENDIX 10'!D16</f>
        <v>0</v>
      </c>
      <c r="I17" s="185">
        <f>'APPENDIX 9'!D16</f>
        <v>0</v>
      </c>
      <c r="J17" s="186">
        <f t="shared" si="1"/>
        <v>5612659</v>
      </c>
      <c r="K17" s="14">
        <f t="shared" si="0"/>
        <v>5.7460832248638347</v>
      </c>
      <c r="M17" s="16"/>
    </row>
    <row r="18" spans="2:16" ht="29.25" customHeight="1" x14ac:dyDescent="0.3">
      <c r="B18" s="6" t="s">
        <v>133</v>
      </c>
      <c r="C18" s="185">
        <f>'APPENDIX 5'!D17</f>
        <v>47843</v>
      </c>
      <c r="D18" s="185">
        <f>'APPENDIX 6'!D17</f>
        <v>198170</v>
      </c>
      <c r="E18" s="185">
        <f>'APPENDIX 11'!D17</f>
        <v>100344</v>
      </c>
      <c r="F18" s="185">
        <f>'APPENDIX 7'!D17</f>
        <v>20569</v>
      </c>
      <c r="G18" s="185">
        <f>'APPENDIX 8'!D17</f>
        <v>329124</v>
      </c>
      <c r="H18" s="185">
        <f>'APPENDIX 10'!D17</f>
        <v>0</v>
      </c>
      <c r="I18" s="185">
        <f>'APPENDIX 9'!D17</f>
        <v>0</v>
      </c>
      <c r="J18" s="186">
        <f t="shared" si="1"/>
        <v>696050</v>
      </c>
      <c r="K18" s="14">
        <f t="shared" si="0"/>
        <v>0.71259651239572408</v>
      </c>
      <c r="M18" s="16"/>
    </row>
    <row r="19" spans="2:16" ht="29.25" customHeight="1" x14ac:dyDescent="0.3">
      <c r="B19" s="6" t="s">
        <v>261</v>
      </c>
      <c r="C19" s="185">
        <f>'APPENDIX 5'!D18</f>
        <v>0</v>
      </c>
      <c r="D19" s="185">
        <f>'APPENDIX 6'!D18</f>
        <v>0</v>
      </c>
      <c r="E19" s="185">
        <f>'APPENDIX 11'!D18</f>
        <v>0</v>
      </c>
      <c r="F19" s="185">
        <f>'APPENDIX 7'!D18</f>
        <v>0</v>
      </c>
      <c r="G19" s="185">
        <f>'APPENDIX 8'!D18</f>
        <v>713864</v>
      </c>
      <c r="H19" s="185">
        <f>'APPENDIX 10'!D18</f>
        <v>0</v>
      </c>
      <c r="I19" s="185">
        <f>'APPENDIX 9'!D18</f>
        <v>0</v>
      </c>
      <c r="J19" s="186">
        <f t="shared" si="1"/>
        <v>713864</v>
      </c>
      <c r="K19" s="14">
        <f t="shared" si="0"/>
        <v>0.73083398710561187</v>
      </c>
      <c r="M19" s="16"/>
    </row>
    <row r="20" spans="2:16" ht="29.25" customHeight="1" x14ac:dyDescent="0.3">
      <c r="B20" s="6" t="s">
        <v>138</v>
      </c>
      <c r="C20" s="185">
        <f>'APPENDIX 5'!D19</f>
        <v>1332429</v>
      </c>
      <c r="D20" s="185">
        <f>'APPENDIX 6'!D19</f>
        <v>57219</v>
      </c>
      <c r="E20" s="185">
        <f>'APPENDIX 11'!D19</f>
        <v>1481785</v>
      </c>
      <c r="F20" s="185">
        <f>'APPENDIX 7'!D19</f>
        <v>561081</v>
      </c>
      <c r="G20" s="185">
        <f>'APPENDIX 8'!D19</f>
        <v>561121</v>
      </c>
      <c r="H20" s="185">
        <f>'APPENDIX 10'!D19</f>
        <v>0</v>
      </c>
      <c r="I20" s="185">
        <f>'APPENDIX 9'!D19</f>
        <v>1071055</v>
      </c>
      <c r="J20" s="186">
        <f t="shared" si="1"/>
        <v>5064690</v>
      </c>
      <c r="K20" s="14">
        <f t="shared" si="0"/>
        <v>5.1850878965095895</v>
      </c>
      <c r="M20" s="16"/>
    </row>
    <row r="21" spans="2:16" ht="29.25" customHeight="1" x14ac:dyDescent="0.3">
      <c r="B21" s="6" t="s">
        <v>35</v>
      </c>
      <c r="C21" s="185">
        <f>'APPENDIX 5'!D20</f>
        <v>1452394</v>
      </c>
      <c r="D21" s="185">
        <f>'APPENDIX 6'!D20</f>
        <v>1294739</v>
      </c>
      <c r="E21" s="185">
        <f>'APPENDIX 11'!D20</f>
        <v>334239</v>
      </c>
      <c r="F21" s="185">
        <f>'APPENDIX 7'!D20</f>
        <v>412423</v>
      </c>
      <c r="G21" s="185">
        <f>'APPENDIX 8'!D20</f>
        <v>182259</v>
      </c>
      <c r="H21" s="185">
        <f>'APPENDIX 10'!D20</f>
        <v>0</v>
      </c>
      <c r="I21" s="185">
        <f>'APPENDIX 9'!D20</f>
        <v>7686</v>
      </c>
      <c r="J21" s="186">
        <f t="shared" si="1"/>
        <v>3683740</v>
      </c>
      <c r="K21" s="14">
        <f t="shared" si="0"/>
        <v>3.7713099297070967</v>
      </c>
      <c r="M21" s="16"/>
    </row>
    <row r="22" spans="2:16" ht="29.25" customHeight="1" x14ac:dyDescent="0.3">
      <c r="B22" s="163" t="s">
        <v>198</v>
      </c>
      <c r="C22" s="185">
        <f>'APPENDIX 5'!D21</f>
        <v>81444</v>
      </c>
      <c r="D22" s="185">
        <f>'APPENDIX 6'!D21</f>
        <v>0</v>
      </c>
      <c r="E22" s="185">
        <f>'APPENDIX 11'!D21</f>
        <v>0</v>
      </c>
      <c r="F22" s="185">
        <f>'APPENDIX 7'!D21</f>
        <v>131910</v>
      </c>
      <c r="G22" s="185">
        <f>'APPENDIX 8'!D21</f>
        <v>40402</v>
      </c>
      <c r="H22" s="185">
        <f>'APPENDIX 10'!D21</f>
        <v>0</v>
      </c>
      <c r="I22" s="185">
        <f>'APPENDIX 9'!D21</f>
        <v>14556</v>
      </c>
      <c r="J22" s="186">
        <f t="shared" si="1"/>
        <v>268312</v>
      </c>
      <c r="K22" s="14">
        <f t="shared" si="0"/>
        <v>0.27469031741099276</v>
      </c>
      <c r="M22" s="16"/>
    </row>
    <row r="23" spans="2:16" ht="29.25" customHeight="1" x14ac:dyDescent="0.3">
      <c r="B23" s="6" t="s">
        <v>60</v>
      </c>
      <c r="C23" s="185">
        <f>'APPENDIX 5'!D22</f>
        <v>981472</v>
      </c>
      <c r="D23" s="185">
        <f>'APPENDIX 6'!D22</f>
        <v>0</v>
      </c>
      <c r="E23" s="185">
        <f>'APPENDIX 11'!D22</f>
        <v>0</v>
      </c>
      <c r="F23" s="185">
        <f>'APPENDIX 7'!D22</f>
        <v>328287</v>
      </c>
      <c r="G23" s="185">
        <f>'APPENDIX 8'!D22</f>
        <v>0</v>
      </c>
      <c r="H23" s="185">
        <f>'APPENDIX 10'!D22</f>
        <v>0</v>
      </c>
      <c r="I23" s="185">
        <f>'APPENDIX 9'!D22</f>
        <v>853381</v>
      </c>
      <c r="J23" s="186">
        <f t="shared" si="1"/>
        <v>2163140</v>
      </c>
      <c r="K23" s="14">
        <f t="shared" si="0"/>
        <v>2.2145622007380026</v>
      </c>
      <c r="M23" s="16"/>
    </row>
    <row r="24" spans="2:16" ht="29.25" customHeight="1" x14ac:dyDescent="0.3">
      <c r="B24" s="6" t="s">
        <v>61</v>
      </c>
      <c r="C24" s="185">
        <f>'APPENDIX 5'!D23</f>
        <v>946844</v>
      </c>
      <c r="D24" s="185">
        <f>'APPENDIX 6'!D23</f>
        <v>22826</v>
      </c>
      <c r="E24" s="185">
        <f>'APPENDIX 11'!D23</f>
        <v>353869</v>
      </c>
      <c r="F24" s="185">
        <f>'APPENDIX 7'!D23</f>
        <v>3389458</v>
      </c>
      <c r="G24" s="185">
        <f>'APPENDIX 8'!D23</f>
        <v>647118</v>
      </c>
      <c r="H24" s="185">
        <f>'APPENDIX 10'!D23</f>
        <v>0</v>
      </c>
      <c r="I24" s="185">
        <f>'APPENDIX 9'!D23</f>
        <v>81379</v>
      </c>
      <c r="J24" s="186">
        <f t="shared" si="1"/>
        <v>5441494</v>
      </c>
      <c r="K24" s="14">
        <f t="shared" si="0"/>
        <v>5.570849287583159</v>
      </c>
      <c r="M24" s="16"/>
    </row>
    <row r="25" spans="2:16" ht="29.25" customHeight="1" x14ac:dyDescent="0.3">
      <c r="B25" s="6" t="s">
        <v>136</v>
      </c>
      <c r="C25" s="185">
        <f>'APPENDIX 5'!D24</f>
        <v>251490</v>
      </c>
      <c r="D25" s="185">
        <f>'APPENDIX 6'!D24</f>
        <v>0</v>
      </c>
      <c r="E25" s="185">
        <f>'APPENDIX 11'!D24</f>
        <v>21781</v>
      </c>
      <c r="F25" s="185">
        <f>'APPENDIX 7'!D24</f>
        <v>115652</v>
      </c>
      <c r="G25" s="185">
        <f>'APPENDIX 8'!D24</f>
        <v>249852</v>
      </c>
      <c r="H25" s="185">
        <f>'APPENDIX 10'!D24</f>
        <v>0</v>
      </c>
      <c r="I25" s="185">
        <f>'APPENDIX 9'!D24</f>
        <v>0</v>
      </c>
      <c r="J25" s="186">
        <f t="shared" si="1"/>
        <v>638775</v>
      </c>
      <c r="K25" s="14">
        <f t="shared" si="0"/>
        <v>0.65395997012510398</v>
      </c>
      <c r="M25" s="16"/>
    </row>
    <row r="26" spans="2:16" ht="29.25" customHeight="1" x14ac:dyDescent="0.3">
      <c r="B26" s="6" t="s">
        <v>137</v>
      </c>
      <c r="C26" s="185">
        <f>'APPENDIX 5'!D25</f>
        <v>29649</v>
      </c>
      <c r="D26" s="185">
        <f>'APPENDIX 6'!D25</f>
        <v>0</v>
      </c>
      <c r="E26" s="185">
        <f>'APPENDIX 11'!D25</f>
        <v>25633</v>
      </c>
      <c r="F26" s="185">
        <f>'APPENDIX 7'!D25</f>
        <v>2953</v>
      </c>
      <c r="G26" s="185">
        <f>'APPENDIX 8'!D25</f>
        <v>0</v>
      </c>
      <c r="H26" s="185">
        <f>'APPENDIX 10'!D25</f>
        <v>0</v>
      </c>
      <c r="I26" s="185">
        <f>'APPENDIX 9'!D25</f>
        <v>0</v>
      </c>
      <c r="J26" s="186">
        <f t="shared" si="1"/>
        <v>58235</v>
      </c>
      <c r="K26" s="14">
        <f t="shared" si="0"/>
        <v>5.9619363406888864E-2</v>
      </c>
      <c r="M26" s="16"/>
    </row>
    <row r="27" spans="2:16" ht="29.25" customHeight="1" x14ac:dyDescent="0.3">
      <c r="B27" s="6" t="s">
        <v>154</v>
      </c>
      <c r="C27" s="185">
        <f>'APPENDIX 5'!D26</f>
        <v>2063121</v>
      </c>
      <c r="D27" s="185">
        <f>'APPENDIX 6'!D26</f>
        <v>457202</v>
      </c>
      <c r="E27" s="185">
        <f>'APPENDIX 11'!D26</f>
        <v>192425</v>
      </c>
      <c r="F27" s="185">
        <f>'APPENDIX 7'!D26</f>
        <v>591909</v>
      </c>
      <c r="G27" s="185">
        <f>'APPENDIX 8'!D26</f>
        <v>541845</v>
      </c>
      <c r="H27" s="185">
        <f>'APPENDIX 10'!D26</f>
        <v>0</v>
      </c>
      <c r="I27" s="185">
        <f>'APPENDIX 9'!D26</f>
        <v>655146</v>
      </c>
      <c r="J27" s="186">
        <f t="shared" si="1"/>
        <v>4501648</v>
      </c>
      <c r="K27" s="14">
        <f t="shared" si="0"/>
        <v>4.6086612525439072</v>
      </c>
      <c r="M27" s="16"/>
    </row>
    <row r="28" spans="2:16" ht="29.25" customHeight="1" x14ac:dyDescent="0.3">
      <c r="B28" s="6" t="s">
        <v>38</v>
      </c>
      <c r="C28" s="185">
        <f>'APPENDIX 5'!D27</f>
        <v>0</v>
      </c>
      <c r="D28" s="185">
        <f>'APPENDIX 6'!D27</f>
        <v>0</v>
      </c>
      <c r="E28" s="185">
        <f>'APPENDIX 11'!D27</f>
        <v>0</v>
      </c>
      <c r="F28" s="185">
        <f>'APPENDIX 7'!D27</f>
        <v>1663</v>
      </c>
      <c r="G28" s="185">
        <f>'APPENDIX 8'!D27</f>
        <v>6897</v>
      </c>
      <c r="H28" s="185">
        <f>'APPENDIX 10'!D27</f>
        <v>0</v>
      </c>
      <c r="I28" s="185">
        <f>'APPENDIX 9'!D27</f>
        <v>0</v>
      </c>
      <c r="J28" s="186">
        <f t="shared" si="1"/>
        <v>8560</v>
      </c>
      <c r="K28" s="14">
        <f t="shared" si="0"/>
        <v>8.7634884650634268E-3</v>
      </c>
      <c r="M28" s="16"/>
    </row>
    <row r="29" spans="2:16" ht="29.25" customHeight="1" x14ac:dyDescent="0.3">
      <c r="B29" s="6" t="s">
        <v>62</v>
      </c>
      <c r="C29" s="185">
        <f>'APPENDIX 5'!D28</f>
        <v>52975</v>
      </c>
      <c r="D29" s="185">
        <f>'APPENDIX 6'!D28</f>
        <v>22044</v>
      </c>
      <c r="E29" s="185">
        <f>'APPENDIX 11'!D28</f>
        <v>336833</v>
      </c>
      <c r="F29" s="185">
        <f>'APPENDIX 7'!D28</f>
        <v>228295</v>
      </c>
      <c r="G29" s="185">
        <f>'APPENDIX 8'!D28</f>
        <v>6490</v>
      </c>
      <c r="H29" s="185">
        <f>'APPENDIX 10'!D28</f>
        <v>0</v>
      </c>
      <c r="I29" s="185">
        <f>'APPENDIX 9'!D28</f>
        <v>147801</v>
      </c>
      <c r="J29" s="186">
        <f t="shared" si="1"/>
        <v>794438</v>
      </c>
      <c r="K29" s="14">
        <f t="shared" si="0"/>
        <v>0.81332339359907224</v>
      </c>
      <c r="M29" s="16"/>
    </row>
    <row r="30" spans="2:16" ht="29.25" customHeight="1" x14ac:dyDescent="0.3">
      <c r="B30" s="6" t="s">
        <v>63</v>
      </c>
      <c r="C30" s="185">
        <f>'APPENDIX 5'!D29</f>
        <v>24122</v>
      </c>
      <c r="D30" s="185">
        <f>'APPENDIX 6'!D29</f>
        <v>0</v>
      </c>
      <c r="E30" s="185">
        <f>'APPENDIX 11'!D29</f>
        <v>0</v>
      </c>
      <c r="F30" s="185">
        <f>'APPENDIX 7'!D29</f>
        <v>47185</v>
      </c>
      <c r="G30" s="185">
        <f>'APPENDIX 8'!D29</f>
        <v>0</v>
      </c>
      <c r="H30" s="185">
        <f>'APPENDIX 10'!D29</f>
        <v>0</v>
      </c>
      <c r="I30" s="185">
        <f>'APPENDIX 9'!D29</f>
        <v>0</v>
      </c>
      <c r="J30" s="186">
        <f t="shared" si="1"/>
        <v>71307</v>
      </c>
      <c r="K30" s="14">
        <f t="shared" si="0"/>
        <v>7.3002111212415621E-2</v>
      </c>
      <c r="M30" s="16"/>
    </row>
    <row r="31" spans="2:16" ht="29.25" customHeight="1" x14ac:dyDescent="0.3">
      <c r="B31" s="6" t="s">
        <v>64</v>
      </c>
      <c r="C31" s="185">
        <f>'APPENDIX 5'!D30</f>
        <v>888700</v>
      </c>
      <c r="D31" s="185">
        <f>'APPENDIX 6'!D30</f>
        <v>0</v>
      </c>
      <c r="E31" s="185">
        <f>'APPENDIX 11'!D30</f>
        <v>495287</v>
      </c>
      <c r="F31" s="185">
        <f>'APPENDIX 7'!D30</f>
        <v>461245</v>
      </c>
      <c r="G31" s="185">
        <f>'APPENDIX 8'!D30</f>
        <v>305973</v>
      </c>
      <c r="H31" s="185">
        <f>'APPENDIX 10'!D30</f>
        <v>0</v>
      </c>
      <c r="I31" s="185">
        <f>'APPENDIX 9'!D30</f>
        <v>145287</v>
      </c>
      <c r="J31" s="186">
        <f t="shared" si="1"/>
        <v>2296492</v>
      </c>
      <c r="K31" s="14">
        <f t="shared" si="0"/>
        <v>2.3510842467418738</v>
      </c>
      <c r="M31" s="16"/>
    </row>
    <row r="32" spans="2:16" s="8" customFormat="1" ht="29.25" customHeight="1" x14ac:dyDescent="0.3">
      <c r="B32" s="58" t="s">
        <v>45</v>
      </c>
      <c r="C32" s="187">
        <f t="shared" ref="C32:J32" si="2">SUM(C7:C31)</f>
        <v>28272116</v>
      </c>
      <c r="D32" s="187">
        <f t="shared" si="2"/>
        <v>7450013</v>
      </c>
      <c r="E32" s="187">
        <f t="shared" si="2"/>
        <v>37534323</v>
      </c>
      <c r="F32" s="187">
        <f t="shared" si="2"/>
        <v>11004823</v>
      </c>
      <c r="G32" s="187">
        <f t="shared" si="2"/>
        <v>9725342</v>
      </c>
      <c r="H32" s="187">
        <f t="shared" si="2"/>
        <v>0</v>
      </c>
      <c r="I32" s="187">
        <f t="shared" si="2"/>
        <v>3691380</v>
      </c>
      <c r="J32" s="187">
        <f t="shared" si="2"/>
        <v>97677997</v>
      </c>
      <c r="K32" s="187">
        <f>SUM(K7:K31)</f>
        <v>100</v>
      </c>
      <c r="L32" s="4"/>
      <c r="M32" s="16"/>
      <c r="N32" s="4"/>
      <c r="O32" s="4"/>
      <c r="P32" s="4"/>
    </row>
    <row r="33" spans="2:16" s="8" customFormat="1" ht="29.25" customHeight="1" x14ac:dyDescent="0.3">
      <c r="B33" s="257" t="s">
        <v>46</v>
      </c>
      <c r="C33" s="258"/>
      <c r="D33" s="258"/>
      <c r="E33" s="258"/>
      <c r="F33" s="258"/>
      <c r="G33" s="258"/>
      <c r="H33" s="258"/>
      <c r="I33" s="258"/>
      <c r="J33" s="258"/>
      <c r="K33" s="259"/>
      <c r="L33" s="4"/>
      <c r="M33" s="16"/>
      <c r="N33" s="4"/>
      <c r="O33" s="4"/>
      <c r="P33" s="4"/>
    </row>
    <row r="34" spans="2:16" ht="29.25" customHeight="1" x14ac:dyDescent="0.3">
      <c r="B34" s="6" t="s">
        <v>47</v>
      </c>
      <c r="C34" s="185">
        <f>'APPENDIX 5'!D33</f>
        <v>3608</v>
      </c>
      <c r="D34" s="185">
        <f>'APPENDIX 6'!D33</f>
        <v>0</v>
      </c>
      <c r="E34" s="185">
        <f>'APPENDIX 11'!D33</f>
        <v>0</v>
      </c>
      <c r="F34" s="185">
        <f>'APPENDIX 7'!D33</f>
        <v>464585</v>
      </c>
      <c r="G34" s="185">
        <f>'APPENDIX 8'!D33</f>
        <v>0</v>
      </c>
      <c r="H34" s="185">
        <f>'APPENDIX 10'!D33</f>
        <v>0</v>
      </c>
      <c r="I34" s="185">
        <f>'APPENDIX 9'!D33</f>
        <v>0</v>
      </c>
      <c r="J34" s="186">
        <v>468193</v>
      </c>
      <c r="K34" s="14">
        <f>IFERROR(J34/$J$37,0)*100</f>
        <v>12.348408621860598</v>
      </c>
      <c r="M34" s="16"/>
    </row>
    <row r="35" spans="2:16" ht="29.25" customHeight="1" x14ac:dyDescent="0.3">
      <c r="B35" s="6" t="s">
        <v>79</v>
      </c>
      <c r="C35" s="185">
        <f>'APPENDIX 5'!D34</f>
        <v>38643</v>
      </c>
      <c r="D35" s="185">
        <f>'APPENDIX 6'!D34</f>
        <v>0</v>
      </c>
      <c r="E35" s="185">
        <f>'APPENDIX 11'!D34</f>
        <v>0</v>
      </c>
      <c r="F35" s="185">
        <f>'APPENDIX 7'!D34</f>
        <v>1244033</v>
      </c>
      <c r="G35" s="185">
        <f>'APPENDIX 8'!D34</f>
        <v>0</v>
      </c>
      <c r="H35" s="185">
        <f>'APPENDIX 10'!D34</f>
        <v>0</v>
      </c>
      <c r="I35" s="185">
        <f>'APPENDIX 9'!D34</f>
        <v>0</v>
      </c>
      <c r="J35" s="186">
        <v>1282676</v>
      </c>
      <c r="K35" s="14">
        <f t="shared" ref="K35" si="3">IFERROR(J35/$J$37,0)*100</f>
        <v>33.830081563486985</v>
      </c>
      <c r="M35" s="16"/>
    </row>
    <row r="36" spans="2:16" ht="29.25" customHeight="1" x14ac:dyDescent="0.3">
      <c r="B36" s="6" t="s">
        <v>48</v>
      </c>
      <c r="C36" s="185">
        <f>'APPENDIX 5'!D35</f>
        <v>204066</v>
      </c>
      <c r="D36" s="185">
        <f>'APPENDIX 6'!D35</f>
        <v>0</v>
      </c>
      <c r="E36" s="185">
        <f>'APPENDIX 11'!D35</f>
        <v>0</v>
      </c>
      <c r="F36" s="185">
        <f>'APPENDIX 7'!D35</f>
        <v>1836590</v>
      </c>
      <c r="G36" s="185">
        <f>'APPENDIX 8'!D35</f>
        <v>0</v>
      </c>
      <c r="H36" s="185">
        <f>'APPENDIX 10'!D35</f>
        <v>0</v>
      </c>
      <c r="I36" s="185">
        <f>'APPENDIX 9'!D35</f>
        <v>0</v>
      </c>
      <c r="J36" s="186">
        <v>2040656</v>
      </c>
      <c r="K36" s="14">
        <f>IFERROR(J36/$J$37,0)*100</f>
        <v>53.821509814652416</v>
      </c>
      <c r="M36" s="16"/>
    </row>
    <row r="37" spans="2:16" s="8" customFormat="1" ht="29.25" customHeight="1" x14ac:dyDescent="0.3">
      <c r="B37" s="58" t="s">
        <v>45</v>
      </c>
      <c r="C37" s="188">
        <f>SUM(C34:C36)</f>
        <v>246317</v>
      </c>
      <c r="D37" s="178">
        <f t="shared" ref="D37:J37" si="4">SUM(D34:D36)</f>
        <v>0</v>
      </c>
      <c r="E37" s="178">
        <f t="shared" si="4"/>
        <v>0</v>
      </c>
      <c r="F37" s="178">
        <f t="shared" si="4"/>
        <v>3545208</v>
      </c>
      <c r="G37" s="178">
        <f t="shared" si="4"/>
        <v>0</v>
      </c>
      <c r="H37" s="178">
        <f t="shared" si="4"/>
        <v>0</v>
      </c>
      <c r="I37" s="178">
        <f t="shared" si="4"/>
        <v>0</v>
      </c>
      <c r="J37" s="178">
        <f t="shared" si="4"/>
        <v>3791525</v>
      </c>
      <c r="K37" s="189">
        <f>SUM(K34:K36)</f>
        <v>100</v>
      </c>
      <c r="L37" s="4"/>
      <c r="M37" s="16"/>
      <c r="N37" s="4"/>
      <c r="O37" s="4"/>
      <c r="P37" s="4"/>
    </row>
    <row r="38" spans="2:16" ht="18" customHeight="1" x14ac:dyDescent="0.3">
      <c r="B38" s="260" t="s">
        <v>50</v>
      </c>
      <c r="C38" s="260"/>
      <c r="D38" s="260"/>
      <c r="E38" s="260"/>
      <c r="F38" s="260"/>
      <c r="G38" s="260"/>
      <c r="H38" s="260"/>
      <c r="I38" s="260"/>
      <c r="J38" s="260"/>
      <c r="K38" s="260"/>
    </row>
    <row r="39" spans="2:16" s="17" customFormat="1" ht="18" customHeight="1" x14ac:dyDescent="0.3">
      <c r="L39" s="4"/>
      <c r="M39" s="4"/>
      <c r="N39" s="4"/>
      <c r="O39" s="4"/>
      <c r="P39" s="4"/>
    </row>
    <row r="40" spans="2:16" ht="18" customHeight="1" x14ac:dyDescent="0.3">
      <c r="J40" s="16"/>
    </row>
  </sheetData>
  <sheetProtection algorithmName="SHA-512" hashValue="hBc5H9ZiaeOHF10IbafNtYYG6iFXcli6kHnmGhlEwlnb+RospchSSJiwYbXX2UWsZy3GzHS+I6E1SB5gPwFFAA==" saltValue="zdmgpfozNlTYAR3+j5aeQQ==" spinCount="100000" sheet="1" objects="1" scenarios="1"/>
  <mergeCells count="4">
    <mergeCell ref="B4:K4"/>
    <mergeCell ref="B33:K33"/>
    <mergeCell ref="B38:K38"/>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K37"/>
  <sheetViews>
    <sheetView showGridLines="0" zoomScale="80" zoomScaleNormal="80" workbookViewId="0">
      <selection activeCell="E15" sqref="E15"/>
    </sheetView>
  </sheetViews>
  <sheetFormatPr defaultColWidth="9.453125" defaultRowHeight="14" x14ac:dyDescent="0.3"/>
  <cols>
    <col min="1" max="1" width="16.54296875" style="4" customWidth="1"/>
    <col min="2" max="2" width="56.54296875" style="4" customWidth="1"/>
    <col min="3" max="10" width="25.453125" style="4" customWidth="1"/>
    <col min="11" max="11" width="11.54296875" style="4" bestFit="1" customWidth="1"/>
    <col min="12" max="16384" width="9.453125" style="4"/>
  </cols>
  <sheetData>
    <row r="2" spans="2:10" ht="6.75" customHeight="1" x14ac:dyDescent="0.3"/>
    <row r="3" spans="2:10" ht="21" customHeight="1" x14ac:dyDescent="0.35">
      <c r="B3" s="264" t="s">
        <v>300</v>
      </c>
      <c r="C3" s="264"/>
      <c r="D3" s="264"/>
      <c r="E3" s="264"/>
      <c r="F3" s="264"/>
      <c r="G3" s="264"/>
      <c r="H3" s="264"/>
      <c r="I3" s="264"/>
      <c r="J3" s="264"/>
    </row>
    <row r="4" spans="2:10" ht="39" customHeight="1" x14ac:dyDescent="0.3">
      <c r="B4" s="60" t="s">
        <v>0</v>
      </c>
      <c r="C4" s="66" t="s">
        <v>80</v>
      </c>
      <c r="D4" s="66" t="s">
        <v>81</v>
      </c>
      <c r="E4" s="66" t="s">
        <v>159</v>
      </c>
      <c r="F4" s="66" t="s">
        <v>82</v>
      </c>
      <c r="G4" s="66" t="s">
        <v>83</v>
      </c>
      <c r="H4" s="66" t="s">
        <v>140</v>
      </c>
      <c r="I4" s="66" t="s">
        <v>160</v>
      </c>
      <c r="J4" s="66" t="s">
        <v>84</v>
      </c>
    </row>
    <row r="5" spans="2:10" ht="27.75" customHeight="1" x14ac:dyDescent="0.3">
      <c r="B5" s="261" t="s">
        <v>16</v>
      </c>
      <c r="C5" s="262"/>
      <c r="D5" s="262"/>
      <c r="E5" s="262"/>
      <c r="F5" s="262"/>
      <c r="G5" s="262"/>
      <c r="H5" s="262"/>
      <c r="I5" s="262"/>
      <c r="J5" s="263"/>
    </row>
    <row r="6" spans="2:10" ht="27.75" customHeight="1" x14ac:dyDescent="0.3">
      <c r="B6" s="13" t="s">
        <v>153</v>
      </c>
      <c r="C6" s="181">
        <f>IFERROR(('APPENDIX 3'!C9/'APPENDIX 3'!C$32)*100,0)</f>
        <v>31.005977762683202</v>
      </c>
      <c r="D6" s="181">
        <f>IFERROR(('APPENDIX 3'!D9/'APPENDIX 3'!D$32)*100,0)</f>
        <v>40.893109850949259</v>
      </c>
      <c r="E6" s="181">
        <f>IFERROR(('APPENDIX 3'!E9/'APPENDIX 3'!E$32)*100,0)</f>
        <v>25.078989702305275</v>
      </c>
      <c r="F6" s="181">
        <f>IFERROR(('APPENDIX 3'!F9/'APPENDIX 3'!F$32)*100,0)</f>
        <v>5.0002621577830011</v>
      </c>
      <c r="G6" s="181">
        <f>IFERROR(('APPENDIX 3'!G9/'APPENDIX 3'!G$32)*100,0)</f>
        <v>15.309178844301824</v>
      </c>
      <c r="H6" s="181">
        <f>IFERROR(('APPENDIX 3'!H9/'APPENDIX 3'!H$32)*100,0)</f>
        <v>0</v>
      </c>
      <c r="I6" s="181">
        <f>IFERROR(('APPENDIX 3'!I9/'APPENDIX 3'!I$32)*100,0)</f>
        <v>18.602284240582112</v>
      </c>
      <c r="J6" s="182">
        <f>IFERROR(('APPENDIX 3'!J9/'APPENDIX 3'!J$32)*100,0)</f>
        <v>24.521016744436313</v>
      </c>
    </row>
    <row r="7" spans="2:10" ht="27.75" customHeight="1" x14ac:dyDescent="0.3">
      <c r="B7" s="13" t="s">
        <v>58</v>
      </c>
      <c r="C7" s="181">
        <f>IFERROR(('APPENDIX 3'!C16/'APPENDIX 3'!C$32)*100,0)</f>
        <v>13.03690180105373</v>
      </c>
      <c r="D7" s="181">
        <f>IFERROR(('APPENDIX 3'!D16/'APPENDIX 3'!D$32)*100,0)</f>
        <v>14.565196060731706</v>
      </c>
      <c r="E7" s="181">
        <f>IFERROR(('APPENDIX 3'!E16/'APPENDIX 3'!E$32)*100,0)</f>
        <v>21.829409311578633</v>
      </c>
      <c r="F7" s="181">
        <f>IFERROR(('APPENDIX 3'!F16/'APPENDIX 3'!F$32)*100,0)</f>
        <v>8.7653749633229001</v>
      </c>
      <c r="G7" s="181">
        <f>IFERROR(('APPENDIX 3'!G16/'APPENDIX 3'!G$32)*100,0)</f>
        <v>1.2399975239945289</v>
      </c>
      <c r="H7" s="181">
        <f>IFERROR(('APPENDIX 3'!H16/'APPENDIX 3'!H$32)*100,0)</f>
        <v>0</v>
      </c>
      <c r="I7" s="181">
        <f>IFERROR(('APPENDIX 3'!I16/'APPENDIX 3'!I$32)*100,0)</f>
        <v>0</v>
      </c>
      <c r="J7" s="182">
        <f>IFERROR(('APPENDIX 3'!J16/'APPENDIX 3'!J$32)*100,0)</f>
        <v>14.383634422806601</v>
      </c>
    </row>
    <row r="8" spans="2:10" ht="27.75" customHeight="1" x14ac:dyDescent="0.3">
      <c r="B8" s="13" t="s">
        <v>57</v>
      </c>
      <c r="C8" s="181">
        <f>IFERROR(('APPENDIX 3'!C15/'APPENDIX 3'!C$32)*100,0)</f>
        <v>11.681753852453067</v>
      </c>
      <c r="D8" s="181">
        <f>IFERROR(('APPENDIX 3'!D15/'APPENDIX 3'!D$32)*100,0)</f>
        <v>7.1111956448935061</v>
      </c>
      <c r="E8" s="181">
        <f>IFERROR(('APPENDIX 3'!E15/'APPENDIX 3'!E$32)*100,0)</f>
        <v>23.074197981404911</v>
      </c>
      <c r="F8" s="181">
        <f>IFERROR(('APPENDIX 3'!F15/'APPENDIX 3'!F$32)*100,0)</f>
        <v>2.8950215737227216</v>
      </c>
      <c r="G8" s="181">
        <f>IFERROR(('APPENDIX 3'!G15/'APPENDIX 3'!G$32)*100,0)</f>
        <v>2.0649248118986456</v>
      </c>
      <c r="H8" s="181">
        <f>IFERROR(('APPENDIX 3'!H15/'APPENDIX 3'!H$32)*100,0)</f>
        <v>0</v>
      </c>
      <c r="I8" s="181">
        <f>IFERROR(('APPENDIX 3'!I15/'APPENDIX 3'!I$32)*100,0)</f>
        <v>0.76608206145127289</v>
      </c>
      <c r="J8" s="182">
        <f>IFERROR(('APPENDIX 3'!J15/'APPENDIX 3'!J$32)*100,0)</f>
        <v>13.350908495799723</v>
      </c>
    </row>
    <row r="9" spans="2:10" ht="27.75" customHeight="1" x14ac:dyDescent="0.3">
      <c r="B9" s="13" t="s">
        <v>53</v>
      </c>
      <c r="C9" s="181">
        <f>IFERROR(('APPENDIX 3'!C11/'APPENDIX 3'!C$32)*100,0)</f>
        <v>4.0302749182268487</v>
      </c>
      <c r="D9" s="181">
        <f>IFERROR(('APPENDIX 3'!D11/'APPENDIX 3'!D$32)*100,0)</f>
        <v>4.0091070982023789</v>
      </c>
      <c r="E9" s="181">
        <f>IFERROR(('APPENDIX 3'!E11/'APPENDIX 3'!E$32)*100,0)</f>
        <v>2.8620044645536833</v>
      </c>
      <c r="F9" s="181">
        <f>IFERROR(('APPENDIX 3'!F11/'APPENDIX 3'!F$32)*100,0)</f>
        <v>3.995466351435184</v>
      </c>
      <c r="G9" s="181">
        <f>IFERROR(('APPENDIX 3'!G11/'APPENDIX 3'!G$32)*100,0)</f>
        <v>32.081915474026516</v>
      </c>
      <c r="H9" s="181">
        <f>IFERROR(('APPENDIX 3'!H11/'APPENDIX 3'!H$32)*100,0)</f>
        <v>0</v>
      </c>
      <c r="I9" s="181">
        <f>IFERROR(('APPENDIX 3'!I11/'APPENDIX 3'!I$32)*100,0)</f>
        <v>0</v>
      </c>
      <c r="J9" s="182">
        <f>IFERROR(('APPENDIX 3'!J11/'APPENDIX 3'!J$32)*100,0)</f>
        <v>6.2164737059462842</v>
      </c>
    </row>
    <row r="10" spans="2:10" ht="27.75" customHeight="1" x14ac:dyDescent="0.3">
      <c r="B10" s="13" t="s">
        <v>59</v>
      </c>
      <c r="C10" s="181">
        <f>IFERROR(('APPENDIX 3'!C17/'APPENDIX 3'!C$32)*100,0)</f>
        <v>5.7112633522018657</v>
      </c>
      <c r="D10" s="181">
        <f>IFERROR(('APPENDIX 3'!D17/'APPENDIX 3'!D$32)*100,0)</f>
        <v>5.5367285936279576</v>
      </c>
      <c r="E10" s="181">
        <f>IFERROR(('APPENDIX 3'!E17/'APPENDIX 3'!E$32)*100,0)</f>
        <v>9.4185633773120134</v>
      </c>
      <c r="F10" s="181">
        <f>IFERROR(('APPENDIX 3'!F17/'APPENDIX 3'!F$32)*100,0)</f>
        <v>0.45691784411253134</v>
      </c>
      <c r="G10" s="181">
        <f>IFERROR(('APPENDIX 3'!G17/'APPENDIX 3'!G$32)*100,0)</f>
        <v>0</v>
      </c>
      <c r="H10" s="181">
        <f>IFERROR(('APPENDIX 3'!H17/'APPENDIX 3'!H$32)*100,0)</f>
        <v>0</v>
      </c>
      <c r="I10" s="181">
        <f>IFERROR(('APPENDIX 3'!I17/'APPENDIX 3'!I$32)*100,0)</f>
        <v>0</v>
      </c>
      <c r="J10" s="182">
        <f>IFERROR(('APPENDIX 3'!J17/'APPENDIX 3'!J$32)*100,0)</f>
        <v>5.7460832248638347</v>
      </c>
    </row>
    <row r="11" spans="2:10" ht="27.75" customHeight="1" x14ac:dyDescent="0.3">
      <c r="B11" s="13" t="s">
        <v>61</v>
      </c>
      <c r="C11" s="181">
        <f>IFERROR(('APPENDIX 3'!C24/'APPENDIX 3'!C$32)*100,0)</f>
        <v>3.3490383245456403</v>
      </c>
      <c r="D11" s="181">
        <f>IFERROR(('APPENDIX 3'!D24/'APPENDIX 3'!D$32)*100,0)</f>
        <v>0.30638872710691911</v>
      </c>
      <c r="E11" s="181">
        <f>IFERROR(('APPENDIX 3'!E24/'APPENDIX 3'!E$32)*100,0)</f>
        <v>0.94278775189311392</v>
      </c>
      <c r="F11" s="181">
        <f>IFERROR(('APPENDIX 3'!F24/'APPENDIX 3'!F$32)*100,0)</f>
        <v>30.799750254956393</v>
      </c>
      <c r="G11" s="181">
        <f>IFERROR(('APPENDIX 3'!G24/'APPENDIX 3'!G$32)*100,0)</f>
        <v>6.6539356662213018</v>
      </c>
      <c r="H11" s="181">
        <f>IFERROR(('APPENDIX 3'!H24/'APPENDIX 3'!H$32)*100,0)</f>
        <v>0</v>
      </c>
      <c r="I11" s="181">
        <f>IFERROR(('APPENDIX 3'!I24/'APPENDIX 3'!I$32)*100,0)</f>
        <v>2.2045684811642259</v>
      </c>
      <c r="J11" s="182">
        <f>IFERROR(('APPENDIX 3'!J24/'APPENDIX 3'!J$32)*100,0)</f>
        <v>5.570849287583159</v>
      </c>
    </row>
    <row r="12" spans="2:10" ht="27.75" customHeight="1" x14ac:dyDescent="0.3">
      <c r="B12" s="13" t="s">
        <v>138</v>
      </c>
      <c r="C12" s="181">
        <f>IFERROR(('APPENDIX 3'!C20/'APPENDIX 3'!C$32)*100,0)</f>
        <v>4.7128732776846274</v>
      </c>
      <c r="D12" s="181">
        <f>IFERROR(('APPENDIX 3'!D20/'APPENDIX 3'!D$32)*100,0)</f>
        <v>0.76803892825421916</v>
      </c>
      <c r="E12" s="181">
        <f>IFERROR(('APPENDIX 3'!E20/'APPENDIX 3'!E$32)*100,0)</f>
        <v>3.9478133120983694</v>
      </c>
      <c r="F12" s="181">
        <f>IFERROR(('APPENDIX 3'!F20/'APPENDIX 3'!F$32)*100,0)</f>
        <v>5.098500902740553</v>
      </c>
      <c r="G12" s="181">
        <f>IFERROR(('APPENDIX 3'!G20/'APPENDIX 3'!G$32)*100,0)</f>
        <v>5.7696788452272427</v>
      </c>
      <c r="H12" s="181">
        <f>IFERROR(('APPENDIX 3'!H20/'APPENDIX 3'!H$32)*100,0)</f>
        <v>0</v>
      </c>
      <c r="I12" s="181">
        <f>IFERROR(('APPENDIX 3'!I20/'APPENDIX 3'!I$32)*100,0)</f>
        <v>29.015029609522724</v>
      </c>
      <c r="J12" s="182">
        <f>IFERROR(('APPENDIX 3'!J20/'APPENDIX 3'!J$32)*100,0)</f>
        <v>5.1850878965095895</v>
      </c>
    </row>
    <row r="13" spans="2:10" ht="27.75" customHeight="1" x14ac:dyDescent="0.3">
      <c r="B13" s="13" t="s">
        <v>154</v>
      </c>
      <c r="C13" s="181">
        <f>IFERROR(('APPENDIX 3'!C27/'APPENDIX 3'!C$32)*100,0)</f>
        <v>7.2973703135626637</v>
      </c>
      <c r="D13" s="181">
        <f>IFERROR(('APPENDIX 3'!D27/'APPENDIX 3'!D$32)*100,0)</f>
        <v>6.1369288885804636</v>
      </c>
      <c r="E13" s="181">
        <f>IFERROR(('APPENDIX 3'!E27/'APPENDIX 3'!E$32)*100,0)</f>
        <v>0.51266410213393221</v>
      </c>
      <c r="F13" s="181">
        <f>IFERROR(('APPENDIX 3'!F27/'APPENDIX 3'!F$32)*100,0)</f>
        <v>5.3786326231689507</v>
      </c>
      <c r="G13" s="181">
        <f>IFERROR(('APPENDIX 3'!G27/'APPENDIX 3'!G$32)*100,0)</f>
        <v>5.5714750185648994</v>
      </c>
      <c r="H13" s="181">
        <f>IFERROR(('APPENDIX 3'!H27/'APPENDIX 3'!H$32)*100,0)</f>
        <v>0</v>
      </c>
      <c r="I13" s="181">
        <f>IFERROR(('APPENDIX 3'!I27/'APPENDIX 3'!I$32)*100,0)</f>
        <v>17.747996684166896</v>
      </c>
      <c r="J13" s="182">
        <f>IFERROR(('APPENDIX 3'!J27/'APPENDIX 3'!J$32)*100,0)</f>
        <v>4.6086612525439072</v>
      </c>
    </row>
    <row r="14" spans="2:10" ht="27.75" customHeight="1" x14ac:dyDescent="0.3">
      <c r="B14" s="13" t="s">
        <v>35</v>
      </c>
      <c r="C14" s="181">
        <f>IFERROR(('APPENDIX 3'!C21/'APPENDIX 3'!C$32)*100,0)</f>
        <v>5.1371959566096859</v>
      </c>
      <c r="D14" s="181">
        <f>IFERROR(('APPENDIX 3'!D21/'APPENDIX 3'!D$32)*100,0)</f>
        <v>17.379016654064898</v>
      </c>
      <c r="E14" s="181">
        <f>IFERROR(('APPENDIX 3'!E21/'APPENDIX 3'!E$32)*100,0)</f>
        <v>0.89048895327085031</v>
      </c>
      <c r="F14" s="181">
        <f>IFERROR(('APPENDIX 3'!F21/'APPENDIX 3'!F$32)*100,0)</f>
        <v>3.7476568228312259</v>
      </c>
      <c r="G14" s="181">
        <f>IFERROR(('APPENDIX 3'!G21/'APPENDIX 3'!G$32)*100,0)</f>
        <v>1.8740626293656304</v>
      </c>
      <c r="H14" s="181">
        <f>IFERROR(('APPENDIX 3'!H21/'APPENDIX 3'!H$32)*100,0)</f>
        <v>0</v>
      </c>
      <c r="I14" s="181">
        <f>IFERROR(('APPENDIX 3'!I21/'APPENDIX 3'!I$32)*100,0)</f>
        <v>0.20821481397201047</v>
      </c>
      <c r="J14" s="182">
        <f>IFERROR(('APPENDIX 3'!J21/'APPENDIX 3'!J$32)*100,0)</f>
        <v>3.7713099297070967</v>
      </c>
    </row>
    <row r="15" spans="2:10" ht="27.75" customHeight="1" x14ac:dyDescent="0.3">
      <c r="B15" s="13" t="s">
        <v>55</v>
      </c>
      <c r="C15" s="181">
        <f>IFERROR(('APPENDIX 3'!C13/'APPENDIX 3'!C$32)*100,0)</f>
        <v>1.1082686559435453</v>
      </c>
      <c r="D15" s="181">
        <f>IFERROR(('APPENDIX 3'!D13/'APPENDIX 3'!D$32)*100,0)</f>
        <v>0</v>
      </c>
      <c r="E15" s="181">
        <f>IFERROR(('APPENDIX 3'!E13/'APPENDIX 3'!E$32)*100,0)</f>
        <v>6.8568600531305703</v>
      </c>
      <c r="F15" s="181">
        <f>IFERROR(('APPENDIX 3'!F13/'APPENDIX 3'!F$32)*100,0)</f>
        <v>0.29482527797130403</v>
      </c>
      <c r="G15" s="181">
        <f>IFERROR(('APPENDIX 3'!G13/'APPENDIX 3'!G$32)*100,0)</f>
        <v>4.6959788149352484E-2</v>
      </c>
      <c r="H15" s="181">
        <f>IFERROR(('APPENDIX 3'!H13/'APPENDIX 3'!H$32)*100,0)</f>
        <v>0</v>
      </c>
      <c r="I15" s="181">
        <f>IFERROR(('APPENDIX 3'!I13/'APPENDIX 3'!I$32)*100,0)</f>
        <v>0</v>
      </c>
      <c r="J15" s="182">
        <f>IFERROR(('APPENDIX 3'!J13/'APPENDIX 3'!J$32)*100,0)</f>
        <v>2.9935288292203617</v>
      </c>
    </row>
    <row r="16" spans="2:10" ht="27.75" customHeight="1" x14ac:dyDescent="0.3">
      <c r="B16" s="13" t="s">
        <v>144</v>
      </c>
      <c r="C16" s="181">
        <f>IFERROR(('APPENDIX 3'!C8/'APPENDIX 3'!C$32)*100,0)</f>
        <v>2.3247640891116887</v>
      </c>
      <c r="D16" s="181">
        <f>IFERROR(('APPENDIX 3'!D8/'APPENDIX 3'!D$32)*100,0)</f>
        <v>0</v>
      </c>
      <c r="E16" s="181">
        <f>IFERROR(('APPENDIX 3'!E8/'APPENDIX 3'!E$32)*100,0)</f>
        <v>0</v>
      </c>
      <c r="F16" s="181">
        <f>IFERROR(('APPENDIX 3'!F8/'APPENDIX 3'!F$32)*100,0)</f>
        <v>7.3572469089234787</v>
      </c>
      <c r="G16" s="181">
        <f>IFERROR(('APPENDIX 3'!G8/'APPENDIX 3'!G$32)*100,0)</f>
        <v>9.2913442015715226</v>
      </c>
      <c r="H16" s="181">
        <f>IFERROR(('APPENDIX 3'!H8/'APPENDIX 3'!H$32)*100,0)</f>
        <v>0</v>
      </c>
      <c r="I16" s="181">
        <f>IFERROR(('APPENDIX 3'!I8/'APPENDIX 3'!I$32)*100,0)</f>
        <v>0</v>
      </c>
      <c r="J16" s="182">
        <f>IFERROR(('APPENDIX 3'!J8/'APPENDIX 3'!J$32)*100,0)</f>
        <v>2.42687920801652</v>
      </c>
    </row>
    <row r="17" spans="2:11" ht="27.75" customHeight="1" x14ac:dyDescent="0.3">
      <c r="B17" s="13" t="s">
        <v>64</v>
      </c>
      <c r="C17" s="181">
        <f>IFERROR(('APPENDIX 3'!C31/'APPENDIX 3'!C$32)*100,0)</f>
        <v>3.1433798587979762</v>
      </c>
      <c r="D17" s="181">
        <f>IFERROR(('APPENDIX 3'!D31/'APPENDIX 3'!D$32)*100,0)</f>
        <v>0</v>
      </c>
      <c r="E17" s="181">
        <f>IFERROR(('APPENDIX 3'!E31/'APPENDIX 3'!E$32)*100,0)</f>
        <v>1.3195575686818701</v>
      </c>
      <c r="F17" s="181">
        <f>IFERROR(('APPENDIX 3'!F31/'APPENDIX 3'!F$32)*100,0)</f>
        <v>4.1912986696832837</v>
      </c>
      <c r="G17" s="181">
        <f>IFERROR(('APPENDIX 3'!G31/'APPENDIX 3'!G$32)*100,0)</f>
        <v>3.1461412873706651</v>
      </c>
      <c r="H17" s="181">
        <f>IFERROR(('APPENDIX 3'!H31/'APPENDIX 3'!H$32)*100,0)</f>
        <v>0</v>
      </c>
      <c r="I17" s="181">
        <f>IFERROR(('APPENDIX 3'!I31/'APPENDIX 3'!I$32)*100,0)</f>
        <v>3.9358451310891862</v>
      </c>
      <c r="J17" s="182">
        <f>IFERROR(('APPENDIX 3'!J31/'APPENDIX 3'!J$32)*100,0)</f>
        <v>2.3510842467418738</v>
      </c>
    </row>
    <row r="18" spans="2:11" ht="27.75" customHeight="1" x14ac:dyDescent="0.3">
      <c r="B18" s="13" t="s">
        <v>60</v>
      </c>
      <c r="C18" s="181">
        <f>IFERROR(('APPENDIX 3'!C23/'APPENDIX 3'!C$32)*100,0)</f>
        <v>3.4715194292496538</v>
      </c>
      <c r="D18" s="181">
        <f>IFERROR(('APPENDIX 3'!D23/'APPENDIX 3'!D$32)*100,0)</f>
        <v>0</v>
      </c>
      <c r="E18" s="181">
        <f>IFERROR(('APPENDIX 3'!E23/'APPENDIX 3'!E$32)*100,0)</f>
        <v>0</v>
      </c>
      <c r="F18" s="181">
        <f>IFERROR(('APPENDIX 3'!F23/'APPENDIX 3'!F$32)*100,0)</f>
        <v>2.9831193105059479</v>
      </c>
      <c r="G18" s="181">
        <f>IFERROR(('APPENDIX 3'!G23/'APPENDIX 3'!G$32)*100,0)</f>
        <v>0</v>
      </c>
      <c r="H18" s="181">
        <f>IFERROR(('APPENDIX 3'!H23/'APPENDIX 3'!H$32)*100,0)</f>
        <v>0</v>
      </c>
      <c r="I18" s="181">
        <f>IFERROR(('APPENDIX 3'!I23/'APPENDIX 3'!I$32)*100,0)</f>
        <v>23.118210533729933</v>
      </c>
      <c r="J18" s="182">
        <f>IFERROR(('APPENDIX 3'!J23/'APPENDIX 3'!J$32)*100,0)</f>
        <v>2.2145622007380026</v>
      </c>
    </row>
    <row r="19" spans="2:11" ht="27.75" customHeight="1" x14ac:dyDescent="0.3">
      <c r="B19" s="13" t="s">
        <v>51</v>
      </c>
      <c r="C19" s="181">
        <f>IFERROR(('APPENDIX 3'!C7/'APPENDIX 3'!C$32)*100,0)</f>
        <v>0.52536569954650725</v>
      </c>
      <c r="D19" s="181">
        <f>IFERROR(('APPENDIX 3'!D7/'APPENDIX 3'!D$32)*100,0)</f>
        <v>0.33840209406346006</v>
      </c>
      <c r="E19" s="181">
        <f>IFERROR(('APPENDIX 3'!E7/'APPENDIX 3'!E$32)*100,0)</f>
        <v>1.6229199072006706</v>
      </c>
      <c r="F19" s="181">
        <f>IFERROR(('APPENDIX 3'!F7/'APPENDIX 3'!F$32)*100,0)</f>
        <v>4.5612819033981742</v>
      </c>
      <c r="G19" s="181">
        <f>IFERROR(('APPENDIX 3'!G7/'APPENDIX 3'!G$32)*100,0)</f>
        <v>2.3930777961330305</v>
      </c>
      <c r="H19" s="181">
        <f>IFERROR(('APPENDIX 3'!H7/'APPENDIX 3'!H$32)*100,0)</f>
        <v>0</v>
      </c>
      <c r="I19" s="181">
        <f>IFERROR(('APPENDIX 3'!I7/'APPENDIX 3'!I$32)*100,0)</f>
        <v>3.4946280252913541E-3</v>
      </c>
      <c r="J19" s="182">
        <f>IFERROR(('APPENDIX 3'!J7/'APPENDIX 3'!J$32)*100,0)</f>
        <v>1.5537992655602877</v>
      </c>
    </row>
    <row r="20" spans="2:11" ht="27.75" customHeight="1" x14ac:dyDescent="0.3">
      <c r="B20" s="13" t="s">
        <v>56</v>
      </c>
      <c r="C20" s="181">
        <f>IFERROR(('APPENDIX 3'!C14/'APPENDIX 3'!C$32)*100,0)</f>
        <v>0.26707587079792683</v>
      </c>
      <c r="D20" s="181">
        <f>IFERROR(('APPENDIX 3'!D14/'APPENDIX 3'!D$32)*100,0)</f>
        <v>0</v>
      </c>
      <c r="E20" s="181">
        <f>IFERROR(('APPENDIX 3'!E14/'APPENDIX 3'!E$32)*100,0)</f>
        <v>0.35268253006721345</v>
      </c>
      <c r="F20" s="181">
        <f>IFERROR(('APPENDIX 3'!F14/'APPENDIX 3'!F$32)*100,0)</f>
        <v>7.780061523933643</v>
      </c>
      <c r="G20" s="181">
        <f>IFERROR(('APPENDIX 3'!G14/'APPENDIX 3'!G$32)*100,0)</f>
        <v>0.71071022489491886</v>
      </c>
      <c r="H20" s="181">
        <f>IFERROR(('APPENDIX 3'!H14/'APPENDIX 3'!H$32)*100,0)</f>
        <v>0</v>
      </c>
      <c r="I20" s="181">
        <f>IFERROR(('APPENDIX 3'!I14/'APPENDIX 3'!I$32)*100,0)</f>
        <v>0</v>
      </c>
      <c r="J20" s="182">
        <f>IFERROR(('APPENDIX 3'!J14/'APPENDIX 3'!J$32)*100,0)</f>
        <v>1.1601241167957201</v>
      </c>
    </row>
    <row r="21" spans="2:11" ht="27.75" customHeight="1" x14ac:dyDescent="0.3">
      <c r="B21" s="13" t="s">
        <v>62</v>
      </c>
      <c r="C21" s="181">
        <f>IFERROR(('APPENDIX 3'!C29/'APPENDIX 3'!C$32)*100,0)</f>
        <v>0.18737543380198354</v>
      </c>
      <c r="D21" s="181">
        <f>IFERROR(('APPENDIX 3'!D29/'APPENDIX 3'!D$32)*100,0)</f>
        <v>0.29589210112787723</v>
      </c>
      <c r="E21" s="181">
        <f>IFERROR(('APPENDIX 3'!E29/'APPENDIX 3'!E$32)*100,0)</f>
        <v>0.89739996109694053</v>
      </c>
      <c r="F21" s="181">
        <f>IFERROR(('APPENDIX 3'!F29/'APPENDIX 3'!F$32)*100,0)</f>
        <v>2.0744995171662461</v>
      </c>
      <c r="G21" s="181">
        <f>IFERROR(('APPENDIX 3'!G29/'APPENDIX 3'!G$32)*100,0)</f>
        <v>6.6732871707750746E-2</v>
      </c>
      <c r="H21" s="181">
        <f>IFERROR(('APPENDIX 3'!H29/'APPENDIX 3'!H$32)*100,0)</f>
        <v>0</v>
      </c>
      <c r="I21" s="181">
        <f>IFERROR(('APPENDIX 3'!I29/'APPENDIX 3'!I$32)*100,0)</f>
        <v>4.0039497423727717</v>
      </c>
      <c r="J21" s="182">
        <f>IFERROR(('APPENDIX 3'!J29/'APPENDIX 3'!J$32)*100,0)</f>
        <v>0.81332339359907224</v>
      </c>
    </row>
    <row r="22" spans="2:11" ht="27.75" customHeight="1" x14ac:dyDescent="0.3">
      <c r="B22" s="13" t="s">
        <v>261</v>
      </c>
      <c r="C22" s="181">
        <f>IFERROR(('APPENDIX 3'!C19/'APPENDIX 3'!C$32)*100,0)</f>
        <v>0</v>
      </c>
      <c r="D22" s="181">
        <f>IFERROR(('APPENDIX 3'!D19/'APPENDIX 3'!D$32)*100,0)</f>
        <v>0</v>
      </c>
      <c r="E22" s="181">
        <f>IFERROR(('APPENDIX 3'!E19/'APPENDIX 3'!E$32)*100,0)</f>
        <v>0</v>
      </c>
      <c r="F22" s="181">
        <f>IFERROR(('APPENDIX 3'!F19/'APPENDIX 3'!F$32)*100,0)</f>
        <v>0</v>
      </c>
      <c r="G22" s="181">
        <f>IFERROR(('APPENDIX 3'!G19/'APPENDIX 3'!G$32)*100,0)</f>
        <v>7.3402457209216916</v>
      </c>
      <c r="H22" s="181">
        <f>IFERROR(('APPENDIX 3'!H19/'APPENDIX 3'!H$32)*100,0)</f>
        <v>0</v>
      </c>
      <c r="I22" s="181">
        <f>IFERROR(('APPENDIX 3'!I19/'APPENDIX 3'!I$32)*100,0)</f>
        <v>0</v>
      </c>
      <c r="J22" s="182">
        <f>IFERROR(('APPENDIX 3'!J19/'APPENDIX 3'!J$32)*100,0)</f>
        <v>0.73083398710561187</v>
      </c>
    </row>
    <row r="23" spans="2:11" ht="27.75" customHeight="1" x14ac:dyDescent="0.3">
      <c r="B23" s="13" t="s">
        <v>133</v>
      </c>
      <c r="C23" s="181">
        <f>IFERROR(('APPENDIX 3'!C18/'APPENDIX 3'!C$32)*100,0)</f>
        <v>0.16922327285301178</v>
      </c>
      <c r="D23" s="181">
        <f>IFERROR(('APPENDIX 3'!D18/'APPENDIX 3'!D$32)*100,0)</f>
        <v>2.659995358397361</v>
      </c>
      <c r="E23" s="181">
        <f>IFERROR(('APPENDIX 3'!E18/'APPENDIX 3'!E$32)*100,0)</f>
        <v>0.26733930967663916</v>
      </c>
      <c r="F23" s="181">
        <f>IFERROR(('APPENDIX 3'!F18/'APPENDIX 3'!F$32)*100,0)</f>
        <v>0.18690895800868401</v>
      </c>
      <c r="G23" s="181">
        <f>IFERROR(('APPENDIX 3'!G18/'APPENDIX 3'!G$32)*100,0)</f>
        <v>3.3841894711774656</v>
      </c>
      <c r="H23" s="181">
        <f>IFERROR(('APPENDIX 3'!H18/'APPENDIX 3'!H$32)*100,0)</f>
        <v>0</v>
      </c>
      <c r="I23" s="181">
        <f>IFERROR(('APPENDIX 3'!I18/'APPENDIX 3'!I$32)*100,0)</f>
        <v>0</v>
      </c>
      <c r="J23" s="182">
        <f>IFERROR(('APPENDIX 3'!J18/'APPENDIX 3'!J$32)*100,0)</f>
        <v>0.71259651239572408</v>
      </c>
    </row>
    <row r="24" spans="2:11" ht="27.75" customHeight="1" x14ac:dyDescent="0.3">
      <c r="B24" s="13" t="s">
        <v>136</v>
      </c>
      <c r="C24" s="181">
        <f>IFERROR(('APPENDIX 3'!C25/'APPENDIX 3'!C$32)*100,0)</f>
        <v>0.88953370168684942</v>
      </c>
      <c r="D24" s="181">
        <f>IFERROR(('APPENDIX 3'!D25/'APPENDIX 3'!D$32)*100,0)</f>
        <v>0</v>
      </c>
      <c r="E24" s="181">
        <f>IFERROR(('APPENDIX 3'!E25/'APPENDIX 3'!E$32)*100,0)</f>
        <v>5.8029553377051714E-2</v>
      </c>
      <c r="F24" s="181">
        <f>IFERROR(('APPENDIX 3'!F25/'APPENDIX 3'!F$32)*100,0)</f>
        <v>1.0509210370761983</v>
      </c>
      <c r="G24" s="181">
        <f>IFERROR(('APPENDIX 3'!G25/'APPENDIX 3'!G$32)*100,0)</f>
        <v>2.5690818893566929</v>
      </c>
      <c r="H24" s="181">
        <f>IFERROR(('APPENDIX 3'!H25/'APPENDIX 3'!H$32)*100,0)</f>
        <v>0</v>
      </c>
      <c r="I24" s="181">
        <f>IFERROR(('APPENDIX 3'!I25/'APPENDIX 3'!I$32)*100,0)</f>
        <v>0</v>
      </c>
      <c r="J24" s="182">
        <f>IFERROR(('APPENDIX 3'!J25/'APPENDIX 3'!J$32)*100,0)</f>
        <v>0.65395997012510398</v>
      </c>
    </row>
    <row r="25" spans="2:11" ht="27.75" customHeight="1" x14ac:dyDescent="0.3">
      <c r="B25" s="13" t="s">
        <v>52</v>
      </c>
      <c r="C25" s="181">
        <f>IFERROR(('APPENDIX 3'!C10/'APPENDIX 3'!C$32)*100,0)</f>
        <v>0.48123387722376354</v>
      </c>
      <c r="D25" s="181">
        <f>IFERROR(('APPENDIX 3'!D10/'APPENDIX 3'!D$32)*100,0)</f>
        <v>0</v>
      </c>
      <c r="E25" s="181">
        <f>IFERROR(('APPENDIX 3'!E10/'APPENDIX 3'!E$32)*100,0)</f>
        <v>0</v>
      </c>
      <c r="F25" s="181">
        <f>IFERROR(('APPENDIX 3'!F10/'APPENDIX 3'!F$32)*100,0)</f>
        <v>1.5852685681541629</v>
      </c>
      <c r="G25" s="181">
        <f>IFERROR(('APPENDIX 3'!G10/'APPENDIX 3'!G$32)*100,0)</f>
        <v>0</v>
      </c>
      <c r="H25" s="181">
        <f>IFERROR(('APPENDIX 3'!H10/'APPENDIX 3'!H$32)*100,0)</f>
        <v>0</v>
      </c>
      <c r="I25" s="181">
        <f>IFERROR(('APPENDIX 3'!I10/'APPENDIX 3'!I$32)*100,0)</f>
        <v>0</v>
      </c>
      <c r="J25" s="182">
        <f>IFERROR(('APPENDIX 3'!J10/'APPENDIX 3'!J$32)*100,0)</f>
        <v>0.31789247275412497</v>
      </c>
    </row>
    <row r="26" spans="2:11" ht="27.75" customHeight="1" x14ac:dyDescent="0.3">
      <c r="B26" s="13" t="s">
        <v>22</v>
      </c>
      <c r="C26" s="181">
        <f>IFERROR(('APPENDIX 3'!C12/'APPENDIX 3'!C$32)*100,0)</f>
        <v>0.99134780007269363</v>
      </c>
      <c r="D26" s="181">
        <f>IFERROR(('APPENDIX 3'!D12/'APPENDIX 3'!D$32)*100,0)</f>
        <v>0</v>
      </c>
      <c r="E26" s="181">
        <f>IFERROR(('APPENDIX 3'!E12/'APPENDIX 3'!E$32)*100,0)</f>
        <v>0</v>
      </c>
      <c r="F26" s="181">
        <f>IFERROR(('APPENDIX 3'!F12/'APPENDIX 3'!F$32)*100,0)</f>
        <v>0.12761677311847724</v>
      </c>
      <c r="G26" s="181">
        <f>IFERROR(('APPENDIX 3'!G12/'APPENDIX 3'!G$32)*100,0)</f>
        <v>0</v>
      </c>
      <c r="H26" s="181">
        <f>IFERROR(('APPENDIX 3'!H12/'APPENDIX 3'!H$32)*100,0)</f>
        <v>0</v>
      </c>
      <c r="I26" s="181">
        <f>IFERROR(('APPENDIX 3'!I12/'APPENDIX 3'!I$32)*100,0)</f>
        <v>0</v>
      </c>
      <c r="J26" s="182">
        <f>IFERROR(('APPENDIX 3'!J12/'APPENDIX 3'!J$32)*100,0)</f>
        <v>0.30131555625572459</v>
      </c>
    </row>
    <row r="27" spans="2:11" ht="27.75" customHeight="1" x14ac:dyDescent="0.3">
      <c r="B27" s="13" t="s">
        <v>198</v>
      </c>
      <c r="C27" s="181">
        <f>IFERROR(('APPENDIX 3'!C22/'APPENDIX 3'!C$32)*100,0)</f>
        <v>0.2880718231348513</v>
      </c>
      <c r="D27" s="181">
        <f>IFERROR(('APPENDIX 3'!D22/'APPENDIX 3'!D$32)*100,0)</f>
        <v>0</v>
      </c>
      <c r="E27" s="181">
        <f>IFERROR(('APPENDIX 3'!E22/'APPENDIX 3'!E$32)*100,0)</f>
        <v>0</v>
      </c>
      <c r="F27" s="181">
        <f>IFERROR(('APPENDIX 3'!F22/'APPENDIX 3'!F$32)*100,0)</f>
        <v>1.1986562618953527</v>
      </c>
      <c r="G27" s="181">
        <f>IFERROR(('APPENDIX 3'!G22/'APPENDIX 3'!G$32)*100,0)</f>
        <v>0.41543012060655554</v>
      </c>
      <c r="H27" s="181">
        <f>IFERROR(('APPENDIX 3'!H22/'APPENDIX 3'!H$32)*100,0)</f>
        <v>0</v>
      </c>
      <c r="I27" s="181">
        <f>IFERROR(('APPENDIX 3'!I22/'APPENDIX 3'!I$32)*100,0)</f>
        <v>0.39432407392357333</v>
      </c>
      <c r="J27" s="182">
        <f>IFERROR(('APPENDIX 3'!J22/'APPENDIX 3'!J$32)*100,0)</f>
        <v>0.27469031741099276</v>
      </c>
    </row>
    <row r="28" spans="2:11" ht="27.75" customHeight="1" x14ac:dyDescent="0.3">
      <c r="B28" s="13" t="s">
        <v>63</v>
      </c>
      <c r="C28" s="181">
        <f>IFERROR(('APPENDIX 3'!C30/'APPENDIX 3'!C$32)*100,0)</f>
        <v>8.5320815746511514E-2</v>
      </c>
      <c r="D28" s="181">
        <f>IFERROR(('APPENDIX 3'!D30/'APPENDIX 3'!D$32)*100,0)</f>
        <v>0</v>
      </c>
      <c r="E28" s="181">
        <f>IFERROR(('APPENDIX 3'!E30/'APPENDIX 3'!E$32)*100,0)</f>
        <v>0</v>
      </c>
      <c r="F28" s="181">
        <f>IFERROR(('APPENDIX 3'!F30/'APPENDIX 3'!F$32)*100,0)</f>
        <v>0.4287665508114033</v>
      </c>
      <c r="G28" s="181">
        <f>IFERROR(('APPENDIX 3'!G30/'APPENDIX 3'!G$32)*100,0)</f>
        <v>0</v>
      </c>
      <c r="H28" s="181">
        <f>IFERROR(('APPENDIX 3'!H30/'APPENDIX 3'!H$32)*100,0)</f>
        <v>0</v>
      </c>
      <c r="I28" s="181">
        <f>IFERROR(('APPENDIX 3'!I30/'APPENDIX 3'!I$32)*100,0)</f>
        <v>0</v>
      </c>
      <c r="J28" s="182">
        <f>IFERROR(('APPENDIX 3'!J30/'APPENDIX 3'!J$32)*100,0)</f>
        <v>7.3002111212415621E-2</v>
      </c>
    </row>
    <row r="29" spans="2:11" ht="27.75" customHeight="1" x14ac:dyDescent="0.3">
      <c r="B29" s="13" t="s">
        <v>137</v>
      </c>
      <c r="C29" s="181">
        <f>IFERROR(('APPENDIX 3'!C26/'APPENDIX 3'!C$32)*100,0)</f>
        <v>0.10487011301170382</v>
      </c>
      <c r="D29" s="181">
        <f>IFERROR(('APPENDIX 3'!D26/'APPENDIX 3'!D$32)*100,0)</f>
        <v>0</v>
      </c>
      <c r="E29" s="181">
        <f>IFERROR(('APPENDIX 3'!E26/'APPENDIX 3'!E$32)*100,0)</f>
        <v>6.8292160218262093E-2</v>
      </c>
      <c r="F29" s="181">
        <f>IFERROR(('APPENDIX 3'!F26/'APPENDIX 3'!F$32)*100,0)</f>
        <v>2.6833689192456798E-2</v>
      </c>
      <c r="G29" s="181">
        <f>IFERROR(('APPENDIX 3'!G26/'APPENDIX 3'!G$32)*100,0)</f>
        <v>0</v>
      </c>
      <c r="H29" s="181">
        <f>IFERROR(('APPENDIX 3'!H26/'APPENDIX 3'!H$32)*100,0)</f>
        <v>0</v>
      </c>
      <c r="I29" s="181">
        <f>IFERROR(('APPENDIX 3'!I26/'APPENDIX 3'!I$32)*100,0)</f>
        <v>0</v>
      </c>
      <c r="J29" s="182">
        <f>IFERROR(('APPENDIX 3'!J26/'APPENDIX 3'!J$32)*100,0)</f>
        <v>5.9619363406888864E-2</v>
      </c>
    </row>
    <row r="30" spans="2:11" ht="27.75" customHeight="1" x14ac:dyDescent="0.3">
      <c r="B30" s="13" t="s">
        <v>38</v>
      </c>
      <c r="C30" s="181">
        <f>IFERROR(('APPENDIX 3'!C28/'APPENDIX 3'!C$32)*100,0)</f>
        <v>0</v>
      </c>
      <c r="D30" s="181">
        <f>IFERROR(('APPENDIX 3'!D28/'APPENDIX 3'!D$32)*100,0)</f>
        <v>0</v>
      </c>
      <c r="E30" s="181">
        <f>IFERROR(('APPENDIX 3'!E28/'APPENDIX 3'!E$32)*100,0)</f>
        <v>0</v>
      </c>
      <c r="F30" s="181">
        <f>IFERROR(('APPENDIX 3'!F28/'APPENDIX 3'!F$32)*100,0)</f>
        <v>1.5111556087726264E-2</v>
      </c>
      <c r="G30" s="181">
        <f>IFERROR(('APPENDIX 3'!G28/'APPENDIX 3'!G$32)*100,0)</f>
        <v>7.0917814509762228E-2</v>
      </c>
      <c r="H30" s="181">
        <f>IFERROR(('APPENDIX 3'!H28/'APPENDIX 3'!H$32)*100,0)</f>
        <v>0</v>
      </c>
      <c r="I30" s="181">
        <f>IFERROR(('APPENDIX 3'!I28/'APPENDIX 3'!I$32)*100,0)</f>
        <v>0</v>
      </c>
      <c r="J30" s="182">
        <f>IFERROR(('APPENDIX 3'!J28/'APPENDIX 3'!J$32)*100,0)</f>
        <v>8.7634884650634268E-3</v>
      </c>
    </row>
    <row r="31" spans="2:11" s="8" customFormat="1" ht="27.75" customHeight="1" x14ac:dyDescent="0.3">
      <c r="B31" s="63" t="s">
        <v>45</v>
      </c>
      <c r="C31" s="183">
        <f t="shared" ref="C31:J31" si="0">SUM(C6:C29)</f>
        <v>100.00000000000001</v>
      </c>
      <c r="D31" s="183">
        <f t="shared" si="0"/>
        <v>100.00000000000001</v>
      </c>
      <c r="E31" s="183">
        <f t="shared" si="0"/>
        <v>99.999999999999986</v>
      </c>
      <c r="F31" s="183">
        <f t="shared" si="0"/>
        <v>99.984888443912254</v>
      </c>
      <c r="G31" s="183">
        <f t="shared" si="0"/>
        <v>99.92908218549023</v>
      </c>
      <c r="H31" s="184">
        <f t="shared" si="0"/>
        <v>0</v>
      </c>
      <c r="I31" s="183">
        <f t="shared" si="0"/>
        <v>99.999999999999986</v>
      </c>
      <c r="J31" s="183">
        <f t="shared" si="0"/>
        <v>99.991236511534936</v>
      </c>
    </row>
    <row r="32" spans="2:11" s="8" customFormat="1" ht="27.75" customHeight="1" x14ac:dyDescent="0.3">
      <c r="B32" s="261" t="s">
        <v>46</v>
      </c>
      <c r="C32" s="262"/>
      <c r="D32" s="262"/>
      <c r="E32" s="262"/>
      <c r="F32" s="262"/>
      <c r="G32" s="262"/>
      <c r="H32" s="262"/>
      <c r="I32" s="262"/>
      <c r="J32" s="263"/>
      <c r="K32" s="18"/>
    </row>
    <row r="33" spans="1:10" ht="27.75" customHeight="1" x14ac:dyDescent="0.3">
      <c r="A33" s="8"/>
      <c r="B33" s="6" t="s">
        <v>48</v>
      </c>
      <c r="C33" s="181">
        <f>IFERROR(('APPENDIX 3'!C36/'APPENDIX 3'!C$37)*100,0)</f>
        <v>82.846900538736662</v>
      </c>
      <c r="D33" s="181">
        <f>IFERROR(('APPENDIX 3'!D36/'APPENDIX 3'!D$37)*100,0)</f>
        <v>0</v>
      </c>
      <c r="E33" s="181">
        <f>IFERROR(('APPENDIX 3'!E36/'APPENDIX 3'!E$37)*100,0)</f>
        <v>0</v>
      </c>
      <c r="F33" s="181">
        <f>IFERROR(('APPENDIX 3'!F36/'APPENDIX 3'!F$37)*100,0)</f>
        <v>51.804858840440396</v>
      </c>
      <c r="G33" s="181">
        <f>IFERROR(('APPENDIX 3'!G36/'APPENDIX 3'!G$37)*100,0)</f>
        <v>0</v>
      </c>
      <c r="H33" s="181">
        <f>IFERROR(('APPENDIX 3'!H36/'APPENDIX 3'!H$37)*100,0)</f>
        <v>0</v>
      </c>
      <c r="I33" s="181">
        <f>IFERROR(('APPENDIX 3'!I36/'APPENDIX 3'!I$37)*100,0)</f>
        <v>0</v>
      </c>
      <c r="J33" s="182">
        <f>IFERROR(('APPENDIX 3'!J36/'APPENDIX 3'!J$37)*100,0)</f>
        <v>53.821509814652416</v>
      </c>
    </row>
    <row r="34" spans="1:10" ht="27.75" customHeight="1" x14ac:dyDescent="0.3">
      <c r="A34" s="8"/>
      <c r="B34" s="6" t="s">
        <v>79</v>
      </c>
      <c r="C34" s="181">
        <f>IFERROR(('APPENDIX 3'!C35/'APPENDIX 3'!C$37)*100,0)</f>
        <v>15.688320335177842</v>
      </c>
      <c r="D34" s="181">
        <f>IFERROR(('APPENDIX 3'!D35/'APPENDIX 3'!D$37)*100,0)</f>
        <v>0</v>
      </c>
      <c r="E34" s="181">
        <f>IFERROR(('APPENDIX 3'!E35/'APPENDIX 3'!E$37)*100,0)</f>
        <v>0</v>
      </c>
      <c r="F34" s="181">
        <f>IFERROR(('APPENDIX 3'!F35/'APPENDIX 3'!F$37)*100,0)</f>
        <v>35.090550399299566</v>
      </c>
      <c r="G34" s="181">
        <f>IFERROR(('APPENDIX 3'!G35/'APPENDIX 3'!G$37)*100,0)</f>
        <v>0</v>
      </c>
      <c r="H34" s="181">
        <f>IFERROR(('APPENDIX 3'!H35/'APPENDIX 3'!H$37)*100,0)</f>
        <v>0</v>
      </c>
      <c r="I34" s="181">
        <f>IFERROR(('APPENDIX 3'!I35/'APPENDIX 3'!I$37)*100,0)</f>
        <v>0</v>
      </c>
      <c r="J34" s="182">
        <f>IFERROR(('APPENDIX 3'!J35/'APPENDIX 3'!J$37)*100,0)</f>
        <v>33.830081563486985</v>
      </c>
    </row>
    <row r="35" spans="1:10" ht="27.75" customHeight="1" x14ac:dyDescent="0.3">
      <c r="A35" s="8"/>
      <c r="B35" s="6" t="s">
        <v>47</v>
      </c>
      <c r="C35" s="181">
        <f>IFERROR(('APPENDIX 3'!C34/'APPENDIX 3'!C$37)*100,0)</f>
        <v>1.4647791260854914</v>
      </c>
      <c r="D35" s="181">
        <f>IFERROR(('APPENDIX 3'!D34/'APPENDIX 3'!D$37)*100,0)</f>
        <v>0</v>
      </c>
      <c r="E35" s="181">
        <f>IFERROR(('APPENDIX 3'!E34/'APPENDIX 3'!E$37)*100,0)</f>
        <v>0</v>
      </c>
      <c r="F35" s="181">
        <f>IFERROR(('APPENDIX 3'!F34/'APPENDIX 3'!F$37)*100,0)</f>
        <v>13.104590760260045</v>
      </c>
      <c r="G35" s="181">
        <f>IFERROR(('APPENDIX 3'!G34/'APPENDIX 3'!G$37)*100,0)</f>
        <v>0</v>
      </c>
      <c r="H35" s="181">
        <f>IFERROR(('APPENDIX 3'!H34/'APPENDIX 3'!H$37)*100,0)</f>
        <v>0</v>
      </c>
      <c r="I35" s="181">
        <f>IFERROR(('APPENDIX 3'!I34/'APPENDIX 3'!I$37)*100,0)</f>
        <v>0</v>
      </c>
      <c r="J35" s="182">
        <f>IFERROR(('APPENDIX 3'!J34/'APPENDIX 3'!J$37)*100,0)</f>
        <v>12.348408621860598</v>
      </c>
    </row>
    <row r="36" spans="1:10" s="8" customFormat="1" ht="27.75" customHeight="1" x14ac:dyDescent="0.3">
      <c r="B36" s="63" t="s">
        <v>45</v>
      </c>
      <c r="C36" s="183">
        <f>SUM(C33:C35)</f>
        <v>100</v>
      </c>
      <c r="D36" s="183">
        <f t="shared" ref="D36:J36" si="1">SUM(D33:D35)</f>
        <v>0</v>
      </c>
      <c r="E36" s="183">
        <f t="shared" si="1"/>
        <v>0</v>
      </c>
      <c r="F36" s="183">
        <f t="shared" si="1"/>
        <v>100</v>
      </c>
      <c r="G36" s="183">
        <f t="shared" si="1"/>
        <v>0</v>
      </c>
      <c r="H36" s="183">
        <f t="shared" si="1"/>
        <v>0</v>
      </c>
      <c r="I36" s="183">
        <f t="shared" si="1"/>
        <v>0</v>
      </c>
      <c r="J36" s="183">
        <f t="shared" si="1"/>
        <v>100</v>
      </c>
    </row>
    <row r="37" spans="1:10" x14ac:dyDescent="0.3">
      <c r="B37" s="265" t="s">
        <v>196</v>
      </c>
      <c r="C37" s="265"/>
      <c r="D37" s="265"/>
      <c r="E37" s="265"/>
      <c r="F37" s="265"/>
      <c r="G37" s="265"/>
      <c r="H37" s="265"/>
      <c r="I37" s="265"/>
      <c r="J37" s="265"/>
    </row>
  </sheetData>
  <sheetProtection algorithmName="SHA-512" hashValue="AbXheNI8Gey0gduYggmQQCmkK49LeuEr2ebAoLLIUNMEFT0uAsPqr9YlcMZNtDo5N4FTRy1fStkY6Q7HkRUrAg==" saltValue="3cpvUvgruNwyKOmfwiDCOQ==" spinCount="100000" sheet="1" objects="1" scenarios="1"/>
  <sortState xmlns:xlrd2="http://schemas.microsoft.com/office/spreadsheetml/2017/richdata2" ref="B5:J30">
    <sortCondition descending="1" ref="J6:J30"/>
  </sortState>
  <mergeCells count="4">
    <mergeCell ref="B3:J3"/>
    <mergeCell ref="B32:J32"/>
    <mergeCell ref="B5:J5"/>
    <mergeCell ref="B37:J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Q40"/>
  <sheetViews>
    <sheetView showGridLines="0" topLeftCell="D25" zoomScale="80" zoomScaleNormal="80" workbookViewId="0">
      <selection activeCell="K38" sqref="K38"/>
    </sheetView>
  </sheetViews>
  <sheetFormatPr defaultColWidth="14.453125" defaultRowHeight="21.75" customHeight="1" x14ac:dyDescent="0.3"/>
  <cols>
    <col min="1" max="1" width="15.54296875" style="4" customWidth="1"/>
    <col min="2" max="2" width="43.54296875" style="4" customWidth="1"/>
    <col min="3" max="16" width="17.54296875" style="4" customWidth="1"/>
    <col min="17" max="17" width="17.54296875" style="8" customWidth="1"/>
    <col min="18" max="16384" width="14.453125" style="4"/>
  </cols>
  <sheetData>
    <row r="1" spans="2:17" ht="18.75" customHeight="1" x14ac:dyDescent="0.3"/>
    <row r="2" spans="2:17" ht="15.75" customHeight="1" x14ac:dyDescent="0.3"/>
    <row r="3" spans="2:17" ht="18.75" customHeight="1" x14ac:dyDescent="0.3">
      <c r="B3" s="269" t="s">
        <v>301</v>
      </c>
      <c r="C3" s="269"/>
      <c r="D3" s="269"/>
      <c r="E3" s="269"/>
      <c r="F3" s="269"/>
      <c r="G3" s="269"/>
      <c r="H3" s="269"/>
      <c r="I3" s="269"/>
      <c r="J3" s="269"/>
      <c r="K3" s="269"/>
      <c r="L3" s="269"/>
      <c r="M3" s="269"/>
      <c r="N3" s="269"/>
      <c r="O3" s="269"/>
      <c r="P3" s="269"/>
      <c r="Q3" s="269"/>
    </row>
    <row r="4" spans="2:17" s="15" customFormat="1" ht="36.75" customHeight="1" x14ac:dyDescent="0.3">
      <c r="B4" s="64" t="s">
        <v>0</v>
      </c>
      <c r="C4" s="66" t="s">
        <v>66</v>
      </c>
      <c r="D4" s="66" t="s">
        <v>67</v>
      </c>
      <c r="E4" s="66" t="s">
        <v>68</v>
      </c>
      <c r="F4" s="66" t="s">
        <v>69</v>
      </c>
      <c r="G4" s="66" t="s">
        <v>70</v>
      </c>
      <c r="H4" s="66" t="s">
        <v>87</v>
      </c>
      <c r="I4" s="169" t="s">
        <v>71</v>
      </c>
      <c r="J4" s="66" t="s">
        <v>72</v>
      </c>
      <c r="K4" s="66" t="s">
        <v>73</v>
      </c>
      <c r="L4" s="66" t="s">
        <v>74</v>
      </c>
      <c r="M4" s="66" t="s">
        <v>75</v>
      </c>
      <c r="N4" s="66" t="s">
        <v>2</v>
      </c>
      <c r="O4" s="66" t="s">
        <v>76</v>
      </c>
      <c r="P4" s="66" t="s">
        <v>77</v>
      </c>
      <c r="Q4" s="66" t="s">
        <v>78</v>
      </c>
    </row>
    <row r="5" spans="2:17" ht="30.75" customHeight="1" x14ac:dyDescent="0.3">
      <c r="B5" s="266" t="s">
        <v>16</v>
      </c>
      <c r="C5" s="267"/>
      <c r="D5" s="267"/>
      <c r="E5" s="267"/>
      <c r="F5" s="267"/>
      <c r="G5" s="267"/>
      <c r="H5" s="267"/>
      <c r="I5" s="267"/>
      <c r="J5" s="267"/>
      <c r="K5" s="267"/>
      <c r="L5" s="267"/>
      <c r="M5" s="267"/>
      <c r="N5" s="267"/>
      <c r="O5" s="267"/>
      <c r="P5" s="267"/>
      <c r="Q5" s="268"/>
    </row>
    <row r="6" spans="2:17" ht="30.75" customHeight="1" x14ac:dyDescent="0.3">
      <c r="B6" s="6" t="s">
        <v>51</v>
      </c>
      <c r="C6" s="176">
        <v>261850</v>
      </c>
      <c r="D6" s="176">
        <v>148532</v>
      </c>
      <c r="E6" s="176">
        <v>139610</v>
      </c>
      <c r="F6" s="176">
        <v>0</v>
      </c>
      <c r="G6" s="176">
        <v>34678</v>
      </c>
      <c r="H6" s="176">
        <v>32755</v>
      </c>
      <c r="I6" s="176">
        <v>0</v>
      </c>
      <c r="J6" s="176">
        <v>0</v>
      </c>
      <c r="K6" s="176">
        <v>0</v>
      </c>
      <c r="L6" s="176">
        <v>63365</v>
      </c>
      <c r="M6" s="176">
        <v>104502</v>
      </c>
      <c r="N6" s="176">
        <v>43735</v>
      </c>
      <c r="O6" s="176">
        <v>1262</v>
      </c>
      <c r="P6" s="176">
        <v>0</v>
      </c>
      <c r="Q6" s="177">
        <v>243311</v>
      </c>
    </row>
    <row r="7" spans="2:17" ht="30.75" customHeight="1" x14ac:dyDescent="0.3">
      <c r="B7" s="6" t="s">
        <v>144</v>
      </c>
      <c r="C7" s="176">
        <v>-766831</v>
      </c>
      <c r="D7" s="176">
        <v>657260</v>
      </c>
      <c r="E7" s="176">
        <v>657260</v>
      </c>
      <c r="F7" s="176">
        <v>0</v>
      </c>
      <c r="G7" s="176">
        <v>60296</v>
      </c>
      <c r="H7" s="176">
        <v>463892</v>
      </c>
      <c r="I7" s="176">
        <v>0</v>
      </c>
      <c r="J7" s="176">
        <v>0</v>
      </c>
      <c r="K7" s="176">
        <v>0</v>
      </c>
      <c r="L7" s="176">
        <v>130282</v>
      </c>
      <c r="M7" s="176">
        <v>330730</v>
      </c>
      <c r="N7" s="176">
        <v>159795</v>
      </c>
      <c r="O7" s="176">
        <v>0</v>
      </c>
      <c r="P7" s="176">
        <v>-224147</v>
      </c>
      <c r="Q7" s="177">
        <v>-650533</v>
      </c>
    </row>
    <row r="8" spans="2:17" ht="30.75" customHeight="1" x14ac:dyDescent="0.3">
      <c r="B8" s="6" t="s">
        <v>153</v>
      </c>
      <c r="C8" s="176">
        <v>23933916</v>
      </c>
      <c r="D8" s="176">
        <v>8766046</v>
      </c>
      <c r="E8" s="176">
        <v>8760360</v>
      </c>
      <c r="F8" s="176">
        <v>-1026</v>
      </c>
      <c r="G8" s="176">
        <v>3384959</v>
      </c>
      <c r="H8" s="176">
        <v>550984</v>
      </c>
      <c r="I8" s="176">
        <v>1285690</v>
      </c>
      <c r="J8" s="176">
        <v>1554745</v>
      </c>
      <c r="K8" s="176">
        <v>0</v>
      </c>
      <c r="L8" s="176">
        <v>1244792</v>
      </c>
      <c r="M8" s="176">
        <v>1820305</v>
      </c>
      <c r="N8" s="176">
        <v>3369284</v>
      </c>
      <c r="O8" s="176">
        <v>143689</v>
      </c>
      <c r="P8" s="176">
        <v>0</v>
      </c>
      <c r="Q8" s="177">
        <v>29462330</v>
      </c>
    </row>
    <row r="9" spans="2:17" ht="30.75" customHeight="1" x14ac:dyDescent="0.3">
      <c r="B9" s="6" t="s">
        <v>52</v>
      </c>
      <c r="C9" s="176">
        <v>414001</v>
      </c>
      <c r="D9" s="176">
        <v>136055</v>
      </c>
      <c r="E9" s="176">
        <v>136055</v>
      </c>
      <c r="F9" s="176">
        <v>0</v>
      </c>
      <c r="G9" s="176">
        <v>160469</v>
      </c>
      <c r="H9" s="176">
        <v>161935</v>
      </c>
      <c r="I9" s="176">
        <v>0</v>
      </c>
      <c r="J9" s="176">
        <v>0</v>
      </c>
      <c r="K9" s="176">
        <v>0</v>
      </c>
      <c r="L9" s="176">
        <v>0</v>
      </c>
      <c r="M9" s="176">
        <v>149558</v>
      </c>
      <c r="N9" s="176">
        <v>95701</v>
      </c>
      <c r="O9" s="176">
        <v>0</v>
      </c>
      <c r="P9" s="176">
        <v>0</v>
      </c>
      <c r="Q9" s="177">
        <v>334265</v>
      </c>
    </row>
    <row r="10" spans="2:17" ht="30.75" customHeight="1" x14ac:dyDescent="0.3">
      <c r="B10" s="6" t="s">
        <v>53</v>
      </c>
      <c r="C10" s="176">
        <v>955956</v>
      </c>
      <c r="D10" s="176">
        <v>1139444</v>
      </c>
      <c r="E10" s="176">
        <v>1122925</v>
      </c>
      <c r="F10" s="176">
        <v>0</v>
      </c>
      <c r="G10" s="176">
        <v>410552</v>
      </c>
      <c r="H10" s="176">
        <v>789207</v>
      </c>
      <c r="I10" s="176">
        <v>0</v>
      </c>
      <c r="J10" s="176">
        <v>0</v>
      </c>
      <c r="K10" s="176">
        <v>0</v>
      </c>
      <c r="L10" s="176">
        <v>106187</v>
      </c>
      <c r="M10" s="176">
        <v>252477</v>
      </c>
      <c r="N10" s="176">
        <v>143761</v>
      </c>
      <c r="O10" s="176">
        <v>0</v>
      </c>
      <c r="P10" s="176">
        <v>0</v>
      </c>
      <c r="Q10" s="177">
        <v>1074771</v>
      </c>
    </row>
    <row r="11" spans="2:17" ht="30.75" customHeight="1" x14ac:dyDescent="0.3">
      <c r="B11" s="6" t="s">
        <v>22</v>
      </c>
      <c r="C11" s="176">
        <v>0</v>
      </c>
      <c r="D11" s="176">
        <v>280275</v>
      </c>
      <c r="E11" s="176">
        <v>277954</v>
      </c>
      <c r="F11" s="176">
        <v>0</v>
      </c>
      <c r="G11" s="176">
        <v>222823</v>
      </c>
      <c r="H11" s="176">
        <v>268019</v>
      </c>
      <c r="I11" s="176">
        <v>0</v>
      </c>
      <c r="J11" s="176">
        <v>0</v>
      </c>
      <c r="K11" s="176">
        <v>0</v>
      </c>
      <c r="L11" s="176">
        <v>57525</v>
      </c>
      <c r="M11" s="176">
        <v>85419</v>
      </c>
      <c r="N11" s="176">
        <v>34150</v>
      </c>
      <c r="O11" s="176">
        <v>0</v>
      </c>
      <c r="P11" s="176">
        <v>0</v>
      </c>
      <c r="Q11" s="177">
        <v>-98859</v>
      </c>
    </row>
    <row r="12" spans="2:17" ht="30.75" customHeight="1" x14ac:dyDescent="0.3">
      <c r="B12" s="6" t="s">
        <v>55</v>
      </c>
      <c r="C12" s="176">
        <v>0</v>
      </c>
      <c r="D12" s="176">
        <v>313331</v>
      </c>
      <c r="E12" s="176">
        <v>313331</v>
      </c>
      <c r="F12" s="176">
        <v>0</v>
      </c>
      <c r="G12" s="176">
        <v>17460</v>
      </c>
      <c r="H12" s="176">
        <v>17460</v>
      </c>
      <c r="I12" s="176">
        <v>0</v>
      </c>
      <c r="J12" s="176">
        <v>0</v>
      </c>
      <c r="K12" s="176">
        <v>0</v>
      </c>
      <c r="L12" s="176">
        <v>6267</v>
      </c>
      <c r="M12" s="176">
        <v>11</v>
      </c>
      <c r="N12" s="176">
        <v>30753</v>
      </c>
      <c r="O12" s="176">
        <v>0</v>
      </c>
      <c r="P12" s="176">
        <v>0</v>
      </c>
      <c r="Q12" s="177">
        <v>320346</v>
      </c>
    </row>
    <row r="13" spans="2:17" ht="30.75" customHeight="1" x14ac:dyDescent="0.3">
      <c r="B13" s="6" t="s">
        <v>56</v>
      </c>
      <c r="C13" s="176">
        <v>706443</v>
      </c>
      <c r="D13" s="176">
        <v>75508</v>
      </c>
      <c r="E13" s="176">
        <v>75499</v>
      </c>
      <c r="F13" s="176">
        <v>0</v>
      </c>
      <c r="G13" s="176">
        <v>83062</v>
      </c>
      <c r="H13" s="176">
        <v>83062</v>
      </c>
      <c r="I13" s="176">
        <v>0</v>
      </c>
      <c r="J13" s="176">
        <v>0</v>
      </c>
      <c r="K13" s="176">
        <v>0</v>
      </c>
      <c r="L13" s="176">
        <v>5442</v>
      </c>
      <c r="M13" s="176">
        <v>27717</v>
      </c>
      <c r="N13" s="176">
        <v>156717</v>
      </c>
      <c r="O13" s="176">
        <v>0</v>
      </c>
      <c r="P13" s="176">
        <v>0</v>
      </c>
      <c r="Q13" s="177">
        <v>822437</v>
      </c>
    </row>
    <row r="14" spans="2:17" ht="30.75" customHeight="1" x14ac:dyDescent="0.3">
      <c r="B14" s="6" t="s">
        <v>57</v>
      </c>
      <c r="C14" s="176">
        <v>9719554</v>
      </c>
      <c r="D14" s="176">
        <v>3302679</v>
      </c>
      <c r="E14" s="176">
        <v>3257750</v>
      </c>
      <c r="F14" s="176">
        <v>0</v>
      </c>
      <c r="G14" s="176">
        <v>1383597</v>
      </c>
      <c r="H14" s="176">
        <v>829402</v>
      </c>
      <c r="I14" s="176">
        <v>537880</v>
      </c>
      <c r="J14" s="176">
        <v>0</v>
      </c>
      <c r="K14" s="176">
        <v>0</v>
      </c>
      <c r="L14" s="176">
        <v>557491</v>
      </c>
      <c r="M14" s="176">
        <v>695207</v>
      </c>
      <c r="N14" s="176">
        <v>1332351</v>
      </c>
      <c r="O14" s="176">
        <v>0</v>
      </c>
      <c r="P14" s="176">
        <v>103878</v>
      </c>
      <c r="Q14" s="177">
        <v>11585796</v>
      </c>
    </row>
    <row r="15" spans="2:17" ht="30.75" customHeight="1" x14ac:dyDescent="0.3">
      <c r="B15" s="6" t="s">
        <v>58</v>
      </c>
      <c r="C15" s="176">
        <v>8499237</v>
      </c>
      <c r="D15" s="176">
        <v>3685808</v>
      </c>
      <c r="E15" s="176">
        <v>3680303</v>
      </c>
      <c r="F15" s="176">
        <v>0</v>
      </c>
      <c r="G15" s="176">
        <v>1911902</v>
      </c>
      <c r="H15" s="176">
        <v>1361525</v>
      </c>
      <c r="I15" s="176">
        <v>589048</v>
      </c>
      <c r="J15" s="176">
        <v>0</v>
      </c>
      <c r="K15" s="176">
        <v>0</v>
      </c>
      <c r="L15" s="176">
        <v>688952</v>
      </c>
      <c r="M15" s="176">
        <v>554396</v>
      </c>
      <c r="N15" s="176">
        <v>1055111</v>
      </c>
      <c r="O15" s="176">
        <v>2822</v>
      </c>
      <c r="P15" s="176">
        <v>308004</v>
      </c>
      <c r="Q15" s="177">
        <v>9729903</v>
      </c>
    </row>
    <row r="16" spans="2:17" ht="30.75" customHeight="1" x14ac:dyDescent="0.3">
      <c r="B16" s="6" t="s">
        <v>59</v>
      </c>
      <c r="C16" s="176">
        <v>8306070</v>
      </c>
      <c r="D16" s="176">
        <v>1614695</v>
      </c>
      <c r="E16" s="176">
        <v>1609073</v>
      </c>
      <c r="F16" s="176">
        <v>0</v>
      </c>
      <c r="G16" s="176">
        <v>769154</v>
      </c>
      <c r="H16" s="176">
        <v>786729</v>
      </c>
      <c r="I16" s="176">
        <v>0</v>
      </c>
      <c r="J16" s="176">
        <v>0</v>
      </c>
      <c r="K16" s="176">
        <v>0</v>
      </c>
      <c r="L16" s="176">
        <v>100187</v>
      </c>
      <c r="M16" s="176">
        <v>244922</v>
      </c>
      <c r="N16" s="176">
        <v>1206214</v>
      </c>
      <c r="O16" s="176">
        <v>0</v>
      </c>
      <c r="P16" s="176">
        <v>0</v>
      </c>
      <c r="Q16" s="177">
        <v>9989520</v>
      </c>
    </row>
    <row r="17" spans="2:17" ht="30.75" customHeight="1" x14ac:dyDescent="0.3">
      <c r="B17" s="6" t="s">
        <v>133</v>
      </c>
      <c r="C17" s="176">
        <v>11373</v>
      </c>
      <c r="D17" s="176">
        <v>47843</v>
      </c>
      <c r="E17" s="176">
        <v>47821</v>
      </c>
      <c r="F17" s="176">
        <v>0</v>
      </c>
      <c r="G17" s="176">
        <v>1155</v>
      </c>
      <c r="H17" s="176">
        <v>1155</v>
      </c>
      <c r="I17" s="176">
        <v>0</v>
      </c>
      <c r="J17" s="176">
        <v>0</v>
      </c>
      <c r="K17" s="176">
        <v>0</v>
      </c>
      <c r="L17" s="176">
        <v>9203</v>
      </c>
      <c r="M17" s="176">
        <v>71664</v>
      </c>
      <c r="N17" s="176">
        <v>3968</v>
      </c>
      <c r="O17" s="176">
        <v>0</v>
      </c>
      <c r="P17" s="176">
        <v>0</v>
      </c>
      <c r="Q17" s="177">
        <v>-18860</v>
      </c>
    </row>
    <row r="18" spans="2:17" ht="30.75" customHeight="1" x14ac:dyDescent="0.3">
      <c r="B18" s="6" t="s">
        <v>261</v>
      </c>
      <c r="C18" s="176">
        <v>0</v>
      </c>
      <c r="D18" s="176">
        <v>0</v>
      </c>
      <c r="E18" s="176">
        <v>0</v>
      </c>
      <c r="F18" s="176">
        <v>0</v>
      </c>
      <c r="G18" s="176">
        <v>0</v>
      </c>
      <c r="H18" s="176">
        <v>0</v>
      </c>
      <c r="I18" s="176">
        <v>0</v>
      </c>
      <c r="J18" s="176">
        <v>0</v>
      </c>
      <c r="K18" s="176">
        <v>0</v>
      </c>
      <c r="L18" s="176">
        <v>0</v>
      </c>
      <c r="M18" s="176">
        <v>0</v>
      </c>
      <c r="N18" s="176">
        <v>0</v>
      </c>
      <c r="O18" s="176">
        <v>0</v>
      </c>
      <c r="P18" s="176">
        <v>0</v>
      </c>
      <c r="Q18" s="177">
        <v>0</v>
      </c>
    </row>
    <row r="19" spans="2:17" ht="30.75" customHeight="1" x14ac:dyDescent="0.3">
      <c r="B19" s="6" t="s">
        <v>138</v>
      </c>
      <c r="C19" s="176">
        <v>7401363</v>
      </c>
      <c r="D19" s="176">
        <v>1332429</v>
      </c>
      <c r="E19" s="176">
        <v>1336323</v>
      </c>
      <c r="F19" s="176">
        <v>0</v>
      </c>
      <c r="G19" s="176">
        <v>442534</v>
      </c>
      <c r="H19" s="176">
        <v>335236</v>
      </c>
      <c r="I19" s="176">
        <v>0</v>
      </c>
      <c r="J19" s="176">
        <v>0</v>
      </c>
      <c r="K19" s="176">
        <v>0</v>
      </c>
      <c r="L19" s="176">
        <v>27087</v>
      </c>
      <c r="M19" s="176">
        <v>201615</v>
      </c>
      <c r="N19" s="176">
        <v>874597</v>
      </c>
      <c r="O19" s="176">
        <v>0</v>
      </c>
      <c r="P19" s="176">
        <v>0</v>
      </c>
      <c r="Q19" s="177">
        <v>9048345</v>
      </c>
    </row>
    <row r="20" spans="2:17" ht="30.75" customHeight="1" x14ac:dyDescent="0.3">
      <c r="B20" s="6" t="s">
        <v>35</v>
      </c>
      <c r="C20" s="176">
        <v>3616157</v>
      </c>
      <c r="D20" s="176">
        <v>1452394</v>
      </c>
      <c r="E20" s="176">
        <v>1452394</v>
      </c>
      <c r="F20" s="176">
        <v>0</v>
      </c>
      <c r="G20" s="176">
        <v>460108</v>
      </c>
      <c r="H20" s="176">
        <v>460108</v>
      </c>
      <c r="I20" s="176">
        <v>0</v>
      </c>
      <c r="J20" s="176">
        <v>0</v>
      </c>
      <c r="K20" s="176">
        <v>0</v>
      </c>
      <c r="L20" s="176">
        <v>212032</v>
      </c>
      <c r="M20" s="176">
        <v>573065</v>
      </c>
      <c r="N20" s="176">
        <v>228681</v>
      </c>
      <c r="O20" s="176">
        <v>0</v>
      </c>
      <c r="P20" s="176">
        <v>0</v>
      </c>
      <c r="Q20" s="177">
        <v>4052026</v>
      </c>
    </row>
    <row r="21" spans="2:17" ht="30.75" customHeight="1" x14ac:dyDescent="0.3">
      <c r="B21" s="163" t="s">
        <v>198</v>
      </c>
      <c r="C21" s="176">
        <v>993997</v>
      </c>
      <c r="D21" s="176">
        <v>81444</v>
      </c>
      <c r="E21" s="176">
        <v>80310</v>
      </c>
      <c r="F21" s="176">
        <v>0</v>
      </c>
      <c r="G21" s="176">
        <v>29155</v>
      </c>
      <c r="H21" s="176">
        <v>29155</v>
      </c>
      <c r="I21" s="176">
        <v>85719</v>
      </c>
      <c r="J21" s="176">
        <v>0</v>
      </c>
      <c r="K21" s="176">
        <v>0</v>
      </c>
      <c r="L21" s="176">
        <v>-2172</v>
      </c>
      <c r="M21" s="176">
        <v>74556</v>
      </c>
      <c r="N21" s="176">
        <v>50118</v>
      </c>
      <c r="O21" s="176">
        <v>0</v>
      </c>
      <c r="P21" s="176">
        <v>0</v>
      </c>
      <c r="Q21" s="177">
        <v>937169</v>
      </c>
    </row>
    <row r="22" spans="2:17" ht="30.75" customHeight="1" x14ac:dyDescent="0.3">
      <c r="B22" s="6" t="s">
        <v>60</v>
      </c>
      <c r="C22" s="176">
        <v>4472928</v>
      </c>
      <c r="D22" s="176">
        <v>981472</v>
      </c>
      <c r="E22" s="176">
        <v>893340</v>
      </c>
      <c r="F22" s="176">
        <v>445952</v>
      </c>
      <c r="G22" s="176">
        <v>1016230</v>
      </c>
      <c r="H22" s="176">
        <v>876537</v>
      </c>
      <c r="I22" s="176">
        <v>101515</v>
      </c>
      <c r="J22" s="176">
        <v>0</v>
      </c>
      <c r="K22" s="176">
        <v>0</v>
      </c>
      <c r="L22" s="176">
        <v>306192</v>
      </c>
      <c r="M22" s="176">
        <v>718126</v>
      </c>
      <c r="N22" s="176">
        <v>801506</v>
      </c>
      <c r="O22" s="176">
        <v>22072</v>
      </c>
      <c r="P22" s="176">
        <v>-153870</v>
      </c>
      <c r="Q22" s="177">
        <v>4743156</v>
      </c>
    </row>
    <row r="23" spans="2:17" ht="30.75" customHeight="1" x14ac:dyDescent="0.3">
      <c r="B23" s="6" t="s">
        <v>61</v>
      </c>
      <c r="C23" s="176">
        <v>180083</v>
      </c>
      <c r="D23" s="176">
        <v>946844</v>
      </c>
      <c r="E23" s="176">
        <v>944876</v>
      </c>
      <c r="F23" s="176">
        <v>0</v>
      </c>
      <c r="G23" s="176">
        <v>354805</v>
      </c>
      <c r="H23" s="176">
        <v>342608</v>
      </c>
      <c r="I23" s="176">
        <v>0</v>
      </c>
      <c r="J23" s="176">
        <v>0</v>
      </c>
      <c r="K23" s="176">
        <v>0</v>
      </c>
      <c r="L23" s="176">
        <v>282732</v>
      </c>
      <c r="M23" s="176">
        <v>354795</v>
      </c>
      <c r="N23" s="176">
        <v>147289</v>
      </c>
      <c r="O23" s="176">
        <v>0</v>
      </c>
      <c r="P23" s="176">
        <v>0</v>
      </c>
      <c r="Q23" s="177">
        <v>292113</v>
      </c>
    </row>
    <row r="24" spans="2:17" ht="30.75" customHeight="1" x14ac:dyDescent="0.3">
      <c r="B24" s="6" t="s">
        <v>136</v>
      </c>
      <c r="C24" s="176">
        <v>374437</v>
      </c>
      <c r="D24" s="176">
        <v>251490</v>
      </c>
      <c r="E24" s="176">
        <v>251490</v>
      </c>
      <c r="F24" s="176">
        <v>14230</v>
      </c>
      <c r="G24" s="176">
        <v>124314</v>
      </c>
      <c r="H24" s="176">
        <v>106129</v>
      </c>
      <c r="I24" s="176">
        <v>3342</v>
      </c>
      <c r="J24" s="176">
        <v>376</v>
      </c>
      <c r="K24" s="176">
        <v>0</v>
      </c>
      <c r="L24" s="176">
        <v>59762</v>
      </c>
      <c r="M24" s="176">
        <v>172000</v>
      </c>
      <c r="N24" s="176">
        <v>67799</v>
      </c>
      <c r="O24" s="176">
        <v>0</v>
      </c>
      <c r="P24" s="176">
        <v>0</v>
      </c>
      <c r="Q24" s="177">
        <v>366346</v>
      </c>
    </row>
    <row r="25" spans="2:17" ht="30.75" customHeight="1" x14ac:dyDescent="0.3">
      <c r="B25" s="6" t="s">
        <v>137</v>
      </c>
      <c r="C25" s="176">
        <v>217175</v>
      </c>
      <c r="D25" s="176">
        <v>29649</v>
      </c>
      <c r="E25" s="176">
        <v>23381</v>
      </c>
      <c r="F25" s="176">
        <v>0</v>
      </c>
      <c r="G25" s="176">
        <v>32489</v>
      </c>
      <c r="H25" s="176">
        <v>32489</v>
      </c>
      <c r="I25" s="176">
        <v>0</v>
      </c>
      <c r="J25" s="176">
        <v>0</v>
      </c>
      <c r="K25" s="176">
        <v>0</v>
      </c>
      <c r="L25" s="176">
        <v>2074</v>
      </c>
      <c r="M25" s="176">
        <v>16621</v>
      </c>
      <c r="N25" s="176">
        <v>60868</v>
      </c>
      <c r="O25" s="176">
        <v>0</v>
      </c>
      <c r="P25" s="176">
        <v>0</v>
      </c>
      <c r="Q25" s="177">
        <v>250241</v>
      </c>
    </row>
    <row r="26" spans="2:17" ht="30.75" customHeight="1" x14ac:dyDescent="0.3">
      <c r="B26" s="6" t="s">
        <v>154</v>
      </c>
      <c r="C26" s="176">
        <v>5628360</v>
      </c>
      <c r="D26" s="176">
        <v>2063121</v>
      </c>
      <c r="E26" s="176">
        <v>2032230</v>
      </c>
      <c r="F26" s="176">
        <v>0</v>
      </c>
      <c r="G26" s="176">
        <v>299113</v>
      </c>
      <c r="H26" s="176">
        <v>299204</v>
      </c>
      <c r="I26" s="176">
        <v>0</v>
      </c>
      <c r="J26" s="176">
        <v>0</v>
      </c>
      <c r="K26" s="176">
        <v>0</v>
      </c>
      <c r="L26" s="176">
        <v>267243</v>
      </c>
      <c r="M26" s="176">
        <v>747516</v>
      </c>
      <c r="N26" s="176">
        <v>312437</v>
      </c>
      <c r="O26" s="176">
        <v>0</v>
      </c>
      <c r="P26" s="176">
        <v>0</v>
      </c>
      <c r="Q26" s="177">
        <v>6659064</v>
      </c>
    </row>
    <row r="27" spans="2:17" ht="30.75" customHeight="1" x14ac:dyDescent="0.3">
      <c r="B27" s="6" t="s">
        <v>38</v>
      </c>
      <c r="C27" s="176">
        <v>0</v>
      </c>
      <c r="D27" s="176">
        <v>0</v>
      </c>
      <c r="E27" s="176">
        <v>0</v>
      </c>
      <c r="F27" s="176">
        <v>0</v>
      </c>
      <c r="G27" s="176">
        <v>0</v>
      </c>
      <c r="H27" s="176">
        <v>0</v>
      </c>
      <c r="I27" s="176">
        <v>0</v>
      </c>
      <c r="J27" s="176">
        <v>0</v>
      </c>
      <c r="K27" s="176">
        <v>0</v>
      </c>
      <c r="L27" s="176">
        <v>0</v>
      </c>
      <c r="M27" s="176">
        <v>0</v>
      </c>
      <c r="N27" s="176">
        <v>0</v>
      </c>
      <c r="O27" s="176">
        <v>0</v>
      </c>
      <c r="P27" s="176">
        <v>0</v>
      </c>
      <c r="Q27" s="177">
        <v>0</v>
      </c>
    </row>
    <row r="28" spans="2:17" ht="30.75" customHeight="1" x14ac:dyDescent="0.3">
      <c r="B28" s="6" t="s">
        <v>62</v>
      </c>
      <c r="C28" s="176">
        <v>68289</v>
      </c>
      <c r="D28" s="176">
        <v>52975</v>
      </c>
      <c r="E28" s="176">
        <v>52975</v>
      </c>
      <c r="F28" s="176">
        <v>0</v>
      </c>
      <c r="G28" s="176">
        <v>4465</v>
      </c>
      <c r="H28" s="176">
        <v>4465</v>
      </c>
      <c r="I28" s="176">
        <v>171</v>
      </c>
      <c r="J28" s="176">
        <v>0</v>
      </c>
      <c r="K28" s="176">
        <v>0</v>
      </c>
      <c r="L28" s="176">
        <v>12180</v>
      </c>
      <c r="M28" s="176">
        <v>6724</v>
      </c>
      <c r="N28" s="176">
        <v>7962</v>
      </c>
      <c r="O28" s="176">
        <v>0</v>
      </c>
      <c r="P28" s="176">
        <v>0</v>
      </c>
      <c r="Q28" s="177">
        <v>105686</v>
      </c>
    </row>
    <row r="29" spans="2:17" ht="30.75" customHeight="1" x14ac:dyDescent="0.3">
      <c r="B29" s="6" t="s">
        <v>63</v>
      </c>
      <c r="C29" s="176">
        <v>51685</v>
      </c>
      <c r="D29" s="176">
        <v>24122</v>
      </c>
      <c r="E29" s="176">
        <v>24052</v>
      </c>
      <c r="F29" s="176">
        <v>0</v>
      </c>
      <c r="G29" s="176">
        <v>0</v>
      </c>
      <c r="H29" s="176">
        <v>8133</v>
      </c>
      <c r="I29" s="176">
        <v>0</v>
      </c>
      <c r="J29" s="176">
        <v>0</v>
      </c>
      <c r="K29" s="176">
        <v>0</v>
      </c>
      <c r="L29" s="176">
        <v>3757</v>
      </c>
      <c r="M29" s="176">
        <v>9123</v>
      </c>
      <c r="N29" s="176">
        <v>5102</v>
      </c>
      <c r="O29" s="176">
        <v>0</v>
      </c>
      <c r="P29" s="176">
        <v>0</v>
      </c>
      <c r="Q29" s="177">
        <v>59827</v>
      </c>
    </row>
    <row r="30" spans="2:17" ht="30.75" customHeight="1" x14ac:dyDescent="0.3">
      <c r="B30" s="6" t="s">
        <v>64</v>
      </c>
      <c r="C30" s="176">
        <v>1004644</v>
      </c>
      <c r="D30" s="176">
        <v>888700</v>
      </c>
      <c r="E30" s="176">
        <v>888700</v>
      </c>
      <c r="F30" s="176">
        <v>0</v>
      </c>
      <c r="G30" s="176">
        <v>136079</v>
      </c>
      <c r="H30" s="176">
        <v>58447</v>
      </c>
      <c r="I30" s="176">
        <v>84333</v>
      </c>
      <c r="J30" s="176">
        <v>0</v>
      </c>
      <c r="K30" s="176">
        <v>0</v>
      </c>
      <c r="L30" s="176">
        <v>31565</v>
      </c>
      <c r="M30" s="176">
        <v>386149</v>
      </c>
      <c r="N30" s="176">
        <v>206207</v>
      </c>
      <c r="O30" s="176">
        <v>0</v>
      </c>
      <c r="P30" s="176">
        <v>0</v>
      </c>
      <c r="Q30" s="177">
        <v>1539057</v>
      </c>
    </row>
    <row r="31" spans="2:17" ht="30.75" customHeight="1" x14ac:dyDescent="0.3">
      <c r="B31" s="58" t="s">
        <v>45</v>
      </c>
      <c r="C31" s="180">
        <f t="shared" ref="C31:Q31" si="0">SUM(C6:C30)</f>
        <v>76050687</v>
      </c>
      <c r="D31" s="180">
        <f t="shared" si="0"/>
        <v>28272116</v>
      </c>
      <c r="E31" s="180">
        <f t="shared" si="0"/>
        <v>28058012</v>
      </c>
      <c r="F31" s="180">
        <f t="shared" si="0"/>
        <v>459156</v>
      </c>
      <c r="G31" s="180">
        <f t="shared" si="0"/>
        <v>11339399</v>
      </c>
      <c r="H31" s="180">
        <f t="shared" si="0"/>
        <v>7898636</v>
      </c>
      <c r="I31" s="180">
        <f t="shared" si="0"/>
        <v>2687698</v>
      </c>
      <c r="J31" s="180">
        <f t="shared" si="0"/>
        <v>1555121</v>
      </c>
      <c r="K31" s="180">
        <f t="shared" si="0"/>
        <v>0</v>
      </c>
      <c r="L31" s="180">
        <f t="shared" si="0"/>
        <v>4172145</v>
      </c>
      <c r="M31" s="180">
        <f t="shared" si="0"/>
        <v>7597198</v>
      </c>
      <c r="N31" s="180">
        <f t="shared" si="0"/>
        <v>10394106</v>
      </c>
      <c r="O31" s="180">
        <f t="shared" si="0"/>
        <v>169845</v>
      </c>
      <c r="P31" s="180">
        <f t="shared" si="0"/>
        <v>33865</v>
      </c>
      <c r="Q31" s="180">
        <f t="shared" si="0"/>
        <v>90847457</v>
      </c>
    </row>
    <row r="32" spans="2:17" ht="30.75" customHeight="1" x14ac:dyDescent="0.3">
      <c r="B32" s="266" t="s">
        <v>46</v>
      </c>
      <c r="C32" s="267"/>
      <c r="D32" s="267"/>
      <c r="E32" s="267"/>
      <c r="F32" s="267"/>
      <c r="G32" s="267"/>
      <c r="H32" s="267"/>
      <c r="I32" s="267"/>
      <c r="J32" s="267"/>
      <c r="K32" s="267"/>
      <c r="L32" s="267"/>
      <c r="M32" s="267"/>
      <c r="N32" s="267"/>
      <c r="O32" s="267"/>
      <c r="P32" s="267"/>
      <c r="Q32" s="268"/>
    </row>
    <row r="33" spans="2:17" ht="30.75" customHeight="1" x14ac:dyDescent="0.3">
      <c r="B33" s="6" t="s">
        <v>47</v>
      </c>
      <c r="C33" s="176">
        <v>0</v>
      </c>
      <c r="D33" s="176">
        <v>3608</v>
      </c>
      <c r="E33" s="176">
        <v>2623</v>
      </c>
      <c r="F33" s="176">
        <v>0</v>
      </c>
      <c r="G33" s="176">
        <v>602</v>
      </c>
      <c r="H33" s="176">
        <v>0</v>
      </c>
      <c r="I33" s="176">
        <v>0</v>
      </c>
      <c r="J33" s="176">
        <v>0</v>
      </c>
      <c r="K33" s="176">
        <v>0</v>
      </c>
      <c r="L33" s="176">
        <v>1059</v>
      </c>
      <c r="M33" s="176">
        <v>327</v>
      </c>
      <c r="N33" s="176">
        <v>406</v>
      </c>
      <c r="O33" s="176">
        <v>0</v>
      </c>
      <c r="P33" s="176">
        <v>0</v>
      </c>
      <c r="Q33" s="177">
        <v>1642</v>
      </c>
    </row>
    <row r="34" spans="2:17" ht="30.75" customHeight="1" x14ac:dyDescent="0.3">
      <c r="B34" s="6" t="s">
        <v>79</v>
      </c>
      <c r="C34" s="176">
        <v>0</v>
      </c>
      <c r="D34" s="176">
        <v>38643</v>
      </c>
      <c r="E34" s="176">
        <v>38643</v>
      </c>
      <c r="F34" s="176">
        <v>-13</v>
      </c>
      <c r="G34" s="176">
        <v>1965</v>
      </c>
      <c r="H34" s="176">
        <v>0</v>
      </c>
      <c r="I34" s="176">
        <v>0</v>
      </c>
      <c r="J34" s="176">
        <v>0</v>
      </c>
      <c r="K34" s="176">
        <v>0</v>
      </c>
      <c r="L34" s="176">
        <v>4911</v>
      </c>
      <c r="M34" s="176">
        <v>2960</v>
      </c>
      <c r="N34" s="176">
        <v>0</v>
      </c>
      <c r="O34" s="176">
        <v>0</v>
      </c>
      <c r="P34" s="176">
        <v>0</v>
      </c>
      <c r="Q34" s="177">
        <v>30759</v>
      </c>
    </row>
    <row r="35" spans="2:17" ht="30.75" customHeight="1" x14ac:dyDescent="0.3">
      <c r="B35" s="6" t="s">
        <v>48</v>
      </c>
      <c r="C35" s="176">
        <v>1354345</v>
      </c>
      <c r="D35" s="176">
        <v>204066</v>
      </c>
      <c r="E35" s="176">
        <v>194225</v>
      </c>
      <c r="F35" s="176">
        <v>0</v>
      </c>
      <c r="G35" s="176">
        <v>89239</v>
      </c>
      <c r="H35" s="176">
        <v>92442</v>
      </c>
      <c r="I35" s="176">
        <v>0</v>
      </c>
      <c r="J35" s="176">
        <v>0</v>
      </c>
      <c r="K35" s="176">
        <v>0</v>
      </c>
      <c r="L35" s="176">
        <v>59914</v>
      </c>
      <c r="M35" s="176">
        <v>23990</v>
      </c>
      <c r="N35" s="176">
        <v>74966</v>
      </c>
      <c r="O35" s="176">
        <v>0</v>
      </c>
      <c r="P35" s="176">
        <v>0</v>
      </c>
      <c r="Q35" s="177">
        <v>1447190</v>
      </c>
    </row>
    <row r="36" spans="2:17" ht="30.75" customHeight="1" x14ac:dyDescent="0.3">
      <c r="B36" s="58" t="s">
        <v>45</v>
      </c>
      <c r="C36" s="180">
        <f>SUM(C33:C35)</f>
        <v>1354345</v>
      </c>
      <c r="D36" s="180">
        <f t="shared" ref="D36:Q36" si="1">SUM(D33:D35)</f>
        <v>246317</v>
      </c>
      <c r="E36" s="180">
        <f t="shared" si="1"/>
        <v>235491</v>
      </c>
      <c r="F36" s="180">
        <f t="shared" si="1"/>
        <v>-13</v>
      </c>
      <c r="G36" s="180">
        <f t="shared" si="1"/>
        <v>91806</v>
      </c>
      <c r="H36" s="180">
        <f t="shared" si="1"/>
        <v>92442</v>
      </c>
      <c r="I36" s="180">
        <f t="shared" si="1"/>
        <v>0</v>
      </c>
      <c r="J36" s="180">
        <f t="shared" si="1"/>
        <v>0</v>
      </c>
      <c r="K36" s="180">
        <f t="shared" si="1"/>
        <v>0</v>
      </c>
      <c r="L36" s="180">
        <f t="shared" si="1"/>
        <v>65884</v>
      </c>
      <c r="M36" s="180">
        <f t="shared" si="1"/>
        <v>27277</v>
      </c>
      <c r="N36" s="180">
        <f t="shared" si="1"/>
        <v>75372</v>
      </c>
      <c r="O36" s="180">
        <f t="shared" si="1"/>
        <v>0</v>
      </c>
      <c r="P36" s="180">
        <f t="shared" si="1"/>
        <v>0</v>
      </c>
      <c r="Q36" s="180">
        <f t="shared" si="1"/>
        <v>1479591</v>
      </c>
    </row>
    <row r="37" spans="2:17" ht="21.75" customHeight="1" x14ac:dyDescent="0.3">
      <c r="B37" s="265" t="s">
        <v>50</v>
      </c>
      <c r="C37" s="265"/>
      <c r="D37" s="265"/>
      <c r="E37" s="265"/>
      <c r="F37" s="265"/>
      <c r="G37" s="265"/>
      <c r="H37" s="265"/>
      <c r="I37" s="265"/>
      <c r="J37" s="265"/>
      <c r="K37" s="265"/>
      <c r="L37" s="265"/>
      <c r="M37" s="265"/>
      <c r="N37" s="265"/>
      <c r="O37" s="265"/>
      <c r="P37" s="265"/>
      <c r="Q37" s="265"/>
    </row>
    <row r="38" spans="2:17" ht="21.75" customHeight="1" x14ac:dyDescent="0.3">
      <c r="C38" s="16"/>
      <c r="D38" s="16"/>
      <c r="E38" s="16"/>
      <c r="F38" s="16"/>
      <c r="G38" s="16"/>
      <c r="H38" s="16"/>
      <c r="I38" s="16"/>
      <c r="J38" s="16"/>
      <c r="K38" s="16"/>
      <c r="L38" s="16"/>
      <c r="M38" s="16"/>
      <c r="N38" s="16"/>
      <c r="O38" s="16"/>
      <c r="P38" s="16"/>
      <c r="Q38" s="16"/>
    </row>
    <row r="39" spans="2:17" ht="21.75" customHeight="1" x14ac:dyDescent="0.35">
      <c r="D39" s="105"/>
      <c r="Q39" s="193"/>
    </row>
    <row r="40" spans="2:17" ht="21.75" customHeight="1" x14ac:dyDescent="0.3">
      <c r="Q40" s="18"/>
    </row>
  </sheetData>
  <sheetProtection algorithmName="SHA-512" hashValue="ZEC3HdgKD3ijGPwt6AE00Zcsltm55fphiAAC+bCJo7QwsQP4rm+cfEw9fEdcO9dR2T22EQTZJKF8gKgZX4MQgA==" saltValue="edfcC1SJnBBryJxpFJg0gA==" spinCount="100000"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3"/>
  <sheetViews>
    <sheetView showGridLines="0" zoomScale="80" zoomScaleNormal="80" workbookViewId="0">
      <selection activeCell="B3" sqref="B3:Q37"/>
    </sheetView>
  </sheetViews>
  <sheetFormatPr defaultColWidth="14.453125" defaultRowHeight="21.75" customHeight="1" x14ac:dyDescent="0.3"/>
  <cols>
    <col min="1" max="1" width="16.453125" style="4" customWidth="1"/>
    <col min="2" max="2" width="46" style="4" customWidth="1"/>
    <col min="3" max="16" width="17.54296875" style="4" customWidth="1"/>
    <col min="17" max="17" width="17.54296875" style="8" customWidth="1"/>
    <col min="18" max="16384" width="14.453125" style="4"/>
  </cols>
  <sheetData>
    <row r="1" spans="2:17" ht="18.75" customHeight="1" x14ac:dyDescent="0.3"/>
    <row r="2" spans="2:17" ht="15.75" customHeight="1" x14ac:dyDescent="0.3"/>
    <row r="3" spans="2:17" ht="18.75" customHeight="1" x14ac:dyDescent="0.3">
      <c r="B3" s="269" t="s">
        <v>302</v>
      </c>
      <c r="C3" s="269"/>
      <c r="D3" s="269"/>
      <c r="E3" s="269"/>
      <c r="F3" s="269"/>
      <c r="G3" s="269"/>
      <c r="H3" s="269"/>
      <c r="I3" s="269"/>
      <c r="J3" s="269"/>
      <c r="K3" s="269"/>
      <c r="L3" s="269"/>
      <c r="M3" s="269"/>
      <c r="N3" s="269"/>
      <c r="O3" s="269"/>
      <c r="P3" s="269"/>
      <c r="Q3" s="269"/>
    </row>
    <row r="4" spans="2:17" s="15" customFormat="1" ht="36.75" customHeight="1" x14ac:dyDescent="0.3">
      <c r="B4" s="64" t="s">
        <v>0</v>
      </c>
      <c r="C4" s="66" t="s">
        <v>66</v>
      </c>
      <c r="D4" s="66" t="s">
        <v>67</v>
      </c>
      <c r="E4" s="66" t="s">
        <v>68</v>
      </c>
      <c r="F4" s="66" t="s">
        <v>69</v>
      </c>
      <c r="G4" s="66" t="s">
        <v>70</v>
      </c>
      <c r="H4" s="66" t="s">
        <v>87</v>
      </c>
      <c r="I4" s="169" t="s">
        <v>71</v>
      </c>
      <c r="J4" s="66" t="s">
        <v>72</v>
      </c>
      <c r="K4" s="66" t="s">
        <v>73</v>
      </c>
      <c r="L4" s="66" t="s">
        <v>74</v>
      </c>
      <c r="M4" s="66" t="s">
        <v>75</v>
      </c>
      <c r="N4" s="66" t="s">
        <v>2</v>
      </c>
      <c r="O4" s="66" t="s">
        <v>76</v>
      </c>
      <c r="P4" s="66" t="s">
        <v>77</v>
      </c>
      <c r="Q4" s="66" t="s">
        <v>78</v>
      </c>
    </row>
    <row r="5" spans="2:17" ht="31.5" customHeight="1" x14ac:dyDescent="0.3">
      <c r="B5" s="266" t="s">
        <v>16</v>
      </c>
      <c r="C5" s="267"/>
      <c r="D5" s="267"/>
      <c r="E5" s="267"/>
      <c r="F5" s="267"/>
      <c r="G5" s="267"/>
      <c r="H5" s="267"/>
      <c r="I5" s="267"/>
      <c r="J5" s="267"/>
      <c r="K5" s="267"/>
      <c r="L5" s="267"/>
      <c r="M5" s="267"/>
      <c r="N5" s="267"/>
      <c r="O5" s="267"/>
      <c r="P5" s="267"/>
      <c r="Q5" s="268"/>
    </row>
    <row r="6" spans="2:17" ht="31.5" customHeight="1" x14ac:dyDescent="0.3">
      <c r="B6" s="6" t="s">
        <v>51</v>
      </c>
      <c r="C6" s="176">
        <v>487598</v>
      </c>
      <c r="D6" s="176">
        <v>25211</v>
      </c>
      <c r="E6" s="176">
        <v>25211</v>
      </c>
      <c r="F6" s="176">
        <v>0</v>
      </c>
      <c r="G6" s="176">
        <v>59863</v>
      </c>
      <c r="H6" s="176">
        <v>0</v>
      </c>
      <c r="I6" s="176">
        <v>0</v>
      </c>
      <c r="J6" s="176">
        <v>0</v>
      </c>
      <c r="K6" s="176">
        <v>59863</v>
      </c>
      <c r="L6" s="176">
        <v>0</v>
      </c>
      <c r="M6" s="176">
        <v>5123</v>
      </c>
      <c r="N6" s="176">
        <v>41229</v>
      </c>
      <c r="O6" s="176">
        <v>1612</v>
      </c>
      <c r="P6" s="176">
        <v>0</v>
      </c>
      <c r="Q6" s="177">
        <v>487439</v>
      </c>
    </row>
    <row r="7" spans="2:17" ht="31.5" customHeight="1" x14ac:dyDescent="0.3">
      <c r="B7" s="6" t="s">
        <v>144</v>
      </c>
      <c r="C7" s="176">
        <v>0</v>
      </c>
      <c r="D7" s="176">
        <v>0</v>
      </c>
      <c r="E7" s="176">
        <v>0</v>
      </c>
      <c r="F7" s="176">
        <v>0</v>
      </c>
      <c r="G7" s="176">
        <v>0</v>
      </c>
      <c r="H7" s="176">
        <v>0</v>
      </c>
      <c r="I7" s="176">
        <v>0</v>
      </c>
      <c r="J7" s="176">
        <v>0</v>
      </c>
      <c r="K7" s="176">
        <v>0</v>
      </c>
      <c r="L7" s="176">
        <v>0</v>
      </c>
      <c r="M7" s="176">
        <v>0</v>
      </c>
      <c r="N7" s="176">
        <v>0</v>
      </c>
      <c r="O7" s="176">
        <v>0</v>
      </c>
      <c r="P7" s="176">
        <v>0</v>
      </c>
      <c r="Q7" s="177">
        <v>0</v>
      </c>
    </row>
    <row r="8" spans="2:17" ht="31.5" customHeight="1" x14ac:dyDescent="0.3">
      <c r="B8" s="6" t="s">
        <v>153</v>
      </c>
      <c r="C8" s="176">
        <v>3870706</v>
      </c>
      <c r="D8" s="176">
        <v>3046542</v>
      </c>
      <c r="E8" s="176">
        <v>3046542</v>
      </c>
      <c r="F8" s="176">
        <v>0</v>
      </c>
      <c r="G8" s="176">
        <v>744002</v>
      </c>
      <c r="H8" s="176">
        <v>0</v>
      </c>
      <c r="I8" s="176">
        <v>0</v>
      </c>
      <c r="J8" s="176">
        <v>0</v>
      </c>
      <c r="K8" s="176">
        <v>787927</v>
      </c>
      <c r="L8" s="176">
        <v>61754</v>
      </c>
      <c r="M8" s="176">
        <v>36970</v>
      </c>
      <c r="N8" s="176">
        <v>753960</v>
      </c>
      <c r="O8" s="176">
        <v>27289</v>
      </c>
      <c r="P8" s="176">
        <v>0</v>
      </c>
      <c r="Q8" s="177">
        <v>6757268</v>
      </c>
    </row>
    <row r="9" spans="2:17" ht="31.5" customHeight="1" x14ac:dyDescent="0.3">
      <c r="B9" s="6" t="s">
        <v>52</v>
      </c>
      <c r="C9" s="176">
        <v>0</v>
      </c>
      <c r="D9" s="176">
        <v>0</v>
      </c>
      <c r="E9" s="176">
        <v>0</v>
      </c>
      <c r="F9" s="176">
        <v>0</v>
      </c>
      <c r="G9" s="176">
        <v>0</v>
      </c>
      <c r="H9" s="176">
        <v>0</v>
      </c>
      <c r="I9" s="176">
        <v>0</v>
      </c>
      <c r="J9" s="176">
        <v>0</v>
      </c>
      <c r="K9" s="176">
        <v>0</v>
      </c>
      <c r="L9" s="176">
        <v>0</v>
      </c>
      <c r="M9" s="176">
        <v>0</v>
      </c>
      <c r="N9" s="176">
        <v>0</v>
      </c>
      <c r="O9" s="176">
        <v>0</v>
      </c>
      <c r="P9" s="176">
        <v>0</v>
      </c>
      <c r="Q9" s="177">
        <v>0</v>
      </c>
    </row>
    <row r="10" spans="2:17" ht="31.5" customHeight="1" x14ac:dyDescent="0.3">
      <c r="B10" s="6" t="s">
        <v>53</v>
      </c>
      <c r="C10" s="176">
        <v>-291510</v>
      </c>
      <c r="D10" s="176">
        <v>298679</v>
      </c>
      <c r="E10" s="176">
        <v>298679</v>
      </c>
      <c r="F10" s="176">
        <v>0</v>
      </c>
      <c r="G10" s="176">
        <v>194266</v>
      </c>
      <c r="H10" s="176">
        <v>475278</v>
      </c>
      <c r="I10" s="176">
        <v>0</v>
      </c>
      <c r="J10" s="176">
        <v>0</v>
      </c>
      <c r="K10" s="176">
        <v>0</v>
      </c>
      <c r="L10" s="176">
        <v>5678</v>
      </c>
      <c r="M10" s="176">
        <v>22176</v>
      </c>
      <c r="N10" s="176">
        <v>171900</v>
      </c>
      <c r="O10" s="176">
        <v>0</v>
      </c>
      <c r="P10" s="176">
        <v>0</v>
      </c>
      <c r="Q10" s="177">
        <v>-324063</v>
      </c>
    </row>
    <row r="11" spans="2:17" ht="31.5" customHeight="1" x14ac:dyDescent="0.3">
      <c r="B11" s="6" t="s">
        <v>22</v>
      </c>
      <c r="C11" s="176">
        <v>0</v>
      </c>
      <c r="D11" s="176">
        <v>0</v>
      </c>
      <c r="E11" s="176">
        <v>0</v>
      </c>
      <c r="F11" s="176">
        <v>0</v>
      </c>
      <c r="G11" s="176">
        <v>0</v>
      </c>
      <c r="H11" s="176">
        <v>0</v>
      </c>
      <c r="I11" s="176">
        <v>0</v>
      </c>
      <c r="J11" s="176">
        <v>0</v>
      </c>
      <c r="K11" s="176">
        <v>0</v>
      </c>
      <c r="L11" s="176">
        <v>0</v>
      </c>
      <c r="M11" s="176">
        <v>0</v>
      </c>
      <c r="N11" s="176">
        <v>0</v>
      </c>
      <c r="O11" s="176">
        <v>0</v>
      </c>
      <c r="P11" s="176">
        <v>0</v>
      </c>
      <c r="Q11" s="177">
        <v>0</v>
      </c>
    </row>
    <row r="12" spans="2:17" ht="31.5" customHeight="1" x14ac:dyDescent="0.3">
      <c r="B12" s="6" t="s">
        <v>55</v>
      </c>
      <c r="C12" s="176">
        <v>0</v>
      </c>
      <c r="D12" s="176">
        <v>0</v>
      </c>
      <c r="E12" s="176">
        <v>0</v>
      </c>
      <c r="F12" s="176">
        <v>0</v>
      </c>
      <c r="G12" s="176">
        <v>0</v>
      </c>
      <c r="H12" s="176">
        <v>0</v>
      </c>
      <c r="I12" s="176">
        <v>0</v>
      </c>
      <c r="J12" s="176">
        <v>0</v>
      </c>
      <c r="K12" s="176">
        <v>0</v>
      </c>
      <c r="L12" s="176">
        <v>0</v>
      </c>
      <c r="M12" s="176">
        <v>0</v>
      </c>
      <c r="N12" s="176">
        <v>0</v>
      </c>
      <c r="O12" s="176">
        <v>0</v>
      </c>
      <c r="P12" s="176">
        <v>0</v>
      </c>
      <c r="Q12" s="177">
        <v>0</v>
      </c>
    </row>
    <row r="13" spans="2:17" ht="31.5" customHeight="1" x14ac:dyDescent="0.3">
      <c r="B13" s="6" t="s">
        <v>56</v>
      </c>
      <c r="C13" s="176">
        <v>0</v>
      </c>
      <c r="D13" s="176">
        <v>0</v>
      </c>
      <c r="E13" s="176">
        <v>0</v>
      </c>
      <c r="F13" s="176">
        <v>0</v>
      </c>
      <c r="G13" s="176">
        <v>0</v>
      </c>
      <c r="H13" s="176">
        <v>0</v>
      </c>
      <c r="I13" s="176">
        <v>0</v>
      </c>
      <c r="J13" s="176">
        <v>0</v>
      </c>
      <c r="K13" s="176">
        <v>0</v>
      </c>
      <c r="L13" s="176">
        <v>0</v>
      </c>
      <c r="M13" s="176">
        <v>0</v>
      </c>
      <c r="N13" s="176">
        <v>0</v>
      </c>
      <c r="O13" s="176">
        <v>0</v>
      </c>
      <c r="P13" s="176">
        <v>0</v>
      </c>
      <c r="Q13" s="177">
        <v>0</v>
      </c>
    </row>
    <row r="14" spans="2:17" ht="31.5" customHeight="1" x14ac:dyDescent="0.3">
      <c r="B14" s="6" t="s">
        <v>57</v>
      </c>
      <c r="C14" s="176">
        <v>10423588</v>
      </c>
      <c r="D14" s="176">
        <v>529785</v>
      </c>
      <c r="E14" s="176">
        <v>529785</v>
      </c>
      <c r="F14" s="176">
        <v>0</v>
      </c>
      <c r="G14" s="176">
        <v>0</v>
      </c>
      <c r="H14" s="176">
        <v>0</v>
      </c>
      <c r="I14" s="176">
        <v>0</v>
      </c>
      <c r="J14" s="176">
        <v>0</v>
      </c>
      <c r="K14" s="176">
        <v>1183684</v>
      </c>
      <c r="L14" s="176">
        <v>18281</v>
      </c>
      <c r="M14" s="176">
        <v>23247</v>
      </c>
      <c r="N14" s="176">
        <v>1671266</v>
      </c>
      <c r="O14" s="176">
        <v>0</v>
      </c>
      <c r="P14" s="176">
        <v>201600</v>
      </c>
      <c r="Q14" s="177">
        <v>11197827</v>
      </c>
    </row>
    <row r="15" spans="2:17" ht="31.5" customHeight="1" x14ac:dyDescent="0.3">
      <c r="B15" s="6" t="s">
        <v>58</v>
      </c>
      <c r="C15" s="176">
        <v>8816107</v>
      </c>
      <c r="D15" s="176">
        <v>1085109</v>
      </c>
      <c r="E15" s="176">
        <v>1085109</v>
      </c>
      <c r="F15" s="176">
        <v>0</v>
      </c>
      <c r="G15" s="176">
        <v>1041068</v>
      </c>
      <c r="H15" s="176">
        <v>1041068</v>
      </c>
      <c r="I15" s="176">
        <v>0</v>
      </c>
      <c r="J15" s="176">
        <v>0</v>
      </c>
      <c r="K15" s="176">
        <v>0</v>
      </c>
      <c r="L15" s="176">
        <v>17872</v>
      </c>
      <c r="M15" s="176">
        <v>37080</v>
      </c>
      <c r="N15" s="176">
        <v>1146030</v>
      </c>
      <c r="O15" s="176">
        <v>2327</v>
      </c>
      <c r="P15" s="176">
        <v>100495</v>
      </c>
      <c r="Q15" s="177">
        <v>9848404</v>
      </c>
    </row>
    <row r="16" spans="2:17" ht="31.5" customHeight="1" x14ac:dyDescent="0.3">
      <c r="B16" s="6" t="s">
        <v>59</v>
      </c>
      <c r="C16" s="176">
        <v>1226564</v>
      </c>
      <c r="D16" s="176">
        <v>412487</v>
      </c>
      <c r="E16" s="176">
        <v>412487</v>
      </c>
      <c r="F16" s="176">
        <v>0</v>
      </c>
      <c r="G16" s="176">
        <v>142826</v>
      </c>
      <c r="H16" s="176">
        <v>142826</v>
      </c>
      <c r="I16" s="176">
        <v>0</v>
      </c>
      <c r="J16" s="176">
        <v>0</v>
      </c>
      <c r="K16" s="176">
        <v>0</v>
      </c>
      <c r="L16" s="176">
        <v>7949</v>
      </c>
      <c r="M16" s="176">
        <v>0</v>
      </c>
      <c r="N16" s="176">
        <v>166138</v>
      </c>
      <c r="O16" s="176">
        <v>0</v>
      </c>
      <c r="P16" s="176">
        <v>0</v>
      </c>
      <c r="Q16" s="177">
        <v>1654415</v>
      </c>
    </row>
    <row r="17" spans="2:17" ht="31.5" customHeight="1" x14ac:dyDescent="0.3">
      <c r="B17" s="6" t="s">
        <v>133</v>
      </c>
      <c r="C17" s="176">
        <v>294551</v>
      </c>
      <c r="D17" s="176">
        <v>198170</v>
      </c>
      <c r="E17" s="176">
        <v>198170</v>
      </c>
      <c r="F17" s="176">
        <v>0</v>
      </c>
      <c r="G17" s="176">
        <v>57383</v>
      </c>
      <c r="H17" s="176">
        <v>0</v>
      </c>
      <c r="I17" s="176">
        <v>0</v>
      </c>
      <c r="J17" s="176">
        <v>0</v>
      </c>
      <c r="K17" s="176">
        <v>57383</v>
      </c>
      <c r="L17" s="176">
        <v>7890</v>
      </c>
      <c r="M17" s="176">
        <v>11764</v>
      </c>
      <c r="N17" s="176">
        <v>16497</v>
      </c>
      <c r="O17" s="176">
        <v>0</v>
      </c>
      <c r="P17" s="176">
        <v>0</v>
      </c>
      <c r="Q17" s="177">
        <v>432182</v>
      </c>
    </row>
    <row r="18" spans="2:17" ht="31.5" customHeight="1" x14ac:dyDescent="0.3">
      <c r="B18" s="6" t="s">
        <v>261</v>
      </c>
      <c r="C18" s="176">
        <v>0</v>
      </c>
      <c r="D18" s="176">
        <v>0</v>
      </c>
      <c r="E18" s="176">
        <v>0</v>
      </c>
      <c r="F18" s="176">
        <v>0</v>
      </c>
      <c r="G18" s="176">
        <v>0</v>
      </c>
      <c r="H18" s="176">
        <v>0</v>
      </c>
      <c r="I18" s="176">
        <v>0</v>
      </c>
      <c r="J18" s="176">
        <v>0</v>
      </c>
      <c r="K18" s="176">
        <v>0</v>
      </c>
      <c r="L18" s="176">
        <v>0</v>
      </c>
      <c r="M18" s="176">
        <v>0</v>
      </c>
      <c r="N18" s="176">
        <v>0</v>
      </c>
      <c r="O18" s="176">
        <v>0</v>
      </c>
      <c r="P18" s="176">
        <v>0</v>
      </c>
      <c r="Q18" s="177">
        <v>0</v>
      </c>
    </row>
    <row r="19" spans="2:17" ht="31.5" customHeight="1" x14ac:dyDescent="0.3">
      <c r="B19" s="6" t="s">
        <v>138</v>
      </c>
      <c r="C19" s="176">
        <v>283026</v>
      </c>
      <c r="D19" s="176">
        <v>57219</v>
      </c>
      <c r="E19" s="176">
        <v>57219</v>
      </c>
      <c r="F19" s="176">
        <v>0</v>
      </c>
      <c r="G19" s="176">
        <v>0</v>
      </c>
      <c r="H19" s="176">
        <v>0</v>
      </c>
      <c r="I19" s="176">
        <v>0</v>
      </c>
      <c r="J19" s="176">
        <v>0</v>
      </c>
      <c r="K19" s="176">
        <v>0</v>
      </c>
      <c r="L19" s="176">
        <v>0</v>
      </c>
      <c r="M19" s="176">
        <v>1330</v>
      </c>
      <c r="N19" s="176">
        <v>30467</v>
      </c>
      <c r="O19" s="176">
        <v>0</v>
      </c>
      <c r="P19" s="176">
        <v>0</v>
      </c>
      <c r="Q19" s="177">
        <v>369381</v>
      </c>
    </row>
    <row r="20" spans="2:17" ht="31.5" customHeight="1" x14ac:dyDescent="0.3">
      <c r="B20" s="6" t="s">
        <v>35</v>
      </c>
      <c r="C20" s="176">
        <v>4614967</v>
      </c>
      <c r="D20" s="176">
        <v>1294739</v>
      </c>
      <c r="E20" s="176">
        <v>1294739</v>
      </c>
      <c r="F20" s="176">
        <v>0</v>
      </c>
      <c r="G20" s="176">
        <v>713182</v>
      </c>
      <c r="H20" s="176">
        <v>713182</v>
      </c>
      <c r="I20" s="176">
        <v>0</v>
      </c>
      <c r="J20" s="176">
        <v>0</v>
      </c>
      <c r="K20" s="176">
        <v>0</v>
      </c>
      <c r="L20" s="176">
        <v>28459</v>
      </c>
      <c r="M20" s="176">
        <v>87258</v>
      </c>
      <c r="N20" s="176">
        <v>358817</v>
      </c>
      <c r="O20" s="176">
        <v>0</v>
      </c>
      <c r="P20" s="176">
        <v>0</v>
      </c>
      <c r="Q20" s="177">
        <v>5439623</v>
      </c>
    </row>
    <row r="21" spans="2:17" ht="31.5" customHeight="1" x14ac:dyDescent="0.3">
      <c r="B21" s="163" t="s">
        <v>198</v>
      </c>
      <c r="C21" s="176">
        <v>0</v>
      </c>
      <c r="D21" s="176">
        <v>0</v>
      </c>
      <c r="E21" s="176">
        <v>0</v>
      </c>
      <c r="F21" s="176">
        <v>0</v>
      </c>
      <c r="G21" s="176">
        <v>585</v>
      </c>
      <c r="H21" s="176">
        <v>585</v>
      </c>
      <c r="I21" s="176">
        <v>0</v>
      </c>
      <c r="J21" s="176">
        <v>0</v>
      </c>
      <c r="K21" s="176">
        <v>0</v>
      </c>
      <c r="L21" s="176">
        <v>0</v>
      </c>
      <c r="M21" s="176">
        <v>0</v>
      </c>
      <c r="N21" s="176">
        <v>0</v>
      </c>
      <c r="O21" s="176">
        <v>0</v>
      </c>
      <c r="P21" s="176">
        <v>0</v>
      </c>
      <c r="Q21" s="177">
        <v>-585</v>
      </c>
    </row>
    <row r="22" spans="2:17" ht="31.5" customHeight="1" x14ac:dyDescent="0.3">
      <c r="B22" s="6" t="s">
        <v>60</v>
      </c>
      <c r="C22" s="176">
        <v>-1123</v>
      </c>
      <c r="D22" s="176">
        <v>0</v>
      </c>
      <c r="E22" s="176">
        <v>0</v>
      </c>
      <c r="F22" s="176">
        <v>0</v>
      </c>
      <c r="G22" s="176">
        <v>816</v>
      </c>
      <c r="H22" s="176">
        <v>0</v>
      </c>
      <c r="I22" s="176">
        <v>0</v>
      </c>
      <c r="J22" s="176">
        <v>0</v>
      </c>
      <c r="K22" s="176">
        <v>816</v>
      </c>
      <c r="L22" s="176">
        <v>0</v>
      </c>
      <c r="M22" s="176">
        <v>0</v>
      </c>
      <c r="N22" s="176">
        <v>185</v>
      </c>
      <c r="O22" s="176">
        <v>5</v>
      </c>
      <c r="P22" s="176">
        <v>0</v>
      </c>
      <c r="Q22" s="177">
        <v>-1758</v>
      </c>
    </row>
    <row r="23" spans="2:17" ht="31.5" customHeight="1" x14ac:dyDescent="0.3">
      <c r="B23" s="6" t="s">
        <v>61</v>
      </c>
      <c r="C23" s="176">
        <v>207396</v>
      </c>
      <c r="D23" s="176">
        <v>22826</v>
      </c>
      <c r="E23" s="176">
        <v>22826</v>
      </c>
      <c r="F23" s="176">
        <v>0</v>
      </c>
      <c r="G23" s="176">
        <v>0</v>
      </c>
      <c r="H23" s="176">
        <v>0</v>
      </c>
      <c r="I23" s="176">
        <v>0</v>
      </c>
      <c r="J23" s="176">
        <v>0</v>
      </c>
      <c r="K23" s="176">
        <v>0</v>
      </c>
      <c r="L23" s="176">
        <v>616</v>
      </c>
      <c r="M23" s="176">
        <v>0</v>
      </c>
      <c r="N23" s="176">
        <v>0</v>
      </c>
      <c r="O23" s="176">
        <v>0</v>
      </c>
      <c r="P23" s="176">
        <v>0</v>
      </c>
      <c r="Q23" s="177">
        <v>229606</v>
      </c>
    </row>
    <row r="24" spans="2:17" ht="31.5" customHeight="1" x14ac:dyDescent="0.3">
      <c r="B24" s="6" t="s">
        <v>136</v>
      </c>
      <c r="C24" s="176">
        <v>0</v>
      </c>
      <c r="D24" s="176">
        <v>0</v>
      </c>
      <c r="E24" s="176">
        <v>0</v>
      </c>
      <c r="F24" s="176">
        <v>0</v>
      </c>
      <c r="G24" s="176">
        <v>0</v>
      </c>
      <c r="H24" s="176">
        <v>0</v>
      </c>
      <c r="I24" s="176">
        <v>0</v>
      </c>
      <c r="J24" s="176">
        <v>0</v>
      </c>
      <c r="K24" s="176">
        <v>0</v>
      </c>
      <c r="L24" s="176">
        <v>0</v>
      </c>
      <c r="M24" s="176">
        <v>0</v>
      </c>
      <c r="N24" s="176">
        <v>0</v>
      </c>
      <c r="O24" s="176">
        <v>0</v>
      </c>
      <c r="P24" s="176">
        <v>0</v>
      </c>
      <c r="Q24" s="177">
        <v>0</v>
      </c>
    </row>
    <row r="25" spans="2:17" ht="31.5" customHeight="1" x14ac:dyDescent="0.3">
      <c r="B25" s="6" t="s">
        <v>137</v>
      </c>
      <c r="C25" s="176">
        <v>0</v>
      </c>
      <c r="D25" s="176">
        <v>0</v>
      </c>
      <c r="E25" s="176">
        <v>0</v>
      </c>
      <c r="F25" s="176">
        <v>0</v>
      </c>
      <c r="G25" s="176">
        <v>136</v>
      </c>
      <c r="H25" s="176">
        <v>136</v>
      </c>
      <c r="I25" s="176">
        <v>0</v>
      </c>
      <c r="J25" s="176">
        <v>0</v>
      </c>
      <c r="K25" s="176">
        <v>0</v>
      </c>
      <c r="L25" s="176">
        <v>0</v>
      </c>
      <c r="M25" s="176">
        <v>0</v>
      </c>
      <c r="N25" s="176">
        <v>0</v>
      </c>
      <c r="O25" s="176">
        <v>0</v>
      </c>
      <c r="P25" s="176">
        <v>0</v>
      </c>
      <c r="Q25" s="177">
        <v>-136</v>
      </c>
    </row>
    <row r="26" spans="2:17" ht="31.5" customHeight="1" x14ac:dyDescent="0.3">
      <c r="B26" s="6" t="s">
        <v>154</v>
      </c>
      <c r="C26" s="176">
        <v>8448916</v>
      </c>
      <c r="D26" s="176">
        <v>457202</v>
      </c>
      <c r="E26" s="176">
        <v>457202</v>
      </c>
      <c r="F26" s="176">
        <v>0</v>
      </c>
      <c r="G26" s="176">
        <v>1044334</v>
      </c>
      <c r="H26" s="176">
        <v>0</v>
      </c>
      <c r="I26" s="176">
        <v>0</v>
      </c>
      <c r="J26" s="176">
        <v>0</v>
      </c>
      <c r="K26" s="176">
        <v>1044334</v>
      </c>
      <c r="L26" s="176">
        <v>9144</v>
      </c>
      <c r="M26" s="176">
        <v>11394</v>
      </c>
      <c r="N26" s="176">
        <v>1176775</v>
      </c>
      <c r="O26" s="176">
        <v>0</v>
      </c>
      <c r="P26" s="176">
        <v>0</v>
      </c>
      <c r="Q26" s="177">
        <v>9018022</v>
      </c>
    </row>
    <row r="27" spans="2:17" ht="31.5" customHeight="1" x14ac:dyDescent="0.3">
      <c r="B27" s="6" t="s">
        <v>38</v>
      </c>
      <c r="C27" s="176">
        <v>0</v>
      </c>
      <c r="D27" s="176">
        <v>0</v>
      </c>
      <c r="E27" s="176">
        <v>0</v>
      </c>
      <c r="F27" s="176">
        <v>0</v>
      </c>
      <c r="G27" s="176">
        <v>0</v>
      </c>
      <c r="H27" s="176">
        <v>0</v>
      </c>
      <c r="I27" s="176">
        <v>0</v>
      </c>
      <c r="J27" s="176">
        <v>0</v>
      </c>
      <c r="K27" s="176">
        <v>0</v>
      </c>
      <c r="L27" s="176">
        <v>0</v>
      </c>
      <c r="M27" s="176">
        <v>0</v>
      </c>
      <c r="N27" s="176">
        <v>0</v>
      </c>
      <c r="O27" s="176">
        <v>0</v>
      </c>
      <c r="P27" s="176">
        <v>0</v>
      </c>
      <c r="Q27" s="177">
        <v>0</v>
      </c>
    </row>
    <row r="28" spans="2:17" ht="31.5" customHeight="1" x14ac:dyDescent="0.3">
      <c r="B28" s="6" t="s">
        <v>62</v>
      </c>
      <c r="C28" s="176">
        <v>1259129</v>
      </c>
      <c r="D28" s="176">
        <v>22044</v>
      </c>
      <c r="E28" s="176">
        <v>22044</v>
      </c>
      <c r="F28" s="176">
        <v>0</v>
      </c>
      <c r="G28" s="176">
        <v>112686</v>
      </c>
      <c r="H28" s="176">
        <v>112686</v>
      </c>
      <c r="I28" s="176">
        <v>0</v>
      </c>
      <c r="J28" s="176">
        <v>0</v>
      </c>
      <c r="K28" s="176">
        <v>29341</v>
      </c>
      <c r="L28" s="176">
        <v>2011</v>
      </c>
      <c r="M28" s="176">
        <v>2798</v>
      </c>
      <c r="N28" s="176">
        <v>3313</v>
      </c>
      <c r="O28" s="176">
        <v>0</v>
      </c>
      <c r="P28" s="176">
        <v>0</v>
      </c>
      <c r="Q28" s="177">
        <v>1137650</v>
      </c>
    </row>
    <row r="29" spans="2:17" ht="31.5" customHeight="1" x14ac:dyDescent="0.3">
      <c r="B29" s="6" t="s">
        <v>63</v>
      </c>
      <c r="C29" s="176">
        <v>0</v>
      </c>
      <c r="D29" s="176">
        <v>0</v>
      </c>
      <c r="E29" s="176">
        <v>0</v>
      </c>
      <c r="F29" s="176">
        <v>0</v>
      </c>
      <c r="G29" s="176">
        <v>0</v>
      </c>
      <c r="H29" s="176">
        <v>0</v>
      </c>
      <c r="I29" s="176">
        <v>0</v>
      </c>
      <c r="J29" s="176">
        <v>0</v>
      </c>
      <c r="K29" s="176">
        <v>0</v>
      </c>
      <c r="L29" s="176">
        <v>0</v>
      </c>
      <c r="M29" s="176">
        <v>0</v>
      </c>
      <c r="N29" s="176">
        <v>0</v>
      </c>
      <c r="O29" s="176">
        <v>0</v>
      </c>
      <c r="P29" s="176">
        <v>0</v>
      </c>
      <c r="Q29" s="177">
        <v>0</v>
      </c>
    </row>
    <row r="30" spans="2:17" ht="31.5" customHeight="1" x14ac:dyDescent="0.3">
      <c r="B30" s="6" t="s">
        <v>64</v>
      </c>
      <c r="C30" s="176">
        <v>1161033</v>
      </c>
      <c r="D30" s="176">
        <v>0</v>
      </c>
      <c r="E30" s="176">
        <v>0</v>
      </c>
      <c r="F30" s="176">
        <v>0</v>
      </c>
      <c r="G30" s="176">
        <v>144821</v>
      </c>
      <c r="H30" s="176">
        <v>0</v>
      </c>
      <c r="I30" s="176">
        <v>0</v>
      </c>
      <c r="J30" s="176">
        <v>0</v>
      </c>
      <c r="K30" s="176">
        <v>144821</v>
      </c>
      <c r="L30" s="176">
        <v>0</v>
      </c>
      <c r="M30" s="176">
        <v>0</v>
      </c>
      <c r="N30" s="176">
        <v>0</v>
      </c>
      <c r="O30" s="176">
        <v>0</v>
      </c>
      <c r="P30" s="176">
        <v>0</v>
      </c>
      <c r="Q30" s="177">
        <v>1016212</v>
      </c>
    </row>
    <row r="31" spans="2:17" ht="31.5" customHeight="1" x14ac:dyDescent="0.3">
      <c r="B31" s="58" t="s">
        <v>45</v>
      </c>
      <c r="C31" s="180">
        <f t="shared" ref="C31:Q31" si="0">SUM(C6:C30)</f>
        <v>40800948</v>
      </c>
      <c r="D31" s="180">
        <f t="shared" si="0"/>
        <v>7450013</v>
      </c>
      <c r="E31" s="180">
        <f t="shared" si="0"/>
        <v>7450013</v>
      </c>
      <c r="F31" s="180">
        <f t="shared" si="0"/>
        <v>0</v>
      </c>
      <c r="G31" s="180">
        <f t="shared" si="0"/>
        <v>4255968</v>
      </c>
      <c r="H31" s="180">
        <f t="shared" si="0"/>
        <v>2485761</v>
      </c>
      <c r="I31" s="180">
        <f t="shared" si="0"/>
        <v>0</v>
      </c>
      <c r="J31" s="180">
        <f t="shared" si="0"/>
        <v>0</v>
      </c>
      <c r="K31" s="180">
        <f t="shared" si="0"/>
        <v>3308169</v>
      </c>
      <c r="L31" s="180">
        <f t="shared" si="0"/>
        <v>159654</v>
      </c>
      <c r="M31" s="180">
        <f t="shared" si="0"/>
        <v>239140</v>
      </c>
      <c r="N31" s="180">
        <f t="shared" si="0"/>
        <v>5536577</v>
      </c>
      <c r="O31" s="180">
        <f t="shared" si="0"/>
        <v>31233</v>
      </c>
      <c r="P31" s="180">
        <f t="shared" si="0"/>
        <v>302095</v>
      </c>
      <c r="Q31" s="180">
        <f t="shared" si="0"/>
        <v>47261487</v>
      </c>
    </row>
    <row r="32" spans="2:17" ht="31.5" customHeight="1" x14ac:dyDescent="0.3">
      <c r="B32" s="266" t="s">
        <v>46</v>
      </c>
      <c r="C32" s="267"/>
      <c r="D32" s="267"/>
      <c r="E32" s="267"/>
      <c r="F32" s="267"/>
      <c r="G32" s="267"/>
      <c r="H32" s="267"/>
      <c r="I32" s="267"/>
      <c r="J32" s="267"/>
      <c r="K32" s="267"/>
      <c r="L32" s="267"/>
      <c r="M32" s="267"/>
      <c r="N32" s="267"/>
      <c r="O32" s="267"/>
      <c r="P32" s="267"/>
      <c r="Q32" s="268"/>
    </row>
    <row r="33" spans="2:18" ht="31.5" customHeight="1" x14ac:dyDescent="0.3">
      <c r="B33" s="6" t="s">
        <v>47</v>
      </c>
      <c r="C33" s="176">
        <v>0</v>
      </c>
      <c r="D33" s="176">
        <v>0</v>
      </c>
      <c r="E33" s="176">
        <v>0</v>
      </c>
      <c r="F33" s="176">
        <v>0</v>
      </c>
      <c r="G33" s="176">
        <v>0</v>
      </c>
      <c r="H33" s="176">
        <v>0</v>
      </c>
      <c r="I33" s="176">
        <v>0</v>
      </c>
      <c r="J33" s="176">
        <v>0</v>
      </c>
      <c r="K33" s="176">
        <v>0</v>
      </c>
      <c r="L33" s="176">
        <v>0</v>
      </c>
      <c r="M33" s="176">
        <v>0</v>
      </c>
      <c r="N33" s="176">
        <v>0</v>
      </c>
      <c r="O33" s="176">
        <v>0</v>
      </c>
      <c r="P33" s="176">
        <v>0</v>
      </c>
      <c r="Q33" s="177">
        <v>0</v>
      </c>
    </row>
    <row r="34" spans="2:18" ht="31.5" customHeight="1" x14ac:dyDescent="0.3">
      <c r="B34" s="6" t="s">
        <v>79</v>
      </c>
      <c r="C34" s="176">
        <v>0</v>
      </c>
      <c r="D34" s="176">
        <v>0</v>
      </c>
      <c r="E34" s="176">
        <v>0</v>
      </c>
      <c r="F34" s="176">
        <v>0</v>
      </c>
      <c r="G34" s="176">
        <v>0</v>
      </c>
      <c r="H34" s="176">
        <v>0</v>
      </c>
      <c r="I34" s="176">
        <v>0</v>
      </c>
      <c r="J34" s="176">
        <v>0</v>
      </c>
      <c r="K34" s="176">
        <v>0</v>
      </c>
      <c r="L34" s="176">
        <v>0</v>
      </c>
      <c r="M34" s="176">
        <v>0</v>
      </c>
      <c r="N34" s="176">
        <v>0</v>
      </c>
      <c r="O34" s="176">
        <v>0</v>
      </c>
      <c r="P34" s="176">
        <v>0</v>
      </c>
      <c r="Q34" s="177">
        <v>0</v>
      </c>
    </row>
    <row r="35" spans="2:18" ht="31.5" customHeight="1" x14ac:dyDescent="0.3">
      <c r="B35" s="6" t="s">
        <v>48</v>
      </c>
      <c r="C35" s="176">
        <v>0</v>
      </c>
      <c r="D35" s="176">
        <v>0</v>
      </c>
      <c r="E35" s="176">
        <v>0</v>
      </c>
      <c r="F35" s="176">
        <v>0</v>
      </c>
      <c r="G35" s="176">
        <v>0</v>
      </c>
      <c r="H35" s="176">
        <v>0</v>
      </c>
      <c r="I35" s="176">
        <v>0</v>
      </c>
      <c r="J35" s="176">
        <v>0</v>
      </c>
      <c r="K35" s="176">
        <v>0</v>
      </c>
      <c r="L35" s="176">
        <v>0</v>
      </c>
      <c r="M35" s="176">
        <v>0</v>
      </c>
      <c r="N35" s="176">
        <v>0</v>
      </c>
      <c r="O35" s="176">
        <v>0</v>
      </c>
      <c r="P35" s="176">
        <v>0</v>
      </c>
      <c r="Q35" s="177">
        <v>0</v>
      </c>
    </row>
    <row r="36" spans="2:18" ht="31.5" customHeight="1" x14ac:dyDescent="0.3">
      <c r="B36" s="58" t="s">
        <v>45</v>
      </c>
      <c r="C36" s="180">
        <f>SUM(C33:C35)</f>
        <v>0</v>
      </c>
      <c r="D36" s="180">
        <f t="shared" ref="D36:Q36" si="1">SUM(D33:D35)</f>
        <v>0</v>
      </c>
      <c r="E36" s="180">
        <f t="shared" si="1"/>
        <v>0</v>
      </c>
      <c r="F36" s="180">
        <f t="shared" si="1"/>
        <v>0</v>
      </c>
      <c r="G36" s="180">
        <f t="shared" si="1"/>
        <v>0</v>
      </c>
      <c r="H36" s="180">
        <f t="shared" si="1"/>
        <v>0</v>
      </c>
      <c r="I36" s="180">
        <f t="shared" si="1"/>
        <v>0</v>
      </c>
      <c r="J36" s="180">
        <f t="shared" si="1"/>
        <v>0</v>
      </c>
      <c r="K36" s="180">
        <f t="shared" si="1"/>
        <v>0</v>
      </c>
      <c r="L36" s="180">
        <f t="shared" si="1"/>
        <v>0</v>
      </c>
      <c r="M36" s="180">
        <f t="shared" si="1"/>
        <v>0</v>
      </c>
      <c r="N36" s="180">
        <f t="shared" si="1"/>
        <v>0</v>
      </c>
      <c r="O36" s="180">
        <f t="shared" si="1"/>
        <v>0</v>
      </c>
      <c r="P36" s="180">
        <f t="shared" si="1"/>
        <v>0</v>
      </c>
      <c r="Q36" s="180">
        <f t="shared" si="1"/>
        <v>0</v>
      </c>
    </row>
    <row r="37" spans="2:18" ht="21.75" customHeight="1" x14ac:dyDescent="0.3">
      <c r="B37" s="265" t="s">
        <v>50</v>
      </c>
      <c r="C37" s="265"/>
      <c r="D37" s="265"/>
      <c r="E37" s="265"/>
      <c r="F37" s="265"/>
      <c r="G37" s="265"/>
      <c r="H37" s="265"/>
      <c r="I37" s="265"/>
      <c r="J37" s="265"/>
      <c r="K37" s="265"/>
      <c r="L37" s="265"/>
      <c r="M37" s="265"/>
      <c r="N37" s="265"/>
      <c r="O37" s="265"/>
      <c r="P37" s="265"/>
      <c r="Q37" s="265"/>
    </row>
    <row r="38" spans="2:18" ht="21.75" customHeight="1" x14ac:dyDescent="0.3">
      <c r="C38" s="16"/>
      <c r="D38" s="16"/>
      <c r="E38" s="16"/>
      <c r="F38" s="16"/>
      <c r="G38" s="16"/>
      <c r="H38" s="16"/>
      <c r="I38" s="16"/>
      <c r="J38" s="16"/>
      <c r="K38" s="16"/>
      <c r="L38" s="16"/>
      <c r="M38" s="16"/>
      <c r="N38" s="16"/>
      <c r="O38" s="16"/>
      <c r="P38" s="16"/>
      <c r="R38" s="8"/>
    </row>
    <row r="39" spans="2:18" ht="21.75" customHeight="1" x14ac:dyDescent="0.3">
      <c r="R39" s="8"/>
    </row>
    <row r="40" spans="2:18" ht="21.75" customHeight="1" x14ac:dyDescent="0.3">
      <c r="R40" s="8"/>
    </row>
    <row r="41" spans="2:18" ht="21.75" customHeight="1" x14ac:dyDescent="0.3">
      <c r="R41" s="8"/>
    </row>
    <row r="42" spans="2:18" ht="21.75" customHeight="1" x14ac:dyDescent="0.3">
      <c r="R42" s="8"/>
    </row>
    <row r="43" spans="2:18" ht="21.75" customHeight="1" x14ac:dyDescent="0.3">
      <c r="R43" s="8"/>
    </row>
  </sheetData>
  <sheetProtection algorithmName="SHA-512" hashValue="yV5AciAsauevyzO1oG+slZLkv7u3niy861CseUuEQ2n/D+LhIWKFjmWULT+f97b5H9Vs/AOkPbggEUET51IJjw==" saltValue="dYzOnxSWukaI5/Bl5dVKtQ==" spinCount="100000"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APPENDIX 11</vt:lpstr>
      <vt:lpstr>PP</vt:lpstr>
      <vt:lpstr>DA</vt:lpstr>
      <vt:lpstr>APPENDIX 12</vt:lpstr>
      <vt:lpstr>APPENDIX 13</vt:lpstr>
      <vt:lpstr>APPENDIX 14</vt:lpstr>
      <vt:lpstr>APPENDIX 15</vt:lpstr>
      <vt:lpstr>APPENDIX 16</vt:lpstr>
      <vt:lpstr>APPENDIX 17</vt:lpstr>
      <vt:lpstr>APPENDIX 18</vt:lpstr>
      <vt:lpstr>GDP</vt:lpstr>
      <vt:lpstr>INWARD</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2020-03-10T12:14:47Z</dcterms:modified>
</cp:coreProperties>
</file>