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931" lockStructure="1"/>
  <bookViews>
    <workbookView xWindow="0" yWindow="1260" windowWidth="19440" windowHeight="5895" tabRatio="689" activeTab="3"/>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30" r:id="rId16"/>
    <sheet name="APPENDIX 14" sheetId="37" r:id="rId17"/>
    <sheet name="APPENDIX 15" sheetId="14" r:id="rId18"/>
    <sheet name="APPENDIX 16" sheetId="15" r:id="rId19"/>
    <sheet name="APPENDIX 17" sheetId="16" r:id="rId20"/>
    <sheet name="APPENDIX 18" sheetId="17" r:id="rId21"/>
    <sheet name="MGT" sheetId="49" state="hidden" r:id="rId22"/>
    <sheet name="NPI" sheetId="50" state="hidden" r:id="rId23"/>
    <sheet name="COM" sheetId="48" state="hidden" r:id="rId24"/>
    <sheet name="NEPI" sheetId="47" state="hidden" r:id="rId25"/>
    <sheet name="APPENDIX 19" sheetId="28" r:id="rId26"/>
    <sheet name="APPENDIX 20 i" sheetId="21" r:id="rId27"/>
    <sheet name="APPENDIX 20 ii" sheetId="19" r:id="rId28"/>
    <sheet name="APPENDIX 20 iii" sheetId="20" r:id="rId29"/>
    <sheet name="APPENDIX 21 i" sheetId="22" r:id="rId30"/>
    <sheet name="APPENDIX 21 ii" sheetId="23" r:id="rId31"/>
    <sheet name="APPENDIX 21 iii" sheetId="24" r:id="rId32"/>
    <sheet name="APPENDIX  21 iv" sheetId="25" r:id="rId33"/>
  </sheets>
  <externalReferences>
    <externalReference r:id="rId34"/>
  </externalReferences>
  <definedNames>
    <definedName name="_xlnm.Print_Area" localSheetId="32">'APPENDIX  21 iv'!$A$1:$P$40</definedName>
    <definedName name="_xlnm.Print_Area" localSheetId="3">'APPENDIX 1 '!$A$1:$Q$50</definedName>
    <definedName name="_xlnm.Print_Area" localSheetId="28">'APPENDIX 20 iii'!$A$1:$Y$39</definedName>
    <definedName name="_xlnm.Print_Area" localSheetId="6">'APPENDIX 4'!$A$1:$J$37</definedName>
    <definedName name="_xlnm.Print_Area" localSheetId="0">Details!$A$1:$O$24</definedName>
    <definedName name="_xlnm.Print_Area" localSheetId="1">'Reliance &amp; Limitations'!$A$1:$P$10</definedName>
    <definedName name="_xlnm.Print_Area" localSheetId="2">'Table of Contents'!$A$1:$D$35</definedName>
  </definedNames>
  <calcPr calcId="145621"/>
</workbook>
</file>

<file path=xl/calcChain.xml><?xml version="1.0" encoding="utf-8"?>
<calcChain xmlns="http://schemas.openxmlformats.org/spreadsheetml/2006/main">
  <c r="D43" i="3" l="1"/>
  <c r="E43" i="3"/>
  <c r="F43" i="3"/>
  <c r="G43" i="3"/>
  <c r="H43" i="3"/>
  <c r="I43" i="3"/>
  <c r="J43" i="3"/>
  <c r="K43" i="3"/>
  <c r="L43" i="3"/>
  <c r="M43" i="3"/>
  <c r="N43" i="3"/>
  <c r="O43" i="3"/>
  <c r="P43" i="3"/>
  <c r="Q43" i="3"/>
  <c r="C43" i="3"/>
  <c r="Q35" i="5"/>
  <c r="P35" i="5"/>
  <c r="O35" i="5"/>
  <c r="N35" i="5"/>
  <c r="M35" i="5"/>
  <c r="L35" i="5"/>
  <c r="K35" i="5"/>
  <c r="J35" i="5"/>
  <c r="I35" i="5"/>
  <c r="H35" i="5"/>
  <c r="G35" i="5"/>
  <c r="F35" i="5"/>
  <c r="E35" i="5"/>
  <c r="D35" i="5"/>
  <c r="C35" i="5"/>
  <c r="Q34" i="5"/>
  <c r="P34" i="5"/>
  <c r="O34" i="5"/>
  <c r="N34" i="5"/>
  <c r="M34" i="5"/>
  <c r="L34" i="5"/>
  <c r="K34" i="5"/>
  <c r="J34" i="5"/>
  <c r="I34" i="5"/>
  <c r="H34" i="5"/>
  <c r="G34" i="5"/>
  <c r="F34" i="5"/>
  <c r="E34" i="5"/>
  <c r="D34" i="5"/>
  <c r="C34" i="5"/>
  <c r="Q33" i="5"/>
  <c r="P33" i="5"/>
  <c r="O33" i="5"/>
  <c r="N33" i="5"/>
  <c r="M33" i="5"/>
  <c r="L33" i="5"/>
  <c r="K33" i="5"/>
  <c r="J33" i="5"/>
  <c r="I33" i="5"/>
  <c r="H33" i="5"/>
  <c r="G33" i="5"/>
  <c r="F33" i="5"/>
  <c r="E33" i="5"/>
  <c r="D33" i="5"/>
  <c r="C33" i="5"/>
  <c r="Q30" i="5"/>
  <c r="P30" i="5"/>
  <c r="O30" i="5"/>
  <c r="N30" i="5"/>
  <c r="M30" i="5"/>
  <c r="L30" i="5"/>
  <c r="K30" i="5"/>
  <c r="J30" i="5"/>
  <c r="I30" i="5"/>
  <c r="H30" i="5"/>
  <c r="G30" i="5"/>
  <c r="F30" i="5"/>
  <c r="E30" i="5"/>
  <c r="D30" i="5"/>
  <c r="C31" i="9" s="1"/>
  <c r="C30" i="5"/>
  <c r="Q29" i="5"/>
  <c r="P29" i="5"/>
  <c r="O29" i="5"/>
  <c r="N29" i="5"/>
  <c r="M29" i="5"/>
  <c r="L29" i="5"/>
  <c r="K29" i="5"/>
  <c r="J29" i="5"/>
  <c r="I29" i="5"/>
  <c r="H29" i="5"/>
  <c r="G29" i="5"/>
  <c r="F29" i="5"/>
  <c r="E29" i="5"/>
  <c r="D29" i="5"/>
  <c r="C30" i="9" s="1"/>
  <c r="C29" i="5"/>
  <c r="Q28" i="5"/>
  <c r="P28" i="5"/>
  <c r="O28" i="5"/>
  <c r="N28" i="5"/>
  <c r="M28" i="5"/>
  <c r="L28" i="5"/>
  <c r="K28" i="5"/>
  <c r="J28" i="5"/>
  <c r="I28" i="5"/>
  <c r="H28" i="5"/>
  <c r="G28" i="5"/>
  <c r="F28" i="5"/>
  <c r="E28" i="5"/>
  <c r="D28" i="5"/>
  <c r="C29" i="9" s="1"/>
  <c r="C28" i="5"/>
  <c r="Q27" i="5"/>
  <c r="P27" i="5"/>
  <c r="O27" i="5"/>
  <c r="N27" i="5"/>
  <c r="M27" i="5"/>
  <c r="L27" i="5"/>
  <c r="K27" i="5"/>
  <c r="J27" i="5"/>
  <c r="I27" i="5"/>
  <c r="H27" i="5"/>
  <c r="G27" i="5"/>
  <c r="F27" i="5"/>
  <c r="E27" i="5"/>
  <c r="D27" i="5"/>
  <c r="C28" i="9" s="1"/>
  <c r="C27" i="5"/>
  <c r="Q26" i="5"/>
  <c r="P26" i="5"/>
  <c r="O26" i="5"/>
  <c r="N26" i="5"/>
  <c r="M26" i="5"/>
  <c r="L26" i="5"/>
  <c r="K26" i="5"/>
  <c r="J26" i="5"/>
  <c r="I26" i="5"/>
  <c r="H26" i="5"/>
  <c r="G26" i="5"/>
  <c r="F26" i="5"/>
  <c r="E26" i="5"/>
  <c r="D26" i="5"/>
  <c r="C27" i="9" s="1"/>
  <c r="C26" i="5"/>
  <c r="Q25" i="5"/>
  <c r="P25" i="5"/>
  <c r="O25" i="5"/>
  <c r="N25" i="5"/>
  <c r="M25" i="5"/>
  <c r="L25" i="5"/>
  <c r="K25" i="5"/>
  <c r="J25" i="5"/>
  <c r="I25" i="5"/>
  <c r="H25" i="5"/>
  <c r="G25" i="5"/>
  <c r="F25" i="5"/>
  <c r="E25" i="5"/>
  <c r="D25" i="5"/>
  <c r="C26" i="9" s="1"/>
  <c r="C25" i="5"/>
  <c r="Q24" i="5"/>
  <c r="P24" i="5"/>
  <c r="O24" i="5"/>
  <c r="N24" i="5"/>
  <c r="M24" i="5"/>
  <c r="L24" i="5"/>
  <c r="K24" i="5"/>
  <c r="J24" i="5"/>
  <c r="I24" i="5"/>
  <c r="H24" i="5"/>
  <c r="G24" i="5"/>
  <c r="F24" i="5"/>
  <c r="E24" i="5"/>
  <c r="D24" i="5"/>
  <c r="C25" i="9" s="1"/>
  <c r="C24" i="5"/>
  <c r="Q23" i="5"/>
  <c r="P23" i="5"/>
  <c r="O23" i="5"/>
  <c r="N23" i="5"/>
  <c r="M23" i="5"/>
  <c r="L23" i="5"/>
  <c r="K23" i="5"/>
  <c r="J23" i="5"/>
  <c r="I23" i="5"/>
  <c r="H23" i="5"/>
  <c r="G23" i="5"/>
  <c r="F23" i="5"/>
  <c r="E23" i="5"/>
  <c r="D23" i="5"/>
  <c r="C24" i="9" s="1"/>
  <c r="C23" i="5"/>
  <c r="Q22" i="5"/>
  <c r="P22" i="5"/>
  <c r="O22" i="5"/>
  <c r="N22" i="5"/>
  <c r="M22" i="5"/>
  <c r="L22" i="5"/>
  <c r="K22" i="5"/>
  <c r="J22" i="5"/>
  <c r="I22" i="5"/>
  <c r="H22" i="5"/>
  <c r="G22" i="5"/>
  <c r="F22" i="5"/>
  <c r="E22" i="5"/>
  <c r="D22" i="5"/>
  <c r="C23" i="9" s="1"/>
  <c r="C22" i="5"/>
  <c r="Q21" i="5"/>
  <c r="P21" i="5"/>
  <c r="O21" i="5"/>
  <c r="N21" i="5"/>
  <c r="M21" i="5"/>
  <c r="L21" i="5"/>
  <c r="K21" i="5"/>
  <c r="J21" i="5"/>
  <c r="I21" i="5"/>
  <c r="H21" i="5"/>
  <c r="G21" i="5"/>
  <c r="F21" i="5"/>
  <c r="E21" i="5"/>
  <c r="D21" i="5"/>
  <c r="C22" i="9" s="1"/>
  <c r="C21" i="5"/>
  <c r="Q20" i="5"/>
  <c r="P20" i="5"/>
  <c r="O20" i="5"/>
  <c r="N20" i="5"/>
  <c r="M20" i="5"/>
  <c r="L20" i="5"/>
  <c r="K20" i="5"/>
  <c r="J20" i="5"/>
  <c r="I20" i="5"/>
  <c r="H20" i="5"/>
  <c r="G20" i="5"/>
  <c r="F20" i="5"/>
  <c r="E20" i="5"/>
  <c r="D20" i="5"/>
  <c r="C21" i="9" s="1"/>
  <c r="C20" i="5"/>
  <c r="Q19" i="5"/>
  <c r="P19" i="5"/>
  <c r="O19" i="5"/>
  <c r="N19" i="5"/>
  <c r="M19" i="5"/>
  <c r="L19" i="5"/>
  <c r="K19" i="5"/>
  <c r="J19" i="5"/>
  <c r="I19" i="5"/>
  <c r="H19" i="5"/>
  <c r="G19" i="5"/>
  <c r="F19" i="5"/>
  <c r="E19" i="5"/>
  <c r="D19" i="5"/>
  <c r="C20" i="9" s="1"/>
  <c r="C19" i="5"/>
  <c r="Q18" i="5"/>
  <c r="P18" i="5"/>
  <c r="O18" i="5"/>
  <c r="N18" i="5"/>
  <c r="M18" i="5"/>
  <c r="L18" i="5"/>
  <c r="K18" i="5"/>
  <c r="J18" i="5"/>
  <c r="I18" i="5"/>
  <c r="H18" i="5"/>
  <c r="G18" i="5"/>
  <c r="F18" i="5"/>
  <c r="E18" i="5"/>
  <c r="D18" i="5"/>
  <c r="C19" i="9" s="1"/>
  <c r="C18" i="5"/>
  <c r="Q17" i="5"/>
  <c r="P17" i="5"/>
  <c r="O17" i="5"/>
  <c r="N17" i="5"/>
  <c r="M17" i="5"/>
  <c r="L17" i="5"/>
  <c r="K17" i="5"/>
  <c r="J17" i="5"/>
  <c r="I17" i="5"/>
  <c r="H17" i="5"/>
  <c r="G17" i="5"/>
  <c r="F17" i="5"/>
  <c r="E17" i="5"/>
  <c r="D17" i="5"/>
  <c r="C18" i="9" s="1"/>
  <c r="C17" i="5"/>
  <c r="Q16" i="5"/>
  <c r="P16" i="5"/>
  <c r="O16" i="5"/>
  <c r="N16" i="5"/>
  <c r="M16" i="5"/>
  <c r="L16" i="5"/>
  <c r="K16" i="5"/>
  <c r="J16" i="5"/>
  <c r="I16" i="5"/>
  <c r="H16" i="5"/>
  <c r="G16" i="5"/>
  <c r="F16" i="5"/>
  <c r="E16" i="5"/>
  <c r="D16" i="5"/>
  <c r="C17" i="9" s="1"/>
  <c r="C16" i="5"/>
  <c r="Q15" i="5"/>
  <c r="P15" i="5"/>
  <c r="O15" i="5"/>
  <c r="N15" i="5"/>
  <c r="M15" i="5"/>
  <c r="L15" i="5"/>
  <c r="K15" i="5"/>
  <c r="J15" i="5"/>
  <c r="I15" i="5"/>
  <c r="H15" i="5"/>
  <c r="G15" i="5"/>
  <c r="F15" i="5"/>
  <c r="E15" i="5"/>
  <c r="D15" i="5"/>
  <c r="C16" i="9" s="1"/>
  <c r="C15" i="5"/>
  <c r="Q14" i="5"/>
  <c r="P14" i="5"/>
  <c r="O14" i="5"/>
  <c r="N14" i="5"/>
  <c r="M14" i="5"/>
  <c r="L14" i="5"/>
  <c r="K14" i="5"/>
  <c r="J14" i="5"/>
  <c r="I14" i="5"/>
  <c r="H14" i="5"/>
  <c r="G14" i="5"/>
  <c r="F14" i="5"/>
  <c r="E14" i="5"/>
  <c r="D14" i="5"/>
  <c r="C15" i="9" s="1"/>
  <c r="C14" i="5"/>
  <c r="Q13" i="5"/>
  <c r="P13" i="5"/>
  <c r="O13" i="5"/>
  <c r="N13" i="5"/>
  <c r="M13" i="5"/>
  <c r="L13" i="5"/>
  <c r="K13" i="5"/>
  <c r="J13" i="5"/>
  <c r="I13" i="5"/>
  <c r="H13" i="5"/>
  <c r="G13" i="5"/>
  <c r="F13" i="5"/>
  <c r="E13" i="5"/>
  <c r="D13" i="5"/>
  <c r="C14" i="9" s="1"/>
  <c r="C13" i="5"/>
  <c r="Q12" i="5"/>
  <c r="P12" i="5"/>
  <c r="O12" i="5"/>
  <c r="N12" i="5"/>
  <c r="M12" i="5"/>
  <c r="L12" i="5"/>
  <c r="K12" i="5"/>
  <c r="J12" i="5"/>
  <c r="I12" i="5"/>
  <c r="H12" i="5"/>
  <c r="G12" i="5"/>
  <c r="F12" i="5"/>
  <c r="E12" i="5"/>
  <c r="D12" i="5"/>
  <c r="C13" i="9" s="1"/>
  <c r="C12" i="5"/>
  <c r="Q11" i="5"/>
  <c r="P11" i="5"/>
  <c r="O11" i="5"/>
  <c r="N11" i="5"/>
  <c r="M11" i="5"/>
  <c r="L11" i="5"/>
  <c r="K11" i="5"/>
  <c r="J11" i="5"/>
  <c r="I11" i="5"/>
  <c r="H11" i="5"/>
  <c r="G11" i="5"/>
  <c r="F11" i="5"/>
  <c r="E11" i="5"/>
  <c r="D11" i="5"/>
  <c r="C12" i="9" s="1"/>
  <c r="C11" i="5"/>
  <c r="Q10" i="5"/>
  <c r="P10" i="5"/>
  <c r="O10" i="5"/>
  <c r="N10" i="5"/>
  <c r="M10" i="5"/>
  <c r="L10" i="5"/>
  <c r="K10" i="5"/>
  <c r="J10" i="5"/>
  <c r="I10" i="5"/>
  <c r="H10" i="5"/>
  <c r="G10" i="5"/>
  <c r="F10" i="5"/>
  <c r="E10" i="5"/>
  <c r="D10" i="5"/>
  <c r="C11" i="9" s="1"/>
  <c r="C10" i="5"/>
  <c r="Q9" i="5"/>
  <c r="P9" i="5"/>
  <c r="O9" i="5"/>
  <c r="N9" i="5"/>
  <c r="M9" i="5"/>
  <c r="L9" i="5"/>
  <c r="K9" i="5"/>
  <c r="J9" i="5"/>
  <c r="I9" i="5"/>
  <c r="H9" i="5"/>
  <c r="G9" i="5"/>
  <c r="F9" i="5"/>
  <c r="E9" i="5"/>
  <c r="D9" i="5"/>
  <c r="C10" i="9" s="1"/>
  <c r="C9" i="5"/>
  <c r="Q8" i="5"/>
  <c r="P8" i="5"/>
  <c r="O8" i="5"/>
  <c r="N8" i="5"/>
  <c r="M8" i="5"/>
  <c r="L8" i="5"/>
  <c r="K8" i="5"/>
  <c r="J8" i="5"/>
  <c r="I8" i="5"/>
  <c r="H8" i="5"/>
  <c r="G8" i="5"/>
  <c r="F8" i="5"/>
  <c r="E8" i="5"/>
  <c r="D8" i="5"/>
  <c r="C9" i="9" s="1"/>
  <c r="C8" i="5"/>
  <c r="Q7" i="5"/>
  <c r="P7" i="5"/>
  <c r="O7" i="5"/>
  <c r="N7" i="5"/>
  <c r="M7" i="5"/>
  <c r="L7" i="5"/>
  <c r="K7" i="5"/>
  <c r="J7" i="5"/>
  <c r="I7" i="5"/>
  <c r="H7" i="5"/>
  <c r="G7" i="5"/>
  <c r="F7" i="5"/>
  <c r="E7" i="5"/>
  <c r="D7" i="5"/>
  <c r="C8" i="9" s="1"/>
  <c r="C7" i="5"/>
  <c r="Q6" i="5"/>
  <c r="P6" i="5"/>
  <c r="O6" i="5"/>
  <c r="N6" i="5"/>
  <c r="M6" i="5"/>
  <c r="L6" i="5"/>
  <c r="K6" i="5"/>
  <c r="J6" i="5"/>
  <c r="I6" i="5"/>
  <c r="H6" i="5"/>
  <c r="G6" i="5"/>
  <c r="F6" i="5"/>
  <c r="E6" i="5"/>
  <c r="D6" i="5"/>
  <c r="C7" i="9" s="1"/>
  <c r="Q35" i="41"/>
  <c r="P35" i="41"/>
  <c r="O35" i="41"/>
  <c r="N35" i="41"/>
  <c r="M35" i="41"/>
  <c r="L35" i="41"/>
  <c r="K35" i="41"/>
  <c r="J35" i="41"/>
  <c r="I35" i="41"/>
  <c r="H35" i="41"/>
  <c r="G35" i="41"/>
  <c r="F35" i="41"/>
  <c r="E35" i="41"/>
  <c r="D35" i="41"/>
  <c r="C35" i="41"/>
  <c r="Q34" i="41"/>
  <c r="P34" i="41"/>
  <c r="O34" i="41"/>
  <c r="N34" i="41"/>
  <c r="M34" i="41"/>
  <c r="L34" i="41"/>
  <c r="K34" i="41"/>
  <c r="J34" i="41"/>
  <c r="I34" i="41"/>
  <c r="H34" i="41"/>
  <c r="G34" i="41"/>
  <c r="F34" i="41"/>
  <c r="E34" i="41"/>
  <c r="D34" i="41"/>
  <c r="C34" i="41"/>
  <c r="Q33" i="41"/>
  <c r="P33" i="41"/>
  <c r="O33" i="41"/>
  <c r="N33" i="41"/>
  <c r="M33" i="41"/>
  <c r="L33" i="41"/>
  <c r="K33" i="41"/>
  <c r="J33" i="41"/>
  <c r="I33" i="41"/>
  <c r="H33" i="41"/>
  <c r="G33" i="41"/>
  <c r="F33" i="41"/>
  <c r="E33" i="41"/>
  <c r="D33" i="41"/>
  <c r="C33" i="41"/>
  <c r="Q30" i="41"/>
  <c r="P30" i="41"/>
  <c r="O30" i="41"/>
  <c r="N30" i="41"/>
  <c r="M30" i="41"/>
  <c r="L30" i="41"/>
  <c r="K30" i="41"/>
  <c r="J30" i="41"/>
  <c r="I30" i="41"/>
  <c r="H30" i="41"/>
  <c r="G30" i="41"/>
  <c r="F30" i="41"/>
  <c r="E30" i="41"/>
  <c r="D30" i="41"/>
  <c r="C30" i="41"/>
  <c r="Q29" i="41"/>
  <c r="P29" i="41"/>
  <c r="O29" i="41"/>
  <c r="N29" i="41"/>
  <c r="M29" i="41"/>
  <c r="L29" i="41"/>
  <c r="K29" i="41"/>
  <c r="J29" i="41"/>
  <c r="I29" i="41"/>
  <c r="H29" i="41"/>
  <c r="G29" i="41"/>
  <c r="F29" i="41"/>
  <c r="E29" i="41"/>
  <c r="D29" i="41"/>
  <c r="D30" i="9" s="1"/>
  <c r="C29" i="41"/>
  <c r="Q28" i="41"/>
  <c r="P28" i="41"/>
  <c r="O28" i="41"/>
  <c r="N28" i="41"/>
  <c r="M28" i="41"/>
  <c r="L28" i="41"/>
  <c r="K28" i="41"/>
  <c r="J28" i="41"/>
  <c r="I28" i="41"/>
  <c r="H28" i="41"/>
  <c r="G28" i="41"/>
  <c r="F28" i="41"/>
  <c r="E28" i="41"/>
  <c r="D28" i="41"/>
  <c r="D29" i="9" s="1"/>
  <c r="C28" i="41"/>
  <c r="Q27" i="41"/>
  <c r="P27" i="41"/>
  <c r="O27" i="41"/>
  <c r="N27" i="41"/>
  <c r="M27" i="41"/>
  <c r="L27" i="41"/>
  <c r="K27" i="41"/>
  <c r="J27" i="41"/>
  <c r="I27" i="41"/>
  <c r="H27" i="41"/>
  <c r="G27" i="41"/>
  <c r="F27" i="41"/>
  <c r="E27" i="41"/>
  <c r="D27" i="41"/>
  <c r="D28" i="9" s="1"/>
  <c r="C27" i="41"/>
  <c r="Q26" i="41"/>
  <c r="P26" i="41"/>
  <c r="O26" i="41"/>
  <c r="N26" i="41"/>
  <c r="M26" i="41"/>
  <c r="L26" i="41"/>
  <c r="K26" i="41"/>
  <c r="J26" i="41"/>
  <c r="I26" i="41"/>
  <c r="H26" i="41"/>
  <c r="G26" i="41"/>
  <c r="F26" i="41"/>
  <c r="E26" i="41"/>
  <c r="D26" i="41"/>
  <c r="D27" i="9" s="1"/>
  <c r="C26" i="41"/>
  <c r="Q25" i="41"/>
  <c r="P25" i="41"/>
  <c r="O25" i="41"/>
  <c r="N25" i="41"/>
  <c r="M25" i="41"/>
  <c r="L25" i="41"/>
  <c r="K25" i="41"/>
  <c r="J25" i="41"/>
  <c r="I25" i="41"/>
  <c r="H25" i="41"/>
  <c r="G25" i="41"/>
  <c r="F25" i="41"/>
  <c r="E25" i="41"/>
  <c r="D25" i="41"/>
  <c r="D26" i="9" s="1"/>
  <c r="C25" i="41"/>
  <c r="Q24" i="41"/>
  <c r="P24" i="41"/>
  <c r="O24" i="41"/>
  <c r="N24" i="41"/>
  <c r="M24" i="41"/>
  <c r="L24" i="41"/>
  <c r="K24" i="41"/>
  <c r="J24" i="41"/>
  <c r="I24" i="41"/>
  <c r="H24" i="41"/>
  <c r="G24" i="41"/>
  <c r="F24" i="41"/>
  <c r="E24" i="41"/>
  <c r="D24" i="41"/>
  <c r="D25" i="9" s="1"/>
  <c r="C24" i="41"/>
  <c r="Q23" i="41"/>
  <c r="P23" i="41"/>
  <c r="O23" i="41"/>
  <c r="N23" i="41"/>
  <c r="M23" i="41"/>
  <c r="L23" i="41"/>
  <c r="K23" i="41"/>
  <c r="J23" i="41"/>
  <c r="I23" i="41"/>
  <c r="H23" i="41"/>
  <c r="G23" i="41"/>
  <c r="F23" i="41"/>
  <c r="E23" i="41"/>
  <c r="D23" i="41"/>
  <c r="D24" i="9" s="1"/>
  <c r="C23" i="41"/>
  <c r="Q22" i="41"/>
  <c r="P22" i="41"/>
  <c r="O22" i="41"/>
  <c r="N22" i="41"/>
  <c r="M22" i="41"/>
  <c r="L22" i="41"/>
  <c r="K22" i="41"/>
  <c r="J22" i="41"/>
  <c r="I22" i="41"/>
  <c r="H22" i="41"/>
  <c r="G22" i="41"/>
  <c r="F22" i="41"/>
  <c r="E22" i="41"/>
  <c r="D22" i="41"/>
  <c r="C22" i="41"/>
  <c r="Q21" i="41"/>
  <c r="P21" i="41"/>
  <c r="O21" i="41"/>
  <c r="N21" i="41"/>
  <c r="M21" i="41"/>
  <c r="L21" i="41"/>
  <c r="K21" i="41"/>
  <c r="J21" i="41"/>
  <c r="I21" i="41"/>
  <c r="H21" i="41"/>
  <c r="G21" i="41"/>
  <c r="F21" i="41"/>
  <c r="E21" i="41"/>
  <c r="D21" i="41"/>
  <c r="D22" i="9" s="1"/>
  <c r="C21" i="41"/>
  <c r="Q20" i="41"/>
  <c r="P20" i="41"/>
  <c r="O20" i="41"/>
  <c r="N20" i="41"/>
  <c r="M20" i="41"/>
  <c r="L20" i="41"/>
  <c r="K20" i="41"/>
  <c r="J20" i="41"/>
  <c r="I20" i="41"/>
  <c r="H20" i="41"/>
  <c r="G20" i="41"/>
  <c r="F20" i="41"/>
  <c r="E20" i="41"/>
  <c r="D20" i="41"/>
  <c r="D21" i="9" s="1"/>
  <c r="C20" i="41"/>
  <c r="Q19" i="41"/>
  <c r="P19" i="41"/>
  <c r="O19" i="41"/>
  <c r="N19" i="41"/>
  <c r="M19" i="41"/>
  <c r="L19" i="41"/>
  <c r="K19" i="41"/>
  <c r="J19" i="41"/>
  <c r="I19" i="41"/>
  <c r="H19" i="41"/>
  <c r="G19" i="41"/>
  <c r="F19" i="41"/>
  <c r="E19" i="41"/>
  <c r="D19" i="41"/>
  <c r="D20" i="9" s="1"/>
  <c r="C19" i="41"/>
  <c r="Q18" i="41"/>
  <c r="P18" i="41"/>
  <c r="O18" i="41"/>
  <c r="N18" i="41"/>
  <c r="M18" i="41"/>
  <c r="L18" i="41"/>
  <c r="K18" i="41"/>
  <c r="J18" i="41"/>
  <c r="I18" i="41"/>
  <c r="H18" i="41"/>
  <c r="G18" i="41"/>
  <c r="F18" i="41"/>
  <c r="E18" i="41"/>
  <c r="D18" i="41"/>
  <c r="C18" i="41"/>
  <c r="Q17" i="41"/>
  <c r="P17" i="41"/>
  <c r="O17" i="41"/>
  <c r="N17" i="41"/>
  <c r="M17" i="41"/>
  <c r="L17" i="41"/>
  <c r="K17" i="41"/>
  <c r="J17" i="41"/>
  <c r="I17" i="41"/>
  <c r="H17" i="41"/>
  <c r="G17" i="41"/>
  <c r="F17" i="41"/>
  <c r="E17" i="41"/>
  <c r="D17" i="41"/>
  <c r="D18" i="9" s="1"/>
  <c r="C17" i="41"/>
  <c r="Q16" i="41"/>
  <c r="P16" i="41"/>
  <c r="O16" i="41"/>
  <c r="N16" i="41"/>
  <c r="M16" i="41"/>
  <c r="L16" i="41"/>
  <c r="K16" i="41"/>
  <c r="J16" i="41"/>
  <c r="I16" i="41"/>
  <c r="H16" i="41"/>
  <c r="G16" i="41"/>
  <c r="F16" i="41"/>
  <c r="E16" i="41"/>
  <c r="D16" i="41"/>
  <c r="D17" i="9" s="1"/>
  <c r="C16" i="41"/>
  <c r="Q15" i="41"/>
  <c r="P15" i="41"/>
  <c r="O15" i="41"/>
  <c r="N15" i="41"/>
  <c r="M15" i="41"/>
  <c r="L15" i="41"/>
  <c r="K15" i="41"/>
  <c r="J15" i="41"/>
  <c r="I15" i="41"/>
  <c r="H15" i="41"/>
  <c r="G15" i="41"/>
  <c r="F15" i="41"/>
  <c r="E15" i="41"/>
  <c r="D15" i="41"/>
  <c r="D16" i="9" s="1"/>
  <c r="C15" i="41"/>
  <c r="Q14" i="41"/>
  <c r="P14" i="41"/>
  <c r="O14" i="41"/>
  <c r="N14" i="41"/>
  <c r="M14" i="41"/>
  <c r="L14" i="41"/>
  <c r="K14" i="41"/>
  <c r="J14" i="41"/>
  <c r="I14" i="41"/>
  <c r="H14" i="41"/>
  <c r="G14" i="41"/>
  <c r="F14" i="41"/>
  <c r="E14" i="41"/>
  <c r="D14" i="41"/>
  <c r="D15" i="9" s="1"/>
  <c r="C14" i="41"/>
  <c r="Q13" i="41"/>
  <c r="P13" i="41"/>
  <c r="O13" i="41"/>
  <c r="N13" i="41"/>
  <c r="M13" i="41"/>
  <c r="L13" i="41"/>
  <c r="K13" i="41"/>
  <c r="J13" i="41"/>
  <c r="I13" i="41"/>
  <c r="H13" i="41"/>
  <c r="G13" i="41"/>
  <c r="F13" i="41"/>
  <c r="E13" i="41"/>
  <c r="D13" i="41"/>
  <c r="D14" i="9" s="1"/>
  <c r="C13" i="41"/>
  <c r="Q12" i="41"/>
  <c r="P12" i="41"/>
  <c r="O12" i="41"/>
  <c r="N12" i="41"/>
  <c r="M12" i="41"/>
  <c r="L12" i="41"/>
  <c r="K12" i="41"/>
  <c r="J12" i="41"/>
  <c r="I12" i="41"/>
  <c r="H12" i="41"/>
  <c r="G12" i="41"/>
  <c r="F12" i="41"/>
  <c r="E12" i="41"/>
  <c r="D12" i="41"/>
  <c r="D13" i="9" s="1"/>
  <c r="C12" i="41"/>
  <c r="Q11" i="41"/>
  <c r="P11" i="41"/>
  <c r="O11" i="41"/>
  <c r="N11" i="41"/>
  <c r="M11" i="41"/>
  <c r="L11" i="41"/>
  <c r="K11" i="41"/>
  <c r="J11" i="41"/>
  <c r="I11" i="41"/>
  <c r="H11" i="41"/>
  <c r="G11" i="41"/>
  <c r="F11" i="41"/>
  <c r="E11" i="41"/>
  <c r="D11" i="41"/>
  <c r="D12" i="9" s="1"/>
  <c r="C11" i="41"/>
  <c r="Q10" i="41"/>
  <c r="P10" i="41"/>
  <c r="O10" i="41"/>
  <c r="N10" i="41"/>
  <c r="M10" i="41"/>
  <c r="L10" i="41"/>
  <c r="K10" i="41"/>
  <c r="J10" i="41"/>
  <c r="I10" i="41"/>
  <c r="H10" i="41"/>
  <c r="G10" i="41"/>
  <c r="F10" i="41"/>
  <c r="E10" i="41"/>
  <c r="D10" i="41"/>
  <c r="C10" i="41"/>
  <c r="Q9" i="41"/>
  <c r="P9" i="41"/>
  <c r="O9" i="41"/>
  <c r="N9" i="41"/>
  <c r="M9" i="41"/>
  <c r="L9" i="41"/>
  <c r="K9" i="41"/>
  <c r="J9" i="41"/>
  <c r="I9" i="41"/>
  <c r="H9" i="41"/>
  <c r="G9" i="41"/>
  <c r="F9" i="41"/>
  <c r="E9" i="41"/>
  <c r="D9" i="41"/>
  <c r="D10" i="9" s="1"/>
  <c r="C9" i="41"/>
  <c r="Q8" i="41"/>
  <c r="P8" i="41"/>
  <c r="O8" i="41"/>
  <c r="N8" i="41"/>
  <c r="M8" i="41"/>
  <c r="L8" i="41"/>
  <c r="K8" i="41"/>
  <c r="J8" i="41"/>
  <c r="I8" i="41"/>
  <c r="H8" i="41"/>
  <c r="G8" i="41"/>
  <c r="F8" i="41"/>
  <c r="E8" i="41"/>
  <c r="D8" i="41"/>
  <c r="D9" i="9" s="1"/>
  <c r="C8" i="41"/>
  <c r="Q7" i="41"/>
  <c r="P7" i="41"/>
  <c r="O7" i="41"/>
  <c r="N7" i="41"/>
  <c r="M7" i="41"/>
  <c r="L7" i="41"/>
  <c r="K7" i="41"/>
  <c r="J7" i="41"/>
  <c r="I7" i="41"/>
  <c r="H7" i="41"/>
  <c r="G7" i="41"/>
  <c r="F7" i="41"/>
  <c r="E7" i="41"/>
  <c r="D7" i="41"/>
  <c r="D8" i="9" s="1"/>
  <c r="C7" i="41"/>
  <c r="Q6" i="41"/>
  <c r="P6" i="41"/>
  <c r="O6" i="41"/>
  <c r="N6" i="41"/>
  <c r="M6" i="41"/>
  <c r="L6" i="41"/>
  <c r="K6" i="41"/>
  <c r="J6" i="41"/>
  <c r="I6" i="41"/>
  <c r="H6" i="41"/>
  <c r="G6" i="41"/>
  <c r="F6" i="41"/>
  <c r="E6" i="41"/>
  <c r="D6" i="41"/>
  <c r="D7" i="9" s="1"/>
  <c r="Q35" i="6"/>
  <c r="P35" i="6"/>
  <c r="O35" i="6"/>
  <c r="N35" i="6"/>
  <c r="M35" i="6"/>
  <c r="L35" i="6"/>
  <c r="K35" i="6"/>
  <c r="J35" i="6"/>
  <c r="I35" i="6"/>
  <c r="H35" i="6"/>
  <c r="G35" i="6"/>
  <c r="F35" i="6"/>
  <c r="E35" i="6"/>
  <c r="D35" i="6"/>
  <c r="C35" i="6"/>
  <c r="Q34" i="6"/>
  <c r="P34" i="6"/>
  <c r="O34" i="6"/>
  <c r="N34" i="6"/>
  <c r="M34" i="6"/>
  <c r="L34" i="6"/>
  <c r="K34" i="6"/>
  <c r="J34" i="6"/>
  <c r="I34" i="6"/>
  <c r="H34" i="6"/>
  <c r="G34" i="6"/>
  <c r="F34" i="6"/>
  <c r="E34" i="6"/>
  <c r="D34" i="6"/>
  <c r="C34" i="6"/>
  <c r="Q33" i="6"/>
  <c r="P33" i="6"/>
  <c r="O33" i="6"/>
  <c r="N33" i="6"/>
  <c r="M33" i="6"/>
  <c r="L33" i="6"/>
  <c r="K33" i="6"/>
  <c r="J33" i="6"/>
  <c r="I33" i="6"/>
  <c r="H33" i="6"/>
  <c r="G33" i="6"/>
  <c r="F33" i="6"/>
  <c r="E33" i="6"/>
  <c r="D33" i="6"/>
  <c r="C33" i="6"/>
  <c r="Q30" i="6"/>
  <c r="P30" i="6"/>
  <c r="O30" i="6"/>
  <c r="N30" i="6"/>
  <c r="M30" i="6"/>
  <c r="L30" i="6"/>
  <c r="K30" i="6"/>
  <c r="J30" i="6"/>
  <c r="I30" i="6"/>
  <c r="H30" i="6"/>
  <c r="G30" i="6"/>
  <c r="F30" i="6"/>
  <c r="E30" i="6"/>
  <c r="D30" i="6"/>
  <c r="C30" i="6"/>
  <c r="Q29" i="6"/>
  <c r="P29" i="6"/>
  <c r="O29" i="6"/>
  <c r="N29" i="6"/>
  <c r="M29" i="6"/>
  <c r="L29" i="6"/>
  <c r="K29" i="6"/>
  <c r="J29" i="6"/>
  <c r="I29" i="6"/>
  <c r="H29" i="6"/>
  <c r="G29" i="6"/>
  <c r="F29" i="6"/>
  <c r="E29" i="6"/>
  <c r="D29" i="6"/>
  <c r="C29" i="6"/>
  <c r="Q28" i="6"/>
  <c r="P28" i="6"/>
  <c r="O28" i="6"/>
  <c r="N28" i="6"/>
  <c r="M28" i="6"/>
  <c r="L28" i="6"/>
  <c r="K28" i="6"/>
  <c r="J28" i="6"/>
  <c r="I28" i="6"/>
  <c r="H28" i="6"/>
  <c r="G28" i="6"/>
  <c r="F28" i="6"/>
  <c r="E28" i="6"/>
  <c r="D28" i="6"/>
  <c r="C28" i="6"/>
  <c r="Q27" i="6"/>
  <c r="P27" i="6"/>
  <c r="O27" i="6"/>
  <c r="N27" i="6"/>
  <c r="M27" i="6"/>
  <c r="L27" i="6"/>
  <c r="K27" i="6"/>
  <c r="J27" i="6"/>
  <c r="I27" i="6"/>
  <c r="H27" i="6"/>
  <c r="G27" i="6"/>
  <c r="F27" i="6"/>
  <c r="E27" i="6"/>
  <c r="D27" i="6"/>
  <c r="C27" i="6"/>
  <c r="Q26" i="6"/>
  <c r="P26" i="6"/>
  <c r="O26" i="6"/>
  <c r="N26" i="6"/>
  <c r="M26" i="6"/>
  <c r="L26" i="6"/>
  <c r="K26" i="6"/>
  <c r="J26" i="6"/>
  <c r="I26" i="6"/>
  <c r="H26" i="6"/>
  <c r="G26" i="6"/>
  <c r="F26" i="6"/>
  <c r="E26" i="6"/>
  <c r="D26" i="6"/>
  <c r="C26" i="6"/>
  <c r="Q25" i="6"/>
  <c r="P25" i="6"/>
  <c r="O25" i="6"/>
  <c r="N25" i="6"/>
  <c r="M25" i="6"/>
  <c r="L25" i="6"/>
  <c r="K25" i="6"/>
  <c r="J25" i="6"/>
  <c r="I25" i="6"/>
  <c r="H25" i="6"/>
  <c r="G25" i="6"/>
  <c r="F25" i="6"/>
  <c r="E25" i="6"/>
  <c r="D25" i="6"/>
  <c r="C25" i="6"/>
  <c r="Q24" i="6"/>
  <c r="P24" i="6"/>
  <c r="O24" i="6"/>
  <c r="N24" i="6"/>
  <c r="M24" i="6"/>
  <c r="L24" i="6"/>
  <c r="K24" i="6"/>
  <c r="J24" i="6"/>
  <c r="I24" i="6"/>
  <c r="H24" i="6"/>
  <c r="G24" i="6"/>
  <c r="F24" i="6"/>
  <c r="E24" i="6"/>
  <c r="D24" i="6"/>
  <c r="C24" i="6"/>
  <c r="Q23" i="6"/>
  <c r="P23" i="6"/>
  <c r="O23" i="6"/>
  <c r="N23" i="6"/>
  <c r="M23" i="6"/>
  <c r="L23" i="6"/>
  <c r="K23" i="6"/>
  <c r="J23" i="6"/>
  <c r="I23" i="6"/>
  <c r="H23" i="6"/>
  <c r="G23" i="6"/>
  <c r="F23" i="6"/>
  <c r="E23" i="6"/>
  <c r="D23" i="6"/>
  <c r="C23" i="6"/>
  <c r="Q22" i="6"/>
  <c r="P22" i="6"/>
  <c r="O22" i="6"/>
  <c r="N22" i="6"/>
  <c r="M22" i="6"/>
  <c r="L22" i="6"/>
  <c r="K22" i="6"/>
  <c r="J22" i="6"/>
  <c r="I22" i="6"/>
  <c r="H22" i="6"/>
  <c r="G22" i="6"/>
  <c r="F22" i="6"/>
  <c r="E22" i="6"/>
  <c r="D22" i="6"/>
  <c r="C22" i="6"/>
  <c r="Q21" i="6"/>
  <c r="P21" i="6"/>
  <c r="O21" i="6"/>
  <c r="N21" i="6"/>
  <c r="M21" i="6"/>
  <c r="L21" i="6"/>
  <c r="K21" i="6"/>
  <c r="J21" i="6"/>
  <c r="I21" i="6"/>
  <c r="H21" i="6"/>
  <c r="G21" i="6"/>
  <c r="F21" i="6"/>
  <c r="E21" i="6"/>
  <c r="D21" i="6"/>
  <c r="C21" i="6"/>
  <c r="Q20" i="6"/>
  <c r="P20" i="6"/>
  <c r="O20" i="6"/>
  <c r="N20" i="6"/>
  <c r="M20" i="6"/>
  <c r="L20" i="6"/>
  <c r="K20" i="6"/>
  <c r="J20" i="6"/>
  <c r="I20" i="6"/>
  <c r="H20" i="6"/>
  <c r="G20" i="6"/>
  <c r="F20" i="6"/>
  <c r="E20" i="6"/>
  <c r="D20" i="6"/>
  <c r="C20" i="6"/>
  <c r="Q19" i="6"/>
  <c r="P19" i="6"/>
  <c r="O19" i="6"/>
  <c r="N19" i="6"/>
  <c r="M19" i="6"/>
  <c r="L19" i="6"/>
  <c r="K19" i="6"/>
  <c r="J19" i="6"/>
  <c r="I19" i="6"/>
  <c r="H19" i="6"/>
  <c r="G19" i="6"/>
  <c r="F19" i="6"/>
  <c r="E19" i="6"/>
  <c r="D19" i="6"/>
  <c r="C19" i="6"/>
  <c r="Q18" i="6"/>
  <c r="P18" i="6"/>
  <c r="O18" i="6"/>
  <c r="N18" i="6"/>
  <c r="M18" i="6"/>
  <c r="L18" i="6"/>
  <c r="K18" i="6"/>
  <c r="J18" i="6"/>
  <c r="I18" i="6"/>
  <c r="H18" i="6"/>
  <c r="G18" i="6"/>
  <c r="F18" i="6"/>
  <c r="E18" i="6"/>
  <c r="D18" i="6"/>
  <c r="C18" i="6"/>
  <c r="Q17" i="6"/>
  <c r="P17" i="6"/>
  <c r="O17" i="6"/>
  <c r="N17" i="6"/>
  <c r="M17" i="6"/>
  <c r="L17" i="6"/>
  <c r="K17" i="6"/>
  <c r="J17" i="6"/>
  <c r="I17" i="6"/>
  <c r="H17" i="6"/>
  <c r="G17" i="6"/>
  <c r="F17" i="6"/>
  <c r="E17" i="6"/>
  <c r="D17" i="6"/>
  <c r="C17" i="6"/>
  <c r="Q16" i="6"/>
  <c r="P16" i="6"/>
  <c r="O16" i="6"/>
  <c r="N16" i="6"/>
  <c r="M16" i="6"/>
  <c r="L16" i="6"/>
  <c r="K16" i="6"/>
  <c r="J16" i="6"/>
  <c r="I16" i="6"/>
  <c r="H16" i="6"/>
  <c r="G16" i="6"/>
  <c r="F16" i="6"/>
  <c r="E16" i="6"/>
  <c r="D16" i="6"/>
  <c r="C16" i="6"/>
  <c r="Q15" i="6"/>
  <c r="P15" i="6"/>
  <c r="O15" i="6"/>
  <c r="N15" i="6"/>
  <c r="M15" i="6"/>
  <c r="L15" i="6"/>
  <c r="K15" i="6"/>
  <c r="J15" i="6"/>
  <c r="I15" i="6"/>
  <c r="H15" i="6"/>
  <c r="G15" i="6"/>
  <c r="F15" i="6"/>
  <c r="E15" i="6"/>
  <c r="D15" i="6"/>
  <c r="C15" i="6"/>
  <c r="Q14" i="6"/>
  <c r="P14" i="6"/>
  <c r="O14" i="6"/>
  <c r="N14" i="6"/>
  <c r="M14" i="6"/>
  <c r="L14" i="6"/>
  <c r="K14" i="6"/>
  <c r="J14" i="6"/>
  <c r="I14" i="6"/>
  <c r="H14" i="6"/>
  <c r="G14" i="6"/>
  <c r="F14" i="6"/>
  <c r="E14" i="6"/>
  <c r="D14" i="6"/>
  <c r="C14" i="6"/>
  <c r="Q13" i="6"/>
  <c r="P13" i="6"/>
  <c r="O13" i="6"/>
  <c r="N13" i="6"/>
  <c r="M13" i="6"/>
  <c r="L13" i="6"/>
  <c r="K13" i="6"/>
  <c r="J13" i="6"/>
  <c r="I13" i="6"/>
  <c r="H13" i="6"/>
  <c r="G13" i="6"/>
  <c r="F13" i="6"/>
  <c r="E13" i="6"/>
  <c r="D13" i="6"/>
  <c r="C13" i="6"/>
  <c r="Q12" i="6"/>
  <c r="P12" i="6"/>
  <c r="O12" i="6"/>
  <c r="N12" i="6"/>
  <c r="M12" i="6"/>
  <c r="L12" i="6"/>
  <c r="K12" i="6"/>
  <c r="J12" i="6"/>
  <c r="I12" i="6"/>
  <c r="H12" i="6"/>
  <c r="G12" i="6"/>
  <c r="F12" i="6"/>
  <c r="E12" i="6"/>
  <c r="D12" i="6"/>
  <c r="C12" i="6"/>
  <c r="Q11" i="6"/>
  <c r="P11" i="6"/>
  <c r="O11" i="6"/>
  <c r="N11" i="6"/>
  <c r="M11" i="6"/>
  <c r="L11" i="6"/>
  <c r="K11" i="6"/>
  <c r="J11" i="6"/>
  <c r="I11" i="6"/>
  <c r="H11" i="6"/>
  <c r="G11" i="6"/>
  <c r="F11" i="6"/>
  <c r="E11" i="6"/>
  <c r="D11" i="6"/>
  <c r="C11" i="6"/>
  <c r="Q10" i="6"/>
  <c r="P10" i="6"/>
  <c r="O10" i="6"/>
  <c r="N10" i="6"/>
  <c r="M10" i="6"/>
  <c r="L10" i="6"/>
  <c r="K10" i="6"/>
  <c r="J10" i="6"/>
  <c r="I10" i="6"/>
  <c r="H10" i="6"/>
  <c r="G10" i="6"/>
  <c r="F10" i="6"/>
  <c r="E10" i="6"/>
  <c r="D10" i="6"/>
  <c r="C10" i="6"/>
  <c r="Q9" i="6"/>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Q6" i="6"/>
  <c r="P6" i="6"/>
  <c r="O6" i="6"/>
  <c r="N6" i="6"/>
  <c r="M6" i="6"/>
  <c r="L6" i="6"/>
  <c r="K6" i="6"/>
  <c r="J6" i="6"/>
  <c r="I6" i="6"/>
  <c r="H6" i="6"/>
  <c r="G6" i="6"/>
  <c r="F6" i="6"/>
  <c r="E6" i="6"/>
  <c r="D6" i="6"/>
  <c r="Q35" i="43"/>
  <c r="P35" i="43"/>
  <c r="O35" i="43"/>
  <c r="N35" i="43"/>
  <c r="M35" i="43"/>
  <c r="L35" i="43"/>
  <c r="K35" i="43"/>
  <c r="J35" i="43"/>
  <c r="I35" i="43"/>
  <c r="H35" i="43"/>
  <c r="G35" i="43"/>
  <c r="F35" i="43"/>
  <c r="E35" i="43"/>
  <c r="D35" i="43"/>
  <c r="C35" i="43"/>
  <c r="Q34" i="43"/>
  <c r="P34" i="43"/>
  <c r="O34" i="43"/>
  <c r="N34" i="43"/>
  <c r="M34" i="43"/>
  <c r="L34" i="43"/>
  <c r="K34" i="43"/>
  <c r="J34" i="43"/>
  <c r="I34" i="43"/>
  <c r="H34" i="43"/>
  <c r="G34" i="43"/>
  <c r="F34" i="43"/>
  <c r="E34" i="43"/>
  <c r="D34" i="43"/>
  <c r="C34" i="43"/>
  <c r="Q33" i="43"/>
  <c r="P33" i="43"/>
  <c r="O33" i="43"/>
  <c r="N33" i="43"/>
  <c r="M33" i="43"/>
  <c r="L33" i="43"/>
  <c r="K33" i="43"/>
  <c r="J33" i="43"/>
  <c r="I33" i="43"/>
  <c r="H33" i="43"/>
  <c r="G33" i="43"/>
  <c r="F33" i="43"/>
  <c r="E33" i="43"/>
  <c r="D33" i="43"/>
  <c r="C33" i="43"/>
  <c r="Q30" i="43"/>
  <c r="P30" i="43"/>
  <c r="O30" i="43"/>
  <c r="N30" i="43"/>
  <c r="M30" i="43"/>
  <c r="L30" i="43"/>
  <c r="K30" i="43"/>
  <c r="J30" i="43"/>
  <c r="I30" i="43"/>
  <c r="H30" i="43"/>
  <c r="G30" i="43"/>
  <c r="F30" i="43"/>
  <c r="E30" i="43"/>
  <c r="D30" i="43"/>
  <c r="C30" i="43"/>
  <c r="Q29" i="43"/>
  <c r="P29" i="43"/>
  <c r="O29" i="43"/>
  <c r="N29" i="43"/>
  <c r="M29" i="43"/>
  <c r="L29" i="43"/>
  <c r="K29" i="43"/>
  <c r="J29" i="43"/>
  <c r="I29" i="43"/>
  <c r="H29" i="43"/>
  <c r="G29" i="43"/>
  <c r="F29" i="43"/>
  <c r="E29" i="43"/>
  <c r="D29" i="43"/>
  <c r="C29" i="43"/>
  <c r="Q28" i="43"/>
  <c r="P28" i="43"/>
  <c r="O28" i="43"/>
  <c r="N28" i="43"/>
  <c r="M28" i="43"/>
  <c r="L28" i="43"/>
  <c r="K28" i="43"/>
  <c r="J28" i="43"/>
  <c r="I28" i="43"/>
  <c r="H28" i="43"/>
  <c r="G28" i="43"/>
  <c r="F28" i="43"/>
  <c r="E28" i="43"/>
  <c r="D28" i="43"/>
  <c r="C28" i="43"/>
  <c r="Q27" i="43"/>
  <c r="P27" i="43"/>
  <c r="O27" i="43"/>
  <c r="N27" i="43"/>
  <c r="M27" i="43"/>
  <c r="L27" i="43"/>
  <c r="K27" i="43"/>
  <c r="J27" i="43"/>
  <c r="I27" i="43"/>
  <c r="H27" i="43"/>
  <c r="G27" i="43"/>
  <c r="F27" i="43"/>
  <c r="E27" i="43"/>
  <c r="D27" i="43"/>
  <c r="C27" i="43"/>
  <c r="Q26" i="43"/>
  <c r="P26" i="43"/>
  <c r="O26" i="43"/>
  <c r="N26" i="43"/>
  <c r="M26" i="43"/>
  <c r="L26" i="43"/>
  <c r="K26" i="43"/>
  <c r="J26" i="43"/>
  <c r="I26" i="43"/>
  <c r="H26" i="43"/>
  <c r="G26" i="43"/>
  <c r="F26" i="43"/>
  <c r="E26" i="43"/>
  <c r="D26" i="43"/>
  <c r="C26" i="43"/>
  <c r="Q25" i="43"/>
  <c r="P25" i="43"/>
  <c r="O25" i="43"/>
  <c r="N25" i="43"/>
  <c r="M25" i="43"/>
  <c r="L25" i="43"/>
  <c r="K25" i="43"/>
  <c r="J25" i="43"/>
  <c r="I25" i="43"/>
  <c r="H25" i="43"/>
  <c r="G25" i="43"/>
  <c r="F25" i="43"/>
  <c r="E25" i="43"/>
  <c r="D25" i="43"/>
  <c r="C25" i="43"/>
  <c r="Q24" i="43"/>
  <c r="P24" i="43"/>
  <c r="O24" i="43"/>
  <c r="N24" i="43"/>
  <c r="M24" i="43"/>
  <c r="L24" i="43"/>
  <c r="K24" i="43"/>
  <c r="J24" i="43"/>
  <c r="I24" i="43"/>
  <c r="H24" i="43"/>
  <c r="G24" i="43"/>
  <c r="F24" i="43"/>
  <c r="E24" i="43"/>
  <c r="D24" i="43"/>
  <c r="C24" i="43"/>
  <c r="Q23" i="43"/>
  <c r="P23" i="43"/>
  <c r="O23" i="43"/>
  <c r="N23" i="43"/>
  <c r="M23" i="43"/>
  <c r="L23" i="43"/>
  <c r="K23" i="43"/>
  <c r="J23" i="43"/>
  <c r="I23" i="43"/>
  <c r="H23" i="43"/>
  <c r="G23" i="43"/>
  <c r="F23" i="43"/>
  <c r="E23" i="43"/>
  <c r="D23" i="43"/>
  <c r="C23" i="43"/>
  <c r="Q22" i="43"/>
  <c r="P22" i="43"/>
  <c r="O22" i="43"/>
  <c r="N22" i="43"/>
  <c r="M22" i="43"/>
  <c r="L22" i="43"/>
  <c r="K22" i="43"/>
  <c r="J22" i="43"/>
  <c r="I22" i="43"/>
  <c r="H22" i="43"/>
  <c r="G22" i="43"/>
  <c r="F22" i="43"/>
  <c r="E22" i="43"/>
  <c r="D22" i="43"/>
  <c r="C22" i="43"/>
  <c r="Q21" i="43"/>
  <c r="P21" i="43"/>
  <c r="O21" i="43"/>
  <c r="N21" i="43"/>
  <c r="M21" i="43"/>
  <c r="L21" i="43"/>
  <c r="K21" i="43"/>
  <c r="J21" i="43"/>
  <c r="I21" i="43"/>
  <c r="H21" i="43"/>
  <c r="G21" i="43"/>
  <c r="F21" i="43"/>
  <c r="E21" i="43"/>
  <c r="D21" i="43"/>
  <c r="C21" i="43"/>
  <c r="Q20" i="43"/>
  <c r="P20" i="43"/>
  <c r="O20" i="43"/>
  <c r="N20" i="43"/>
  <c r="M20" i="43"/>
  <c r="L20" i="43"/>
  <c r="K20" i="43"/>
  <c r="J20" i="43"/>
  <c r="I20" i="43"/>
  <c r="H20" i="43"/>
  <c r="G20" i="43"/>
  <c r="F20" i="43"/>
  <c r="E20" i="43"/>
  <c r="D20" i="43"/>
  <c r="C20" i="43"/>
  <c r="Q19" i="43"/>
  <c r="P19" i="43"/>
  <c r="O19" i="43"/>
  <c r="N19" i="43"/>
  <c r="M19" i="43"/>
  <c r="L19" i="43"/>
  <c r="K19" i="43"/>
  <c r="J19" i="43"/>
  <c r="I19" i="43"/>
  <c r="H19" i="43"/>
  <c r="G19" i="43"/>
  <c r="F19" i="43"/>
  <c r="E19" i="43"/>
  <c r="D19" i="43"/>
  <c r="C19" i="43"/>
  <c r="Q18" i="43"/>
  <c r="P18" i="43"/>
  <c r="O18" i="43"/>
  <c r="N18" i="43"/>
  <c r="M18" i="43"/>
  <c r="L18" i="43"/>
  <c r="K18" i="43"/>
  <c r="J18" i="43"/>
  <c r="I18" i="43"/>
  <c r="H18" i="43"/>
  <c r="G18" i="43"/>
  <c r="F18" i="43"/>
  <c r="E18" i="43"/>
  <c r="D18" i="43"/>
  <c r="C18" i="43"/>
  <c r="Q17" i="43"/>
  <c r="P17" i="43"/>
  <c r="O17" i="43"/>
  <c r="N17" i="43"/>
  <c r="M17" i="43"/>
  <c r="L17" i="43"/>
  <c r="K17" i="43"/>
  <c r="J17" i="43"/>
  <c r="I17" i="43"/>
  <c r="H17" i="43"/>
  <c r="G17" i="43"/>
  <c r="F17" i="43"/>
  <c r="E17" i="43"/>
  <c r="D17" i="43"/>
  <c r="C17" i="43"/>
  <c r="Q16" i="43"/>
  <c r="P16" i="43"/>
  <c r="O16" i="43"/>
  <c r="N16" i="43"/>
  <c r="M16" i="43"/>
  <c r="L16" i="43"/>
  <c r="K16" i="43"/>
  <c r="J16" i="43"/>
  <c r="I16" i="43"/>
  <c r="H16" i="43"/>
  <c r="G16" i="43"/>
  <c r="F16" i="43"/>
  <c r="E16" i="43"/>
  <c r="D16" i="43"/>
  <c r="C16" i="43"/>
  <c r="Q15" i="43"/>
  <c r="P15" i="43"/>
  <c r="O15" i="43"/>
  <c r="N15" i="43"/>
  <c r="M15" i="43"/>
  <c r="L15" i="43"/>
  <c r="K15" i="43"/>
  <c r="J15" i="43"/>
  <c r="I15" i="43"/>
  <c r="H15" i="43"/>
  <c r="G15" i="43"/>
  <c r="F15" i="43"/>
  <c r="E15" i="43"/>
  <c r="D15" i="43"/>
  <c r="C15" i="43"/>
  <c r="Q14" i="43"/>
  <c r="P14" i="43"/>
  <c r="O14" i="43"/>
  <c r="N14" i="43"/>
  <c r="M14" i="43"/>
  <c r="L14" i="43"/>
  <c r="K14" i="43"/>
  <c r="J14" i="43"/>
  <c r="I14" i="43"/>
  <c r="H14" i="43"/>
  <c r="G14" i="43"/>
  <c r="F14" i="43"/>
  <c r="E14" i="43"/>
  <c r="D14" i="43"/>
  <c r="C14" i="43"/>
  <c r="Q13" i="43"/>
  <c r="P13" i="43"/>
  <c r="O13" i="43"/>
  <c r="N13" i="43"/>
  <c r="M13" i="43"/>
  <c r="L13" i="43"/>
  <c r="K13" i="43"/>
  <c r="J13" i="43"/>
  <c r="I13" i="43"/>
  <c r="H13" i="43"/>
  <c r="G13" i="43"/>
  <c r="F13" i="43"/>
  <c r="E13" i="43"/>
  <c r="D13" i="43"/>
  <c r="C13" i="43"/>
  <c r="Q12" i="43"/>
  <c r="P12" i="43"/>
  <c r="O12" i="43"/>
  <c r="N12" i="43"/>
  <c r="M12" i="43"/>
  <c r="L12" i="43"/>
  <c r="K12" i="43"/>
  <c r="J12" i="43"/>
  <c r="I12" i="43"/>
  <c r="H12" i="43"/>
  <c r="G12" i="43"/>
  <c r="F12" i="43"/>
  <c r="E12" i="43"/>
  <c r="D12" i="43"/>
  <c r="C12" i="43"/>
  <c r="Q11" i="43"/>
  <c r="P11" i="43"/>
  <c r="O11" i="43"/>
  <c r="N11" i="43"/>
  <c r="M11" i="43"/>
  <c r="L11" i="43"/>
  <c r="K11" i="43"/>
  <c r="J11" i="43"/>
  <c r="I11" i="43"/>
  <c r="H11" i="43"/>
  <c r="G11" i="43"/>
  <c r="F11" i="43"/>
  <c r="E11" i="43"/>
  <c r="D11" i="43"/>
  <c r="C11" i="43"/>
  <c r="Q10" i="43"/>
  <c r="P10" i="43"/>
  <c r="O10" i="43"/>
  <c r="N10" i="43"/>
  <c r="M10" i="43"/>
  <c r="L10" i="43"/>
  <c r="K10" i="43"/>
  <c r="J10" i="43"/>
  <c r="I10" i="43"/>
  <c r="H10" i="43"/>
  <c r="G10" i="43"/>
  <c r="F10" i="43"/>
  <c r="E10" i="43"/>
  <c r="D10" i="43"/>
  <c r="C10" i="43"/>
  <c r="Q9" i="43"/>
  <c r="P9" i="43"/>
  <c r="O9" i="43"/>
  <c r="N9" i="43"/>
  <c r="M9" i="43"/>
  <c r="L9" i="43"/>
  <c r="K9" i="43"/>
  <c r="J9" i="43"/>
  <c r="I9" i="43"/>
  <c r="H9" i="43"/>
  <c r="G9" i="43"/>
  <c r="F9" i="43"/>
  <c r="E9" i="43"/>
  <c r="D9" i="43"/>
  <c r="C9" i="43"/>
  <c r="Q8" i="43"/>
  <c r="P8" i="43"/>
  <c r="O8" i="43"/>
  <c r="N8" i="43"/>
  <c r="M8" i="43"/>
  <c r="L8" i="43"/>
  <c r="K8" i="43"/>
  <c r="J8" i="43"/>
  <c r="I8" i="43"/>
  <c r="H8" i="43"/>
  <c r="G8" i="43"/>
  <c r="F8" i="43"/>
  <c r="E8" i="43"/>
  <c r="D8" i="43"/>
  <c r="C8" i="43"/>
  <c r="Q7" i="43"/>
  <c r="P7" i="43"/>
  <c r="O7" i="43"/>
  <c r="N7" i="43"/>
  <c r="M7" i="43"/>
  <c r="L7" i="43"/>
  <c r="K7" i="43"/>
  <c r="J7" i="43"/>
  <c r="I7" i="43"/>
  <c r="H7" i="43"/>
  <c r="G7" i="43"/>
  <c r="F7" i="43"/>
  <c r="E7" i="43"/>
  <c r="D7" i="43"/>
  <c r="C7" i="43"/>
  <c r="Q6" i="43"/>
  <c r="P6" i="43"/>
  <c r="O6" i="43"/>
  <c r="N6" i="43"/>
  <c r="M6" i="43"/>
  <c r="L6" i="43"/>
  <c r="K6" i="43"/>
  <c r="J6" i="43"/>
  <c r="I6" i="43"/>
  <c r="H6" i="43"/>
  <c r="G6" i="43"/>
  <c r="F6" i="43"/>
  <c r="E6" i="43"/>
  <c r="D6" i="43"/>
  <c r="Q35" i="45"/>
  <c r="P35" i="45"/>
  <c r="O35" i="45"/>
  <c r="N35" i="45"/>
  <c r="M35" i="45"/>
  <c r="L35" i="45"/>
  <c r="K35" i="45"/>
  <c r="J35" i="45"/>
  <c r="I35" i="45"/>
  <c r="H35" i="45"/>
  <c r="G35" i="45"/>
  <c r="F35" i="45"/>
  <c r="E35" i="45"/>
  <c r="D35" i="45"/>
  <c r="C35" i="45"/>
  <c r="Q34" i="45"/>
  <c r="P34" i="45"/>
  <c r="O34" i="45"/>
  <c r="N34" i="45"/>
  <c r="M34" i="45"/>
  <c r="L34" i="45"/>
  <c r="K34" i="45"/>
  <c r="J34" i="45"/>
  <c r="I34" i="45"/>
  <c r="H34" i="45"/>
  <c r="G34" i="45"/>
  <c r="F34" i="45"/>
  <c r="E34" i="45"/>
  <c r="D34" i="45"/>
  <c r="C34" i="45"/>
  <c r="Q33" i="45"/>
  <c r="P33" i="45"/>
  <c r="O33" i="45"/>
  <c r="N33" i="45"/>
  <c r="M33" i="45"/>
  <c r="L33" i="45"/>
  <c r="K33" i="45"/>
  <c r="J33" i="45"/>
  <c r="I33" i="45"/>
  <c r="H33" i="45"/>
  <c r="G33" i="45"/>
  <c r="F33" i="45"/>
  <c r="E33" i="45"/>
  <c r="D33" i="45"/>
  <c r="C33" i="45"/>
  <c r="Q30" i="45"/>
  <c r="P30" i="45"/>
  <c r="O30" i="45"/>
  <c r="N30" i="45"/>
  <c r="M30" i="45"/>
  <c r="L30" i="45"/>
  <c r="K30" i="45"/>
  <c r="J30" i="45"/>
  <c r="I30" i="45"/>
  <c r="H30" i="45"/>
  <c r="G30" i="45"/>
  <c r="F30" i="45"/>
  <c r="E30" i="45"/>
  <c r="D30" i="45"/>
  <c r="C30" i="45"/>
  <c r="Q29" i="45"/>
  <c r="P29" i="45"/>
  <c r="O29" i="45"/>
  <c r="N29" i="45"/>
  <c r="M29" i="45"/>
  <c r="L29" i="45"/>
  <c r="K29" i="45"/>
  <c r="J29" i="45"/>
  <c r="I29" i="45"/>
  <c r="H29" i="45"/>
  <c r="G29" i="45"/>
  <c r="F29" i="45"/>
  <c r="E29" i="45"/>
  <c r="D29" i="45"/>
  <c r="C29" i="45"/>
  <c r="Q28" i="45"/>
  <c r="P28" i="45"/>
  <c r="O28" i="45"/>
  <c r="N28" i="45"/>
  <c r="M28" i="45"/>
  <c r="L28" i="45"/>
  <c r="K28" i="45"/>
  <c r="J28" i="45"/>
  <c r="I28" i="45"/>
  <c r="H28" i="45"/>
  <c r="G28" i="45"/>
  <c r="F28" i="45"/>
  <c r="E28" i="45"/>
  <c r="D28" i="45"/>
  <c r="C28" i="45"/>
  <c r="Q27" i="45"/>
  <c r="P27" i="45"/>
  <c r="O27" i="45"/>
  <c r="N27" i="45"/>
  <c r="M27" i="45"/>
  <c r="L27" i="45"/>
  <c r="K27" i="45"/>
  <c r="J27" i="45"/>
  <c r="I27" i="45"/>
  <c r="H27" i="45"/>
  <c r="G27" i="45"/>
  <c r="F27" i="45"/>
  <c r="E27" i="45"/>
  <c r="D27" i="45"/>
  <c r="C27" i="45"/>
  <c r="Q26" i="45"/>
  <c r="P26" i="45"/>
  <c r="O26" i="45"/>
  <c r="N26" i="45"/>
  <c r="M26" i="45"/>
  <c r="L26" i="45"/>
  <c r="K26" i="45"/>
  <c r="J26" i="45"/>
  <c r="I26" i="45"/>
  <c r="H26" i="45"/>
  <c r="G26" i="45"/>
  <c r="F26" i="45"/>
  <c r="E26" i="45"/>
  <c r="D26" i="45"/>
  <c r="C26" i="45"/>
  <c r="Q25" i="45"/>
  <c r="P25" i="45"/>
  <c r="O25" i="45"/>
  <c r="N25" i="45"/>
  <c r="M25" i="45"/>
  <c r="L25" i="45"/>
  <c r="K25" i="45"/>
  <c r="J25" i="45"/>
  <c r="I25" i="45"/>
  <c r="H25" i="45"/>
  <c r="G25" i="45"/>
  <c r="F25" i="45"/>
  <c r="E25" i="45"/>
  <c r="D25" i="45"/>
  <c r="C25" i="45"/>
  <c r="Q24" i="45"/>
  <c r="P24" i="45"/>
  <c r="O24" i="45"/>
  <c r="N24" i="45"/>
  <c r="M24" i="45"/>
  <c r="L24" i="45"/>
  <c r="K24" i="45"/>
  <c r="J24" i="45"/>
  <c r="I24" i="45"/>
  <c r="H24" i="45"/>
  <c r="G24" i="45"/>
  <c r="F24" i="45"/>
  <c r="E24" i="45"/>
  <c r="D24" i="45"/>
  <c r="C24" i="45"/>
  <c r="Q23" i="45"/>
  <c r="P23" i="45"/>
  <c r="O23" i="45"/>
  <c r="N23" i="45"/>
  <c r="M23" i="45"/>
  <c r="L23" i="45"/>
  <c r="K23" i="45"/>
  <c r="J23" i="45"/>
  <c r="I23" i="45"/>
  <c r="H23" i="45"/>
  <c r="G23" i="45"/>
  <c r="F23" i="45"/>
  <c r="E23" i="45"/>
  <c r="D23" i="45"/>
  <c r="C23" i="45"/>
  <c r="Q22" i="45"/>
  <c r="P22" i="45"/>
  <c r="O22" i="45"/>
  <c r="N22" i="45"/>
  <c r="M22" i="45"/>
  <c r="L22" i="45"/>
  <c r="K22" i="45"/>
  <c r="J22" i="45"/>
  <c r="I22" i="45"/>
  <c r="H22" i="45"/>
  <c r="G22" i="45"/>
  <c r="F22" i="45"/>
  <c r="E22" i="45"/>
  <c r="D22" i="45"/>
  <c r="C22" i="45"/>
  <c r="Q21" i="45"/>
  <c r="P21" i="45"/>
  <c r="O21" i="45"/>
  <c r="N21" i="45"/>
  <c r="M21" i="45"/>
  <c r="L21" i="45"/>
  <c r="K21" i="45"/>
  <c r="J21" i="45"/>
  <c r="I21" i="45"/>
  <c r="H21" i="45"/>
  <c r="G21" i="45"/>
  <c r="F21" i="45"/>
  <c r="E21" i="45"/>
  <c r="D21" i="45"/>
  <c r="C21" i="45"/>
  <c r="Q20" i="45"/>
  <c r="P20" i="45"/>
  <c r="O20" i="45"/>
  <c r="N20" i="45"/>
  <c r="M20" i="45"/>
  <c r="L20" i="45"/>
  <c r="K20" i="45"/>
  <c r="J20" i="45"/>
  <c r="I20" i="45"/>
  <c r="H20" i="45"/>
  <c r="G20" i="45"/>
  <c r="F20" i="45"/>
  <c r="E20" i="45"/>
  <c r="D20" i="45"/>
  <c r="C20" i="45"/>
  <c r="Q19" i="45"/>
  <c r="P19" i="45"/>
  <c r="O19" i="45"/>
  <c r="N19" i="45"/>
  <c r="M19" i="45"/>
  <c r="L19" i="45"/>
  <c r="K19" i="45"/>
  <c r="J19" i="45"/>
  <c r="I19" i="45"/>
  <c r="H19" i="45"/>
  <c r="G19" i="45"/>
  <c r="F19" i="45"/>
  <c r="E19" i="45"/>
  <c r="D19" i="45"/>
  <c r="C19" i="45"/>
  <c r="Q18" i="45"/>
  <c r="P18" i="45"/>
  <c r="O18" i="45"/>
  <c r="N18" i="45"/>
  <c r="M18" i="45"/>
  <c r="L18" i="45"/>
  <c r="K18" i="45"/>
  <c r="J18" i="45"/>
  <c r="I18" i="45"/>
  <c r="H18" i="45"/>
  <c r="G18" i="45"/>
  <c r="F18" i="45"/>
  <c r="E18" i="45"/>
  <c r="D18" i="45"/>
  <c r="C18" i="45"/>
  <c r="Q17" i="45"/>
  <c r="P17" i="45"/>
  <c r="O17" i="45"/>
  <c r="N17" i="45"/>
  <c r="M17" i="45"/>
  <c r="L17" i="45"/>
  <c r="K17" i="45"/>
  <c r="J17" i="45"/>
  <c r="I17" i="45"/>
  <c r="H17" i="45"/>
  <c r="G17" i="45"/>
  <c r="F17" i="45"/>
  <c r="E17" i="45"/>
  <c r="D17" i="45"/>
  <c r="C17" i="45"/>
  <c r="Q16" i="45"/>
  <c r="P16" i="45"/>
  <c r="O16" i="45"/>
  <c r="N16" i="45"/>
  <c r="M16" i="45"/>
  <c r="L16" i="45"/>
  <c r="K16" i="45"/>
  <c r="J16" i="45"/>
  <c r="I16" i="45"/>
  <c r="H16" i="45"/>
  <c r="G16" i="45"/>
  <c r="F16" i="45"/>
  <c r="E16" i="45"/>
  <c r="D16" i="45"/>
  <c r="C16" i="45"/>
  <c r="Q15" i="45"/>
  <c r="P15" i="45"/>
  <c r="O15" i="45"/>
  <c r="N15" i="45"/>
  <c r="M15" i="45"/>
  <c r="L15" i="45"/>
  <c r="K15" i="45"/>
  <c r="J15" i="45"/>
  <c r="I15" i="45"/>
  <c r="H15" i="45"/>
  <c r="G15" i="45"/>
  <c r="F15" i="45"/>
  <c r="E15" i="45"/>
  <c r="D15" i="45"/>
  <c r="C15" i="45"/>
  <c r="Q14" i="45"/>
  <c r="P14" i="45"/>
  <c r="O14" i="45"/>
  <c r="N14" i="45"/>
  <c r="M14" i="45"/>
  <c r="L14" i="45"/>
  <c r="K14" i="45"/>
  <c r="J14" i="45"/>
  <c r="I14" i="45"/>
  <c r="H14" i="45"/>
  <c r="G14" i="45"/>
  <c r="F14" i="45"/>
  <c r="E14" i="45"/>
  <c r="D14" i="45"/>
  <c r="C14" i="45"/>
  <c r="Q13" i="45"/>
  <c r="P13" i="45"/>
  <c r="O13" i="45"/>
  <c r="N13" i="45"/>
  <c r="M13" i="45"/>
  <c r="L13" i="45"/>
  <c r="K13" i="45"/>
  <c r="J13" i="45"/>
  <c r="I13" i="45"/>
  <c r="H13" i="45"/>
  <c r="G13" i="45"/>
  <c r="F13" i="45"/>
  <c r="E13" i="45"/>
  <c r="D13" i="45"/>
  <c r="C13" i="45"/>
  <c r="Q12" i="45"/>
  <c r="P12" i="45"/>
  <c r="O12" i="45"/>
  <c r="N12" i="45"/>
  <c r="M12" i="45"/>
  <c r="L12" i="45"/>
  <c r="K12" i="45"/>
  <c r="J12" i="45"/>
  <c r="I12" i="45"/>
  <c r="H12" i="45"/>
  <c r="G12" i="45"/>
  <c r="F12" i="45"/>
  <c r="E12" i="45"/>
  <c r="D12" i="45"/>
  <c r="C12" i="45"/>
  <c r="Q11" i="45"/>
  <c r="P11" i="45"/>
  <c r="O11" i="45"/>
  <c r="N11" i="45"/>
  <c r="M11" i="45"/>
  <c r="L11" i="45"/>
  <c r="K11" i="45"/>
  <c r="J11" i="45"/>
  <c r="I11" i="45"/>
  <c r="H11" i="45"/>
  <c r="G11" i="45"/>
  <c r="F11" i="45"/>
  <c r="E11" i="45"/>
  <c r="D11" i="45"/>
  <c r="C11" i="45"/>
  <c r="Q10" i="45"/>
  <c r="P10" i="45"/>
  <c r="O10" i="45"/>
  <c r="N10" i="45"/>
  <c r="M10" i="45"/>
  <c r="L10" i="45"/>
  <c r="K10" i="45"/>
  <c r="J10" i="45"/>
  <c r="I10" i="45"/>
  <c r="H10" i="45"/>
  <c r="G10" i="45"/>
  <c r="F10" i="45"/>
  <c r="E10" i="45"/>
  <c r="D10" i="45"/>
  <c r="C10" i="45"/>
  <c r="Q9" i="45"/>
  <c r="P9" i="45"/>
  <c r="O9" i="45"/>
  <c r="N9" i="45"/>
  <c r="M9" i="45"/>
  <c r="L9" i="45"/>
  <c r="K9" i="45"/>
  <c r="J9" i="45"/>
  <c r="I9" i="45"/>
  <c r="H9" i="45"/>
  <c r="G9" i="45"/>
  <c r="F9" i="45"/>
  <c r="E9" i="45"/>
  <c r="D9" i="45"/>
  <c r="C9" i="45"/>
  <c r="Q8" i="45"/>
  <c r="P8" i="45"/>
  <c r="O8" i="45"/>
  <c r="N8" i="45"/>
  <c r="M8" i="45"/>
  <c r="L8" i="45"/>
  <c r="K8" i="45"/>
  <c r="J8" i="45"/>
  <c r="I8" i="45"/>
  <c r="H8" i="45"/>
  <c r="G8" i="45"/>
  <c r="F8" i="45"/>
  <c r="E8" i="45"/>
  <c r="D8" i="45"/>
  <c r="C8" i="45"/>
  <c r="Q7" i="45"/>
  <c r="P7" i="45"/>
  <c r="O7" i="45"/>
  <c r="N7" i="45"/>
  <c r="M7" i="45"/>
  <c r="L7" i="45"/>
  <c r="K7" i="45"/>
  <c r="J7" i="45"/>
  <c r="I7" i="45"/>
  <c r="H7" i="45"/>
  <c r="G7" i="45"/>
  <c r="F7" i="45"/>
  <c r="E7" i="45"/>
  <c r="D7" i="45"/>
  <c r="C7" i="45"/>
  <c r="Q6" i="45"/>
  <c r="P6" i="45"/>
  <c r="O6" i="45"/>
  <c r="N6" i="45"/>
  <c r="M6" i="45"/>
  <c r="L6" i="45"/>
  <c r="K6" i="45"/>
  <c r="J6" i="45"/>
  <c r="I6" i="45"/>
  <c r="H6" i="45"/>
  <c r="G6" i="45"/>
  <c r="F6" i="45"/>
  <c r="E6" i="45"/>
  <c r="D6" i="45"/>
  <c r="Q35" i="46"/>
  <c r="P35" i="46"/>
  <c r="O35" i="46"/>
  <c r="N35" i="46"/>
  <c r="M35" i="46"/>
  <c r="L35" i="46"/>
  <c r="K35" i="46"/>
  <c r="J35" i="46"/>
  <c r="I35" i="46"/>
  <c r="H35" i="46"/>
  <c r="G35" i="46"/>
  <c r="F35" i="46"/>
  <c r="E35" i="46"/>
  <c r="D35" i="46"/>
  <c r="C35" i="46"/>
  <c r="Q34" i="46"/>
  <c r="P34" i="46"/>
  <c r="O34" i="46"/>
  <c r="N34" i="46"/>
  <c r="M34" i="46"/>
  <c r="L34" i="46"/>
  <c r="K34" i="46"/>
  <c r="J34" i="46"/>
  <c r="I34" i="46"/>
  <c r="H34" i="46"/>
  <c r="G34" i="46"/>
  <c r="F34" i="46"/>
  <c r="E34" i="46"/>
  <c r="D34" i="46"/>
  <c r="C34" i="46"/>
  <c r="Q33" i="46"/>
  <c r="P33" i="46"/>
  <c r="O33" i="46"/>
  <c r="N33" i="46"/>
  <c r="M33" i="46"/>
  <c r="L33" i="46"/>
  <c r="K33" i="46"/>
  <c r="J33" i="46"/>
  <c r="I33" i="46"/>
  <c r="H33" i="46"/>
  <c r="G33" i="46"/>
  <c r="F33" i="46"/>
  <c r="E33" i="46"/>
  <c r="D33" i="46"/>
  <c r="C33" i="46"/>
  <c r="Q30" i="46"/>
  <c r="P30" i="46"/>
  <c r="O30" i="46"/>
  <c r="N30" i="46"/>
  <c r="M30" i="46"/>
  <c r="L30" i="46"/>
  <c r="K30" i="46"/>
  <c r="J30" i="46"/>
  <c r="I30" i="46"/>
  <c r="H30" i="46"/>
  <c r="G30" i="46"/>
  <c r="F30" i="46"/>
  <c r="E30" i="46"/>
  <c r="D30" i="46"/>
  <c r="C30" i="46"/>
  <c r="Q29" i="46"/>
  <c r="P29" i="46"/>
  <c r="O29" i="46"/>
  <c r="N29" i="46"/>
  <c r="M29" i="46"/>
  <c r="L29" i="46"/>
  <c r="K29" i="46"/>
  <c r="J29" i="46"/>
  <c r="I29" i="46"/>
  <c r="H29" i="46"/>
  <c r="G29" i="46"/>
  <c r="F29" i="46"/>
  <c r="E29" i="46"/>
  <c r="D29" i="46"/>
  <c r="C29" i="46"/>
  <c r="Q28" i="46"/>
  <c r="P28" i="46"/>
  <c r="O28" i="46"/>
  <c r="N28" i="46"/>
  <c r="M28" i="46"/>
  <c r="L28" i="46"/>
  <c r="K28" i="46"/>
  <c r="J28" i="46"/>
  <c r="I28" i="46"/>
  <c r="H28" i="46"/>
  <c r="G28" i="46"/>
  <c r="F28" i="46"/>
  <c r="E28" i="46"/>
  <c r="D28" i="46"/>
  <c r="C28" i="46"/>
  <c r="Q27" i="46"/>
  <c r="P27" i="46"/>
  <c r="O27" i="46"/>
  <c r="N27" i="46"/>
  <c r="M27" i="46"/>
  <c r="L27" i="46"/>
  <c r="K27" i="46"/>
  <c r="J27" i="46"/>
  <c r="I27" i="46"/>
  <c r="H27" i="46"/>
  <c r="G27" i="46"/>
  <c r="F27" i="46"/>
  <c r="E27" i="46"/>
  <c r="D27" i="46"/>
  <c r="C27" i="46"/>
  <c r="Q26" i="46"/>
  <c r="P26" i="46"/>
  <c r="O26" i="46"/>
  <c r="N26" i="46"/>
  <c r="M26" i="46"/>
  <c r="L26" i="46"/>
  <c r="K26" i="46"/>
  <c r="J26" i="46"/>
  <c r="I26" i="46"/>
  <c r="H26" i="46"/>
  <c r="G26" i="46"/>
  <c r="F26" i="46"/>
  <c r="E26" i="46"/>
  <c r="D26" i="46"/>
  <c r="C26" i="46"/>
  <c r="Q25" i="46"/>
  <c r="P25" i="46"/>
  <c r="O25" i="46"/>
  <c r="N25" i="46"/>
  <c r="M25" i="46"/>
  <c r="L25" i="46"/>
  <c r="K25" i="46"/>
  <c r="J25" i="46"/>
  <c r="I25" i="46"/>
  <c r="H25" i="46"/>
  <c r="G25" i="46"/>
  <c r="F25" i="46"/>
  <c r="E25" i="46"/>
  <c r="D25" i="46"/>
  <c r="C25" i="46"/>
  <c r="Q24" i="46"/>
  <c r="P24" i="46"/>
  <c r="O24" i="46"/>
  <c r="N24" i="46"/>
  <c r="M24" i="46"/>
  <c r="L24" i="46"/>
  <c r="K24" i="46"/>
  <c r="J24" i="46"/>
  <c r="I24" i="46"/>
  <c r="H24" i="46"/>
  <c r="G24" i="46"/>
  <c r="F24" i="46"/>
  <c r="E24" i="46"/>
  <c r="D24" i="46"/>
  <c r="C24" i="46"/>
  <c r="Q23" i="46"/>
  <c r="P23" i="46"/>
  <c r="O23" i="46"/>
  <c r="N23" i="46"/>
  <c r="M23" i="46"/>
  <c r="L23" i="46"/>
  <c r="K23" i="46"/>
  <c r="J23" i="46"/>
  <c r="I23" i="46"/>
  <c r="H23" i="46"/>
  <c r="G23" i="46"/>
  <c r="F23" i="46"/>
  <c r="E23" i="46"/>
  <c r="D23" i="46"/>
  <c r="C23" i="46"/>
  <c r="Q22" i="46"/>
  <c r="P22" i="46"/>
  <c r="O22" i="46"/>
  <c r="N22" i="46"/>
  <c r="M22" i="46"/>
  <c r="L22" i="46"/>
  <c r="K22" i="46"/>
  <c r="J22" i="46"/>
  <c r="I22" i="46"/>
  <c r="H22" i="46"/>
  <c r="G22" i="46"/>
  <c r="F22" i="46"/>
  <c r="E22" i="46"/>
  <c r="D22" i="46"/>
  <c r="C22" i="46"/>
  <c r="Q21" i="46"/>
  <c r="P21" i="46"/>
  <c r="O21" i="46"/>
  <c r="N21" i="46"/>
  <c r="M21" i="46"/>
  <c r="L21" i="46"/>
  <c r="K21" i="46"/>
  <c r="J21" i="46"/>
  <c r="I21" i="46"/>
  <c r="H21" i="46"/>
  <c r="G21" i="46"/>
  <c r="F21" i="46"/>
  <c r="E21" i="46"/>
  <c r="D21" i="46"/>
  <c r="C21" i="46"/>
  <c r="Q20" i="46"/>
  <c r="P20" i="46"/>
  <c r="O20" i="46"/>
  <c r="N20" i="46"/>
  <c r="M20" i="46"/>
  <c r="L20" i="46"/>
  <c r="K20" i="46"/>
  <c r="J20" i="46"/>
  <c r="I20" i="46"/>
  <c r="H20" i="46"/>
  <c r="G20" i="46"/>
  <c r="F20" i="46"/>
  <c r="E20" i="46"/>
  <c r="D20" i="46"/>
  <c r="C20" i="46"/>
  <c r="Q19" i="46"/>
  <c r="P19" i="46"/>
  <c r="O19" i="46"/>
  <c r="N19" i="46"/>
  <c r="M19" i="46"/>
  <c r="L19" i="46"/>
  <c r="K19" i="46"/>
  <c r="J19" i="46"/>
  <c r="I19" i="46"/>
  <c r="H19" i="46"/>
  <c r="G19" i="46"/>
  <c r="F19" i="46"/>
  <c r="E19" i="46"/>
  <c r="D19" i="46"/>
  <c r="C19" i="46"/>
  <c r="Q18" i="46"/>
  <c r="P18" i="46"/>
  <c r="O18" i="46"/>
  <c r="N18" i="46"/>
  <c r="M18" i="46"/>
  <c r="L18" i="46"/>
  <c r="K18" i="46"/>
  <c r="J18" i="46"/>
  <c r="I18" i="46"/>
  <c r="H18" i="46"/>
  <c r="G18" i="46"/>
  <c r="F18" i="46"/>
  <c r="E18" i="46"/>
  <c r="D18" i="46"/>
  <c r="C18" i="46"/>
  <c r="Q17" i="46"/>
  <c r="P17" i="46"/>
  <c r="O17" i="46"/>
  <c r="N17" i="46"/>
  <c r="M17" i="46"/>
  <c r="L17" i="46"/>
  <c r="K17" i="46"/>
  <c r="J17" i="46"/>
  <c r="I17" i="46"/>
  <c r="H17" i="46"/>
  <c r="G17" i="46"/>
  <c r="F17" i="46"/>
  <c r="E17" i="46"/>
  <c r="D17" i="46"/>
  <c r="C17" i="46"/>
  <c r="Q16" i="46"/>
  <c r="P16" i="46"/>
  <c r="O16" i="46"/>
  <c r="N16" i="46"/>
  <c r="M16" i="46"/>
  <c r="L16" i="46"/>
  <c r="K16" i="46"/>
  <c r="J16" i="46"/>
  <c r="I16" i="46"/>
  <c r="H16" i="46"/>
  <c r="G16" i="46"/>
  <c r="F16" i="46"/>
  <c r="E16" i="46"/>
  <c r="D16" i="46"/>
  <c r="C16" i="46"/>
  <c r="Q15" i="46"/>
  <c r="P15" i="46"/>
  <c r="O15" i="46"/>
  <c r="N15" i="46"/>
  <c r="M15" i="46"/>
  <c r="L15" i="46"/>
  <c r="K15" i="46"/>
  <c r="J15" i="46"/>
  <c r="I15" i="46"/>
  <c r="H15" i="46"/>
  <c r="G15" i="46"/>
  <c r="F15" i="46"/>
  <c r="E15" i="46"/>
  <c r="D15" i="46"/>
  <c r="C15" i="46"/>
  <c r="Q14" i="46"/>
  <c r="P14" i="46"/>
  <c r="O14" i="46"/>
  <c r="N14" i="46"/>
  <c r="M14" i="46"/>
  <c r="L14" i="46"/>
  <c r="K14" i="46"/>
  <c r="J14" i="46"/>
  <c r="I14" i="46"/>
  <c r="H14" i="46"/>
  <c r="G14" i="46"/>
  <c r="F14" i="46"/>
  <c r="E14" i="46"/>
  <c r="D14" i="46"/>
  <c r="C14" i="46"/>
  <c r="Q13" i="46"/>
  <c r="P13" i="46"/>
  <c r="O13" i="46"/>
  <c r="N13" i="46"/>
  <c r="M13" i="46"/>
  <c r="L13" i="46"/>
  <c r="K13" i="46"/>
  <c r="J13" i="46"/>
  <c r="I13" i="46"/>
  <c r="H13" i="46"/>
  <c r="G13" i="46"/>
  <c r="F13" i="46"/>
  <c r="E13" i="46"/>
  <c r="D13" i="46"/>
  <c r="C13" i="46"/>
  <c r="Q12" i="46"/>
  <c r="P12" i="46"/>
  <c r="O12" i="46"/>
  <c r="N12" i="46"/>
  <c r="M12" i="46"/>
  <c r="L12" i="46"/>
  <c r="K12" i="46"/>
  <c r="J12" i="46"/>
  <c r="I12" i="46"/>
  <c r="H12" i="46"/>
  <c r="G12" i="46"/>
  <c r="F12" i="46"/>
  <c r="E12" i="46"/>
  <c r="D12" i="46"/>
  <c r="C12" i="46"/>
  <c r="Q11" i="46"/>
  <c r="P11" i="46"/>
  <c r="O11" i="46"/>
  <c r="N11" i="46"/>
  <c r="M11" i="46"/>
  <c r="L11" i="46"/>
  <c r="K11" i="46"/>
  <c r="J11" i="46"/>
  <c r="I11" i="46"/>
  <c r="H11" i="46"/>
  <c r="G11" i="46"/>
  <c r="F11" i="46"/>
  <c r="E11" i="46"/>
  <c r="D11" i="46"/>
  <c r="C11" i="46"/>
  <c r="Q10" i="46"/>
  <c r="P10" i="46"/>
  <c r="O10" i="46"/>
  <c r="N10" i="46"/>
  <c r="M10" i="46"/>
  <c r="L10" i="46"/>
  <c r="K10" i="46"/>
  <c r="J10" i="46"/>
  <c r="I10" i="46"/>
  <c r="H10" i="46"/>
  <c r="G10" i="46"/>
  <c r="F10" i="46"/>
  <c r="E10" i="46"/>
  <c r="D10" i="46"/>
  <c r="C10" i="46"/>
  <c r="Q9" i="46"/>
  <c r="P9" i="46"/>
  <c r="O9" i="46"/>
  <c r="N9" i="46"/>
  <c r="M9" i="46"/>
  <c r="L9" i="46"/>
  <c r="K9" i="46"/>
  <c r="J9" i="46"/>
  <c r="I9" i="46"/>
  <c r="H9" i="46"/>
  <c r="G9" i="46"/>
  <c r="F9" i="46"/>
  <c r="E9" i="46"/>
  <c r="D9" i="46"/>
  <c r="C9" i="46"/>
  <c r="Q8" i="46"/>
  <c r="P8" i="46"/>
  <c r="O8" i="46"/>
  <c r="N8" i="46"/>
  <c r="M8" i="46"/>
  <c r="L8" i="46"/>
  <c r="K8" i="46"/>
  <c r="J8" i="46"/>
  <c r="I8" i="46"/>
  <c r="H8" i="46"/>
  <c r="G8" i="46"/>
  <c r="F8" i="46"/>
  <c r="E8" i="46"/>
  <c r="D8" i="46"/>
  <c r="C8" i="46"/>
  <c r="Q7" i="46"/>
  <c r="P7" i="46"/>
  <c r="O7" i="46"/>
  <c r="N7" i="46"/>
  <c r="M7" i="46"/>
  <c r="L7" i="46"/>
  <c r="K7" i="46"/>
  <c r="J7" i="46"/>
  <c r="I7" i="46"/>
  <c r="H7" i="46"/>
  <c r="G7" i="46"/>
  <c r="F7" i="46"/>
  <c r="E7" i="46"/>
  <c r="D7" i="46"/>
  <c r="C7" i="46"/>
  <c r="Q6" i="46"/>
  <c r="P6" i="46"/>
  <c r="O6" i="46"/>
  <c r="N6" i="46"/>
  <c r="M6" i="46"/>
  <c r="L6" i="46"/>
  <c r="K6" i="46"/>
  <c r="J6" i="46"/>
  <c r="I6" i="46"/>
  <c r="H6" i="46"/>
  <c r="G6" i="46"/>
  <c r="F6" i="46"/>
  <c r="E6" i="46"/>
  <c r="D6" i="46"/>
  <c r="Q35" i="7"/>
  <c r="P35" i="7"/>
  <c r="O35" i="7"/>
  <c r="N35" i="7"/>
  <c r="M35" i="7"/>
  <c r="L35" i="7"/>
  <c r="K35" i="7"/>
  <c r="J35" i="7"/>
  <c r="I35" i="7"/>
  <c r="H35" i="7"/>
  <c r="G35" i="7"/>
  <c r="F35" i="7"/>
  <c r="E35" i="7"/>
  <c r="D35" i="7"/>
  <c r="C35" i="7"/>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Q30" i="7"/>
  <c r="P30" i="7"/>
  <c r="O30" i="7"/>
  <c r="N30" i="7"/>
  <c r="M30" i="7"/>
  <c r="L30" i="7"/>
  <c r="K30" i="7"/>
  <c r="J30" i="7"/>
  <c r="I30" i="7"/>
  <c r="H30" i="7"/>
  <c r="G30" i="7"/>
  <c r="F30" i="7"/>
  <c r="E30" i="7"/>
  <c r="D30" i="7"/>
  <c r="E31" i="9" s="1"/>
  <c r="C30" i="7"/>
  <c r="Q29" i="7"/>
  <c r="P29" i="7"/>
  <c r="O29" i="7"/>
  <c r="N29" i="7"/>
  <c r="M29" i="7"/>
  <c r="L29" i="7"/>
  <c r="K29" i="7"/>
  <c r="J29" i="7"/>
  <c r="I29" i="7"/>
  <c r="H29" i="7"/>
  <c r="G29" i="7"/>
  <c r="F29" i="7"/>
  <c r="E29" i="7"/>
  <c r="D29" i="7"/>
  <c r="E30" i="9" s="1"/>
  <c r="C29" i="7"/>
  <c r="Q28" i="7"/>
  <c r="P28" i="7"/>
  <c r="O28" i="7"/>
  <c r="N28" i="7"/>
  <c r="M28" i="7"/>
  <c r="L28" i="7"/>
  <c r="K28" i="7"/>
  <c r="J28" i="7"/>
  <c r="I28" i="7"/>
  <c r="H28" i="7"/>
  <c r="G28" i="7"/>
  <c r="F28" i="7"/>
  <c r="E28" i="7"/>
  <c r="D28" i="7"/>
  <c r="E29" i="9" s="1"/>
  <c r="C28" i="7"/>
  <c r="Q27" i="7"/>
  <c r="P27" i="7"/>
  <c r="O27" i="7"/>
  <c r="N27" i="7"/>
  <c r="M27" i="7"/>
  <c r="L27" i="7"/>
  <c r="K27" i="7"/>
  <c r="J27" i="7"/>
  <c r="I27" i="7"/>
  <c r="H27" i="7"/>
  <c r="G27" i="7"/>
  <c r="F27" i="7"/>
  <c r="E27" i="7"/>
  <c r="D27" i="7"/>
  <c r="E28" i="9" s="1"/>
  <c r="C27" i="7"/>
  <c r="Q26" i="7"/>
  <c r="P26" i="7"/>
  <c r="O26" i="7"/>
  <c r="N26" i="7"/>
  <c r="M26" i="7"/>
  <c r="L26" i="7"/>
  <c r="K26" i="7"/>
  <c r="J26" i="7"/>
  <c r="I26" i="7"/>
  <c r="H26" i="7"/>
  <c r="G26" i="7"/>
  <c r="F26" i="7"/>
  <c r="E26" i="7"/>
  <c r="D26" i="7"/>
  <c r="E27" i="9" s="1"/>
  <c r="C26" i="7"/>
  <c r="Q25" i="7"/>
  <c r="P25" i="7"/>
  <c r="O25" i="7"/>
  <c r="N25" i="7"/>
  <c r="M25" i="7"/>
  <c r="L25" i="7"/>
  <c r="K25" i="7"/>
  <c r="J25" i="7"/>
  <c r="I25" i="7"/>
  <c r="H25" i="7"/>
  <c r="G25" i="7"/>
  <c r="F25" i="7"/>
  <c r="E25" i="7"/>
  <c r="D25" i="7"/>
  <c r="E26" i="9" s="1"/>
  <c r="C25" i="7"/>
  <c r="Q24" i="7"/>
  <c r="P24" i="7"/>
  <c r="O24" i="7"/>
  <c r="N24" i="7"/>
  <c r="M24" i="7"/>
  <c r="L24" i="7"/>
  <c r="K24" i="7"/>
  <c r="J24" i="7"/>
  <c r="I24" i="7"/>
  <c r="H24" i="7"/>
  <c r="G24" i="7"/>
  <c r="F24" i="7"/>
  <c r="E24" i="7"/>
  <c r="D24" i="7"/>
  <c r="E25" i="9" s="1"/>
  <c r="C24" i="7"/>
  <c r="Q23" i="7"/>
  <c r="P23" i="7"/>
  <c r="O23" i="7"/>
  <c r="N23" i="7"/>
  <c r="M23" i="7"/>
  <c r="L23" i="7"/>
  <c r="K23" i="7"/>
  <c r="J23" i="7"/>
  <c r="I23" i="7"/>
  <c r="H23" i="7"/>
  <c r="G23" i="7"/>
  <c r="F23" i="7"/>
  <c r="E23" i="7"/>
  <c r="D23" i="7"/>
  <c r="E24" i="9" s="1"/>
  <c r="C23" i="7"/>
  <c r="Q22" i="7"/>
  <c r="P22" i="7"/>
  <c r="O22" i="7"/>
  <c r="N22" i="7"/>
  <c r="M22" i="7"/>
  <c r="L22" i="7"/>
  <c r="K22" i="7"/>
  <c r="J22" i="7"/>
  <c r="I22" i="7"/>
  <c r="H22" i="7"/>
  <c r="G22" i="7"/>
  <c r="F22" i="7"/>
  <c r="E22" i="7"/>
  <c r="D22" i="7"/>
  <c r="E23" i="9" s="1"/>
  <c r="C22" i="7"/>
  <c r="Q21" i="7"/>
  <c r="P21" i="7"/>
  <c r="O21" i="7"/>
  <c r="N21" i="7"/>
  <c r="M21" i="7"/>
  <c r="L21" i="7"/>
  <c r="K21" i="7"/>
  <c r="J21" i="7"/>
  <c r="I21" i="7"/>
  <c r="H21" i="7"/>
  <c r="G21" i="7"/>
  <c r="F21" i="7"/>
  <c r="E21" i="7"/>
  <c r="D21" i="7"/>
  <c r="E22" i="9" s="1"/>
  <c r="C21" i="7"/>
  <c r="Q20" i="7"/>
  <c r="P20" i="7"/>
  <c r="O20" i="7"/>
  <c r="N20" i="7"/>
  <c r="M20" i="7"/>
  <c r="L20" i="7"/>
  <c r="K20" i="7"/>
  <c r="J20" i="7"/>
  <c r="I20" i="7"/>
  <c r="H20" i="7"/>
  <c r="G20" i="7"/>
  <c r="F20" i="7"/>
  <c r="E20" i="7"/>
  <c r="D20" i="7"/>
  <c r="E21" i="9" s="1"/>
  <c r="C20" i="7"/>
  <c r="Q19" i="7"/>
  <c r="P19" i="7"/>
  <c r="O19" i="7"/>
  <c r="N19" i="7"/>
  <c r="M19" i="7"/>
  <c r="L19" i="7"/>
  <c r="K19" i="7"/>
  <c r="J19" i="7"/>
  <c r="I19" i="7"/>
  <c r="H19" i="7"/>
  <c r="G19" i="7"/>
  <c r="F19" i="7"/>
  <c r="E19" i="7"/>
  <c r="D19" i="7"/>
  <c r="E20" i="9" s="1"/>
  <c r="C19" i="7"/>
  <c r="Q18" i="7"/>
  <c r="P18" i="7"/>
  <c r="O18" i="7"/>
  <c r="N18" i="7"/>
  <c r="M18" i="7"/>
  <c r="L18" i="7"/>
  <c r="K18" i="7"/>
  <c r="J18" i="7"/>
  <c r="I18" i="7"/>
  <c r="H18" i="7"/>
  <c r="G18" i="7"/>
  <c r="F18" i="7"/>
  <c r="E18" i="7"/>
  <c r="D18" i="7"/>
  <c r="E19" i="9" s="1"/>
  <c r="C18" i="7"/>
  <c r="Q17" i="7"/>
  <c r="P17" i="7"/>
  <c r="O17" i="7"/>
  <c r="N17" i="7"/>
  <c r="M17" i="7"/>
  <c r="L17" i="7"/>
  <c r="K17" i="7"/>
  <c r="J17" i="7"/>
  <c r="I17" i="7"/>
  <c r="H17" i="7"/>
  <c r="G17" i="7"/>
  <c r="F17" i="7"/>
  <c r="E17" i="7"/>
  <c r="D17" i="7"/>
  <c r="E18" i="9" s="1"/>
  <c r="C17" i="7"/>
  <c r="Q16" i="7"/>
  <c r="P16" i="7"/>
  <c r="O16" i="7"/>
  <c r="N16" i="7"/>
  <c r="M16" i="7"/>
  <c r="L16" i="7"/>
  <c r="K16" i="7"/>
  <c r="J16" i="7"/>
  <c r="I16" i="7"/>
  <c r="H16" i="7"/>
  <c r="G16" i="7"/>
  <c r="F16" i="7"/>
  <c r="E16" i="7"/>
  <c r="D16" i="7"/>
  <c r="E17" i="9" s="1"/>
  <c r="C16" i="7"/>
  <c r="Q15" i="7"/>
  <c r="P15" i="7"/>
  <c r="O15" i="7"/>
  <c r="N15" i="7"/>
  <c r="M15" i="7"/>
  <c r="L15" i="7"/>
  <c r="K15" i="7"/>
  <c r="J15" i="7"/>
  <c r="I15" i="7"/>
  <c r="H15" i="7"/>
  <c r="G15" i="7"/>
  <c r="F15" i="7"/>
  <c r="E15" i="7"/>
  <c r="D15" i="7"/>
  <c r="E16" i="9" s="1"/>
  <c r="C15" i="7"/>
  <c r="Q14" i="7"/>
  <c r="P14" i="7"/>
  <c r="O14" i="7"/>
  <c r="N14" i="7"/>
  <c r="M14" i="7"/>
  <c r="L14" i="7"/>
  <c r="K14" i="7"/>
  <c r="J14" i="7"/>
  <c r="I14" i="7"/>
  <c r="H14" i="7"/>
  <c r="G14" i="7"/>
  <c r="F14" i="7"/>
  <c r="E14" i="7"/>
  <c r="D14" i="7"/>
  <c r="E15" i="9" s="1"/>
  <c r="C14" i="7"/>
  <c r="Q13" i="7"/>
  <c r="P13" i="7"/>
  <c r="O13" i="7"/>
  <c r="N13" i="7"/>
  <c r="M13" i="7"/>
  <c r="L13" i="7"/>
  <c r="K13" i="7"/>
  <c r="J13" i="7"/>
  <c r="I13" i="7"/>
  <c r="H13" i="7"/>
  <c r="G13" i="7"/>
  <c r="F13" i="7"/>
  <c r="E13" i="7"/>
  <c r="D13" i="7"/>
  <c r="E14" i="9" s="1"/>
  <c r="C13" i="7"/>
  <c r="Q12" i="7"/>
  <c r="P12" i="7"/>
  <c r="O12" i="7"/>
  <c r="N12" i="7"/>
  <c r="M12" i="7"/>
  <c r="L12" i="7"/>
  <c r="K12" i="7"/>
  <c r="J12" i="7"/>
  <c r="I12" i="7"/>
  <c r="H12" i="7"/>
  <c r="G12" i="7"/>
  <c r="F12" i="7"/>
  <c r="E12" i="7"/>
  <c r="D12" i="7"/>
  <c r="E13" i="9" s="1"/>
  <c r="C12" i="7"/>
  <c r="Q11" i="7"/>
  <c r="P11" i="7"/>
  <c r="O11" i="7"/>
  <c r="N11" i="7"/>
  <c r="M11" i="7"/>
  <c r="L11" i="7"/>
  <c r="K11" i="7"/>
  <c r="J11" i="7"/>
  <c r="I11" i="7"/>
  <c r="H11" i="7"/>
  <c r="G11" i="7"/>
  <c r="F11" i="7"/>
  <c r="E11" i="7"/>
  <c r="D11" i="7"/>
  <c r="E12" i="9" s="1"/>
  <c r="C11" i="7"/>
  <c r="Q10" i="7"/>
  <c r="P10" i="7"/>
  <c r="O10" i="7"/>
  <c r="N10" i="7"/>
  <c r="M10" i="7"/>
  <c r="L10" i="7"/>
  <c r="K10" i="7"/>
  <c r="J10" i="7"/>
  <c r="I10" i="7"/>
  <c r="H10" i="7"/>
  <c r="G10" i="7"/>
  <c r="F10" i="7"/>
  <c r="E10" i="7"/>
  <c r="D10" i="7"/>
  <c r="E11" i="9" s="1"/>
  <c r="C10" i="7"/>
  <c r="Q9" i="7"/>
  <c r="P9" i="7"/>
  <c r="O9" i="7"/>
  <c r="N9" i="7"/>
  <c r="M9" i="7"/>
  <c r="L9" i="7"/>
  <c r="K9" i="7"/>
  <c r="J9" i="7"/>
  <c r="I9" i="7"/>
  <c r="H9" i="7"/>
  <c r="G9" i="7"/>
  <c r="F9" i="7"/>
  <c r="E9" i="7"/>
  <c r="D9" i="7"/>
  <c r="E10" i="9" s="1"/>
  <c r="C9" i="7"/>
  <c r="Q8" i="7"/>
  <c r="P8" i="7"/>
  <c r="O8" i="7"/>
  <c r="N8" i="7"/>
  <c r="M8" i="7"/>
  <c r="L8" i="7"/>
  <c r="K8" i="7"/>
  <c r="J8" i="7"/>
  <c r="I8" i="7"/>
  <c r="H8" i="7"/>
  <c r="G8" i="7"/>
  <c r="F8" i="7"/>
  <c r="E8" i="7"/>
  <c r="D8" i="7"/>
  <c r="E9" i="9" s="1"/>
  <c r="C8" i="7"/>
  <c r="Q7" i="7"/>
  <c r="P7" i="7"/>
  <c r="O7" i="7"/>
  <c r="N7" i="7"/>
  <c r="M7" i="7"/>
  <c r="L7" i="7"/>
  <c r="K7" i="7"/>
  <c r="J7" i="7"/>
  <c r="I7" i="7"/>
  <c r="H7" i="7"/>
  <c r="G7" i="7"/>
  <c r="F7" i="7"/>
  <c r="E7" i="7"/>
  <c r="D7" i="7"/>
  <c r="E8" i="9" s="1"/>
  <c r="C7" i="7"/>
  <c r="Q6" i="7"/>
  <c r="P6" i="7"/>
  <c r="O6" i="7"/>
  <c r="N6" i="7"/>
  <c r="M6" i="7"/>
  <c r="L6" i="7"/>
  <c r="K6" i="7"/>
  <c r="J6" i="7"/>
  <c r="I6" i="7"/>
  <c r="H6" i="7"/>
  <c r="G6" i="7"/>
  <c r="F6" i="7"/>
  <c r="E6" i="7"/>
  <c r="D6" i="7"/>
  <c r="E7" i="9" s="1"/>
  <c r="C6" i="7"/>
  <c r="C6" i="46"/>
  <c r="C6" i="45"/>
  <c r="C6" i="43"/>
  <c r="C6" i="6"/>
  <c r="C6" i="41"/>
  <c r="C6" i="5"/>
  <c r="D11" i="9"/>
  <c r="D19" i="9"/>
  <c r="D23" i="9"/>
  <c r="D31" i="9"/>
  <c r="D32" i="9" l="1"/>
  <c r="C32" i="9"/>
  <c r="E32" i="9"/>
  <c r="L6" i="25"/>
  <c r="O6" i="25" s="1"/>
  <c r="N6" i="25"/>
  <c r="L7" i="25"/>
  <c r="N7" i="25"/>
  <c r="L8" i="25"/>
  <c r="O8" i="25" s="1"/>
  <c r="N8" i="25"/>
  <c r="L9" i="25"/>
  <c r="N9" i="25"/>
  <c r="L10" i="25"/>
  <c r="O10" i="25" s="1"/>
  <c r="N10" i="25"/>
  <c r="L11" i="25"/>
  <c r="N11" i="25"/>
  <c r="L12" i="25"/>
  <c r="O12" i="25" s="1"/>
  <c r="N12" i="25"/>
  <c r="L13" i="25"/>
  <c r="N13" i="25"/>
  <c r="L14" i="25"/>
  <c r="N14" i="25"/>
  <c r="O13" i="25" l="1"/>
  <c r="O11" i="25"/>
  <c r="O9" i="25"/>
  <c r="O7" i="25"/>
  <c r="O14" i="25"/>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I8" i="9"/>
  <c r="I9" i="9"/>
  <c r="I14" i="9"/>
  <c r="I16" i="9"/>
  <c r="I17" i="9"/>
  <c r="I22" i="9"/>
  <c r="I24" i="9"/>
  <c r="I25" i="9"/>
  <c r="I30" i="9"/>
  <c r="F7" i="9"/>
  <c r="G7" i="9"/>
  <c r="H7" i="9"/>
  <c r="I7" i="9"/>
  <c r="F8" i="9"/>
  <c r="G8" i="9"/>
  <c r="H8" i="9"/>
  <c r="F9" i="9"/>
  <c r="G9" i="9"/>
  <c r="H9" i="9"/>
  <c r="F10" i="9"/>
  <c r="G10" i="9"/>
  <c r="H10" i="9"/>
  <c r="I10" i="9"/>
  <c r="F11" i="9"/>
  <c r="G11" i="9"/>
  <c r="H11" i="9"/>
  <c r="I11" i="9"/>
  <c r="F12" i="9"/>
  <c r="G12" i="9"/>
  <c r="H12" i="9"/>
  <c r="I12" i="9"/>
  <c r="F13" i="9"/>
  <c r="G13" i="9"/>
  <c r="H13" i="9"/>
  <c r="I13" i="9"/>
  <c r="F14" i="9"/>
  <c r="G14" i="9"/>
  <c r="H14" i="9"/>
  <c r="F15" i="9"/>
  <c r="G15" i="9"/>
  <c r="H15" i="9"/>
  <c r="I15" i="9"/>
  <c r="F16" i="9"/>
  <c r="G16" i="9"/>
  <c r="H16" i="9"/>
  <c r="F17" i="9"/>
  <c r="G17" i="9"/>
  <c r="H17" i="9"/>
  <c r="F18" i="9"/>
  <c r="G18" i="9"/>
  <c r="H18" i="9"/>
  <c r="I18" i="9"/>
  <c r="F19" i="9"/>
  <c r="G19" i="9"/>
  <c r="H19" i="9"/>
  <c r="I19" i="9"/>
  <c r="F20" i="9"/>
  <c r="G20" i="9"/>
  <c r="H20" i="9"/>
  <c r="I20" i="9"/>
  <c r="F21" i="9"/>
  <c r="G21" i="9"/>
  <c r="H21" i="9"/>
  <c r="I21" i="9"/>
  <c r="F22" i="9"/>
  <c r="G22" i="9"/>
  <c r="H22" i="9"/>
  <c r="F23" i="9"/>
  <c r="G23" i="9"/>
  <c r="H23" i="9"/>
  <c r="I23" i="9"/>
  <c r="F24" i="9"/>
  <c r="G24" i="9"/>
  <c r="H24" i="9"/>
  <c r="F25" i="9"/>
  <c r="G25" i="9"/>
  <c r="H25" i="9"/>
  <c r="F26" i="9"/>
  <c r="G26" i="9"/>
  <c r="H26" i="9"/>
  <c r="I26" i="9"/>
  <c r="F27" i="9"/>
  <c r="G27" i="9"/>
  <c r="H27" i="9"/>
  <c r="I27" i="9"/>
  <c r="F28" i="9"/>
  <c r="G28" i="9"/>
  <c r="H28" i="9"/>
  <c r="I28" i="9"/>
  <c r="F29" i="9"/>
  <c r="G29" i="9"/>
  <c r="H29" i="9"/>
  <c r="I29" i="9"/>
  <c r="F30" i="9"/>
  <c r="G30" i="9"/>
  <c r="H30" i="9"/>
  <c r="F31" i="9"/>
  <c r="G31" i="9"/>
  <c r="H31" i="9"/>
  <c r="I31" i="9"/>
  <c r="D34" i="9"/>
  <c r="E34" i="9"/>
  <c r="G34" i="9"/>
  <c r="H34" i="9"/>
  <c r="I34" i="9"/>
  <c r="D35" i="9"/>
  <c r="E35" i="9"/>
  <c r="G35" i="9"/>
  <c r="H35" i="9"/>
  <c r="I35" i="9"/>
  <c r="D36" i="9"/>
  <c r="E36" i="9"/>
  <c r="G36" i="9"/>
  <c r="H36" i="9"/>
  <c r="I36" i="9"/>
  <c r="J36" i="9" l="1"/>
  <c r="J30" i="9"/>
  <c r="J26" i="9"/>
  <c r="J22" i="9"/>
  <c r="J18" i="9"/>
  <c r="J14" i="9"/>
  <c r="J10" i="9"/>
  <c r="J31" i="9"/>
  <c r="J27" i="9"/>
  <c r="J23" i="9"/>
  <c r="J19" i="9"/>
  <c r="J15" i="9"/>
  <c r="J11" i="9"/>
  <c r="J7" i="9"/>
  <c r="J34" i="9"/>
  <c r="J28" i="9"/>
  <c r="J24" i="9"/>
  <c r="J20" i="9"/>
  <c r="J16" i="9"/>
  <c r="J12" i="9"/>
  <c r="J8" i="9"/>
  <c r="J35" i="9"/>
  <c r="J29" i="9"/>
  <c r="J25" i="9"/>
  <c r="J21" i="9"/>
  <c r="J17" i="9"/>
  <c r="J13" i="9"/>
  <c r="J9" i="9"/>
  <c r="L39" i="25" l="1"/>
  <c r="L38" i="25"/>
  <c r="L37" i="25"/>
  <c r="L36" i="25"/>
  <c r="L35" i="25"/>
  <c r="L34" i="25"/>
  <c r="L33" i="25"/>
  <c r="L32" i="25"/>
  <c r="L31" i="25"/>
  <c r="L30" i="25"/>
  <c r="L29" i="25"/>
  <c r="L28" i="25"/>
  <c r="L27" i="25"/>
  <c r="L26" i="25"/>
  <c r="L25" i="25"/>
  <c r="L24" i="25"/>
  <c r="L23" i="25"/>
  <c r="L22" i="25"/>
  <c r="L21" i="25"/>
  <c r="L20" i="25"/>
  <c r="L19" i="25"/>
  <c r="L18" i="25"/>
  <c r="L17" i="25"/>
  <c r="L16" i="25"/>
  <c r="L15" i="25"/>
  <c r="H32" i="9" l="1"/>
  <c r="I32" i="9"/>
  <c r="G32" i="9"/>
  <c r="F32" i="9"/>
  <c r="L31" i="6"/>
  <c r="J32" i="9" l="1"/>
  <c r="K10" i="9" s="1"/>
  <c r="Q49" i="50"/>
  <c r="P49" i="50"/>
  <c r="O49" i="50"/>
  <c r="N49" i="50"/>
  <c r="M49" i="50"/>
  <c r="L49" i="50"/>
  <c r="K49" i="50"/>
  <c r="J49" i="50"/>
  <c r="I49" i="50"/>
  <c r="H49" i="50"/>
  <c r="G49" i="50"/>
  <c r="F49" i="50"/>
  <c r="E49" i="50"/>
  <c r="D49" i="50"/>
  <c r="C49" i="50"/>
  <c r="Q44" i="50"/>
  <c r="P44" i="50"/>
  <c r="O44" i="50"/>
  <c r="N44" i="50"/>
  <c r="M44" i="50"/>
  <c r="L44" i="50"/>
  <c r="K44" i="50"/>
  <c r="J44" i="50"/>
  <c r="I44" i="50"/>
  <c r="H44" i="50"/>
  <c r="G44" i="50"/>
  <c r="F44" i="50"/>
  <c r="E44" i="50"/>
  <c r="D44" i="50"/>
  <c r="C44" i="50"/>
  <c r="Q49" i="48"/>
  <c r="P49" i="48"/>
  <c r="O49" i="48"/>
  <c r="N49" i="48"/>
  <c r="M49" i="48"/>
  <c r="L49" i="48"/>
  <c r="K49" i="48"/>
  <c r="J49" i="48"/>
  <c r="I49" i="48"/>
  <c r="H49" i="48"/>
  <c r="G49" i="48"/>
  <c r="F49" i="48"/>
  <c r="E49" i="48"/>
  <c r="D49" i="48"/>
  <c r="C49" i="48"/>
  <c r="Q44" i="48"/>
  <c r="P44" i="48"/>
  <c r="O44" i="48"/>
  <c r="N44" i="48"/>
  <c r="M44" i="48"/>
  <c r="L44" i="48"/>
  <c r="K44" i="48"/>
  <c r="J44" i="48"/>
  <c r="I44" i="48"/>
  <c r="H44" i="48"/>
  <c r="G44" i="48"/>
  <c r="F44" i="48"/>
  <c r="E44" i="48"/>
  <c r="D44" i="48"/>
  <c r="C44" i="48"/>
  <c r="Q49" i="49"/>
  <c r="P49" i="49"/>
  <c r="O49" i="49"/>
  <c r="N49" i="49"/>
  <c r="M49" i="49"/>
  <c r="L49" i="49"/>
  <c r="K49" i="49"/>
  <c r="J49" i="49"/>
  <c r="I49" i="49"/>
  <c r="H49" i="49"/>
  <c r="G49" i="49"/>
  <c r="F49" i="49"/>
  <c r="E49" i="49"/>
  <c r="D49" i="49"/>
  <c r="C49" i="49"/>
  <c r="Q44" i="49"/>
  <c r="P44" i="49"/>
  <c r="O44" i="49"/>
  <c r="N44" i="49"/>
  <c r="M44" i="49"/>
  <c r="L44" i="49"/>
  <c r="K44" i="49"/>
  <c r="J44" i="49"/>
  <c r="I44" i="49"/>
  <c r="H44" i="49"/>
  <c r="G44" i="49"/>
  <c r="F44" i="49"/>
  <c r="E44" i="49"/>
  <c r="D44" i="49"/>
  <c r="C44" i="49"/>
  <c r="K11" i="9" l="1"/>
  <c r="K17" i="9"/>
  <c r="K28" i="9"/>
  <c r="K16" i="9"/>
  <c r="K25" i="9"/>
  <c r="K9" i="9"/>
  <c r="K12" i="9"/>
  <c r="K22" i="9"/>
  <c r="K8" i="9"/>
  <c r="K21" i="9"/>
  <c r="K14" i="9"/>
  <c r="K20" i="9"/>
  <c r="K31" i="9"/>
  <c r="K15" i="9"/>
  <c r="K23" i="9"/>
  <c r="K27" i="9"/>
  <c r="K29" i="9"/>
  <c r="K18" i="9"/>
  <c r="K13" i="9"/>
  <c r="K24" i="9"/>
  <c r="K30" i="9"/>
  <c r="K7" i="9"/>
  <c r="K26" i="9"/>
  <c r="K19" i="9"/>
  <c r="K32" i="9" l="1"/>
  <c r="Q49" i="47"/>
  <c r="P49" i="47"/>
  <c r="O49" i="47"/>
  <c r="N49" i="47"/>
  <c r="M49" i="47"/>
  <c r="L49" i="47"/>
  <c r="K49" i="47"/>
  <c r="J49" i="47"/>
  <c r="I49" i="47"/>
  <c r="H49" i="47"/>
  <c r="G49" i="47"/>
  <c r="F49" i="47"/>
  <c r="E49" i="47"/>
  <c r="D49" i="47"/>
  <c r="C49" i="47"/>
  <c r="Q44" i="47"/>
  <c r="P44" i="47"/>
  <c r="O44" i="47"/>
  <c r="N44" i="47"/>
  <c r="M44" i="47"/>
  <c r="L44" i="47"/>
  <c r="K44" i="47"/>
  <c r="J44" i="47"/>
  <c r="I44" i="47"/>
  <c r="H44" i="47"/>
  <c r="G44" i="47"/>
  <c r="F44" i="47"/>
  <c r="E44" i="47"/>
  <c r="D44" i="47"/>
  <c r="C44" i="47"/>
  <c r="Q6" i="8" l="1"/>
  <c r="Q29" i="8"/>
  <c r="Q30" i="8"/>
  <c r="C6" i="8"/>
  <c r="C31" i="5"/>
  <c r="Q31" i="5"/>
  <c r="W6" i="20" l="1"/>
  <c r="X6" i="20" s="1"/>
  <c r="W7" i="20"/>
  <c r="X7" i="20" s="1"/>
  <c r="W8" i="20"/>
  <c r="X8" i="20" s="1"/>
  <c r="W9" i="20"/>
  <c r="X9" i="20" s="1"/>
  <c r="W10" i="20"/>
  <c r="X10" i="20" s="1"/>
  <c r="W11" i="20"/>
  <c r="X11" i="20" s="1"/>
  <c r="W12" i="20"/>
  <c r="X12" i="20" s="1"/>
  <c r="W13" i="20"/>
  <c r="X13" i="20" s="1"/>
  <c r="W14" i="20"/>
  <c r="X14" i="20" s="1"/>
  <c r="W15" i="20"/>
  <c r="X15" i="20" s="1"/>
  <c r="W16" i="20"/>
  <c r="X16" i="20" s="1"/>
  <c r="W17" i="20"/>
  <c r="X17" i="20" s="1"/>
  <c r="W18" i="20"/>
  <c r="X18" i="20" s="1"/>
  <c r="W19" i="20"/>
  <c r="X19" i="20" s="1"/>
  <c r="W20" i="20"/>
  <c r="X20" i="20" s="1"/>
  <c r="W21" i="20"/>
  <c r="X21" i="20" s="1"/>
  <c r="W22" i="20"/>
  <c r="X22" i="20" s="1"/>
  <c r="W23" i="20"/>
  <c r="X23" i="20" s="1"/>
  <c r="W24" i="20"/>
  <c r="X24" i="20" s="1"/>
  <c r="W25" i="20"/>
  <c r="X25" i="20" s="1"/>
  <c r="W26" i="20"/>
  <c r="X26" i="20" s="1"/>
  <c r="W27" i="20"/>
  <c r="X27" i="20" s="1"/>
  <c r="W28" i="20"/>
  <c r="X28" i="20" s="1"/>
  <c r="W29" i="20"/>
  <c r="X29" i="20" s="1"/>
  <c r="W30" i="20"/>
  <c r="X30" i="20" s="1"/>
  <c r="W31" i="20"/>
  <c r="X31" i="20" s="1"/>
  <c r="W32" i="20"/>
  <c r="X32" i="20" s="1"/>
  <c r="W33" i="20"/>
  <c r="X33" i="20" s="1"/>
  <c r="W34" i="20"/>
  <c r="X34" i="20" s="1"/>
  <c r="W35" i="20"/>
  <c r="X35" i="20" s="1"/>
  <c r="W36" i="20"/>
  <c r="X36" i="20" s="1"/>
  <c r="W37" i="20"/>
  <c r="X37" i="20" s="1"/>
  <c r="W38" i="20"/>
  <c r="X38" i="20" s="1"/>
  <c r="W5" i="20"/>
  <c r="X5" i="20" s="1"/>
  <c r="N15" i="25"/>
  <c r="O15" i="25" s="1"/>
  <c r="N16" i="25"/>
  <c r="O16" i="25" s="1"/>
  <c r="N17" i="25"/>
  <c r="N18" i="25"/>
  <c r="O18" i="25" s="1"/>
  <c r="N19" i="25"/>
  <c r="N20" i="25"/>
  <c r="O20" i="25" s="1"/>
  <c r="N21" i="25"/>
  <c r="O21" i="25" s="1"/>
  <c r="N22" i="25"/>
  <c r="O22" i="25" s="1"/>
  <c r="N23" i="25"/>
  <c r="O23" i="25" s="1"/>
  <c r="N24" i="25"/>
  <c r="O24" i="25" s="1"/>
  <c r="N25" i="25"/>
  <c r="O25" i="25" s="1"/>
  <c r="N26" i="25"/>
  <c r="O26" i="25" s="1"/>
  <c r="N27" i="25"/>
  <c r="O27" i="25" s="1"/>
  <c r="N28" i="25"/>
  <c r="O28" i="25" s="1"/>
  <c r="N29" i="25"/>
  <c r="O29" i="25" s="1"/>
  <c r="N30" i="25"/>
  <c r="O30" i="25" s="1"/>
  <c r="N31" i="25"/>
  <c r="O31" i="25" s="1"/>
  <c r="N32" i="25"/>
  <c r="O32" i="25" s="1"/>
  <c r="N33" i="25"/>
  <c r="O33" i="25" s="1"/>
  <c r="N34" i="25"/>
  <c r="O34" i="25" s="1"/>
  <c r="N35" i="25"/>
  <c r="O35" i="25" s="1"/>
  <c r="N36" i="25"/>
  <c r="O36" i="25" s="1"/>
  <c r="N37" i="25"/>
  <c r="O37" i="25" s="1"/>
  <c r="N38" i="25"/>
  <c r="O38" i="25" s="1"/>
  <c r="N39" i="25"/>
  <c r="O39" i="25" s="1"/>
  <c r="D49" i="17"/>
  <c r="E49" i="17"/>
  <c r="F49" i="17"/>
  <c r="G49" i="17"/>
  <c r="H49" i="17"/>
  <c r="I49" i="17"/>
  <c r="J49" i="17"/>
  <c r="K49" i="17"/>
  <c r="L49" i="17"/>
  <c r="M49" i="17"/>
  <c r="N49" i="17"/>
  <c r="O49" i="17"/>
  <c r="P49" i="17"/>
  <c r="Q49" i="17"/>
  <c r="C49" i="17"/>
  <c r="O19" i="25" l="1"/>
  <c r="O17" i="25"/>
  <c r="D31" i="41"/>
  <c r="C15" i="36" l="1"/>
  <c r="C30" i="36"/>
  <c r="C20" i="36"/>
  <c r="C29" i="36"/>
  <c r="C10" i="36"/>
  <c r="C28" i="36"/>
  <c r="C23" i="36"/>
  <c r="C11" i="36"/>
  <c r="C18" i="36"/>
  <c r="C25" i="36"/>
  <c r="C14" i="36"/>
  <c r="C13" i="36"/>
  <c r="C22" i="36"/>
  <c r="C12" i="36"/>
  <c r="C7" i="36"/>
  <c r="C8" i="36"/>
  <c r="C27" i="36"/>
  <c r="C19" i="36"/>
  <c r="C26" i="36"/>
  <c r="C24" i="36"/>
  <c r="C9" i="36"/>
  <c r="C21" i="36"/>
  <c r="C6" i="36"/>
  <c r="C17" i="36"/>
  <c r="C16" i="36"/>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5" i="20"/>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C31" i="36" l="1"/>
  <c r="R38" i="20"/>
  <c r="R34" i="20"/>
  <c r="R30" i="20"/>
  <c r="R26" i="20"/>
  <c r="R22" i="20"/>
  <c r="R18" i="20"/>
  <c r="R14" i="20"/>
  <c r="R10" i="20"/>
  <c r="R6" i="20"/>
  <c r="R33" i="20"/>
  <c r="R21" i="20"/>
  <c r="R9" i="20"/>
  <c r="R37" i="20"/>
  <c r="R29" i="20"/>
  <c r="R25" i="20"/>
  <c r="R17" i="20"/>
  <c r="R13" i="20"/>
  <c r="R32" i="20"/>
  <c r="R24" i="20"/>
  <c r="R16" i="20"/>
  <c r="R5" i="20"/>
  <c r="R35" i="20"/>
  <c r="R27" i="20"/>
  <c r="R19" i="20"/>
  <c r="R11" i="20"/>
  <c r="R8" i="20"/>
  <c r="R36" i="20"/>
  <c r="R28" i="20"/>
  <c r="R20" i="20"/>
  <c r="R12" i="20"/>
  <c r="R31" i="20"/>
  <c r="R23" i="20"/>
  <c r="R15" i="20"/>
  <c r="R7" i="20"/>
  <c r="Q48" i="28" l="1"/>
  <c r="C43" i="28"/>
  <c r="D7" i="16"/>
  <c r="P48" i="16"/>
  <c r="O48" i="16"/>
  <c r="N48" i="16"/>
  <c r="M48" i="16"/>
  <c r="L48" i="16"/>
  <c r="K48" i="16"/>
  <c r="J48" i="16"/>
  <c r="I48" i="16"/>
  <c r="H48" i="16"/>
  <c r="G48" i="16"/>
  <c r="F48" i="16"/>
  <c r="E48" i="16"/>
  <c r="D48" i="16"/>
  <c r="C48" i="16"/>
  <c r="P47" i="16"/>
  <c r="O47" i="16"/>
  <c r="N47" i="16"/>
  <c r="M47" i="16"/>
  <c r="L47" i="16"/>
  <c r="K47" i="16"/>
  <c r="J47" i="16"/>
  <c r="I47" i="16"/>
  <c r="H47" i="16"/>
  <c r="G47" i="16"/>
  <c r="F47" i="16"/>
  <c r="E47" i="16"/>
  <c r="D47" i="16"/>
  <c r="C47" i="16"/>
  <c r="P46" i="16"/>
  <c r="O46" i="16"/>
  <c r="N46" i="16"/>
  <c r="M46" i="16"/>
  <c r="L46" i="16"/>
  <c r="K46" i="16"/>
  <c r="J46" i="16"/>
  <c r="I46" i="16"/>
  <c r="H46" i="16"/>
  <c r="G46" i="16"/>
  <c r="F46" i="16"/>
  <c r="E46" i="16"/>
  <c r="D46" i="16"/>
  <c r="C46"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1" i="16"/>
  <c r="O41" i="16"/>
  <c r="N41" i="16"/>
  <c r="M41" i="16"/>
  <c r="L41" i="16"/>
  <c r="K41" i="16"/>
  <c r="J41" i="16"/>
  <c r="I41" i="16"/>
  <c r="H41" i="16"/>
  <c r="G41" i="16"/>
  <c r="F41" i="16"/>
  <c r="E41" i="16"/>
  <c r="D41" i="16"/>
  <c r="C41" i="16"/>
  <c r="P40" i="16"/>
  <c r="O40" i="16"/>
  <c r="N40" i="16"/>
  <c r="M40" i="16"/>
  <c r="L40" i="16"/>
  <c r="K40" i="16"/>
  <c r="J40" i="16"/>
  <c r="I40" i="16"/>
  <c r="H40" i="16"/>
  <c r="G40" i="16"/>
  <c r="F40" i="16"/>
  <c r="E40" i="16"/>
  <c r="D40" i="16"/>
  <c r="C40" i="16"/>
  <c r="P39" i="16"/>
  <c r="O39" i="16"/>
  <c r="N39" i="16"/>
  <c r="M39" i="16"/>
  <c r="L39" i="16"/>
  <c r="K39" i="16"/>
  <c r="J39" i="16"/>
  <c r="I39" i="16"/>
  <c r="H39" i="16"/>
  <c r="G39" i="16"/>
  <c r="F39" i="16"/>
  <c r="E39" i="16"/>
  <c r="D39" i="16"/>
  <c r="C39" i="16"/>
  <c r="P38" i="16"/>
  <c r="O38" i="16"/>
  <c r="N38" i="16"/>
  <c r="M38" i="16"/>
  <c r="L38" i="16"/>
  <c r="K38" i="16"/>
  <c r="J38" i="16"/>
  <c r="I38" i="16"/>
  <c r="H38" i="16"/>
  <c r="G38" i="16"/>
  <c r="F38" i="16"/>
  <c r="E38" i="16"/>
  <c r="D38" i="16"/>
  <c r="C38" i="16"/>
  <c r="P37" i="16"/>
  <c r="O37" i="16"/>
  <c r="N37" i="16"/>
  <c r="M37" i="16"/>
  <c r="L37" i="16"/>
  <c r="K37" i="16"/>
  <c r="J37" i="16"/>
  <c r="I37" i="16"/>
  <c r="H37" i="16"/>
  <c r="G37" i="16"/>
  <c r="F37" i="16"/>
  <c r="E37" i="16"/>
  <c r="D37" i="16"/>
  <c r="C37" i="16"/>
  <c r="P36" i="16"/>
  <c r="O36" i="16"/>
  <c r="N36" i="16"/>
  <c r="M36" i="16"/>
  <c r="L36" i="16"/>
  <c r="K36" i="16"/>
  <c r="J36" i="16"/>
  <c r="I36" i="16"/>
  <c r="H36" i="16"/>
  <c r="G36" i="16"/>
  <c r="F36" i="16"/>
  <c r="E36" i="16"/>
  <c r="D36" i="16"/>
  <c r="C36" i="16"/>
  <c r="P35" i="16"/>
  <c r="O35" i="16"/>
  <c r="N35" i="16"/>
  <c r="M35" i="16"/>
  <c r="L35" i="16"/>
  <c r="K35" i="16"/>
  <c r="J35" i="16"/>
  <c r="I35" i="16"/>
  <c r="H35" i="16"/>
  <c r="G35" i="16"/>
  <c r="F35" i="16"/>
  <c r="E35" i="16"/>
  <c r="D35" i="16"/>
  <c r="C35" i="16"/>
  <c r="P34" i="16"/>
  <c r="O34" i="16"/>
  <c r="N34" i="16"/>
  <c r="M34" i="16"/>
  <c r="L34" i="16"/>
  <c r="K34" i="16"/>
  <c r="J34" i="16"/>
  <c r="I34" i="16"/>
  <c r="H34" i="16"/>
  <c r="G34" i="16"/>
  <c r="F34" i="16"/>
  <c r="E34" i="16"/>
  <c r="D34" i="16"/>
  <c r="C34" i="16"/>
  <c r="P33" i="16"/>
  <c r="O33" i="16"/>
  <c r="N33" i="16"/>
  <c r="M33" i="16"/>
  <c r="L33" i="16"/>
  <c r="K33" i="16"/>
  <c r="J33" i="16"/>
  <c r="I33" i="16"/>
  <c r="H33" i="16"/>
  <c r="G33" i="16"/>
  <c r="F33" i="16"/>
  <c r="E33" i="16"/>
  <c r="D33" i="16"/>
  <c r="C33" i="16"/>
  <c r="P32" i="16"/>
  <c r="O32" i="16"/>
  <c r="N32" i="16"/>
  <c r="M32" i="16"/>
  <c r="L32" i="16"/>
  <c r="K32" i="16"/>
  <c r="J32" i="16"/>
  <c r="I32" i="16"/>
  <c r="H32" i="16"/>
  <c r="G32" i="16"/>
  <c r="F32" i="16"/>
  <c r="E32" i="16"/>
  <c r="D32" i="16"/>
  <c r="C32" i="16"/>
  <c r="P31" i="16"/>
  <c r="O31" i="16"/>
  <c r="N31" i="16"/>
  <c r="M31" i="16"/>
  <c r="L31" i="16"/>
  <c r="K31" i="16"/>
  <c r="J31" i="16"/>
  <c r="I31" i="16"/>
  <c r="H31" i="16"/>
  <c r="G31" i="16"/>
  <c r="F31" i="16"/>
  <c r="E31" i="16"/>
  <c r="D31" i="16"/>
  <c r="C31" i="16"/>
  <c r="P30" i="16"/>
  <c r="O30" i="16"/>
  <c r="N30" i="16"/>
  <c r="M30" i="16"/>
  <c r="L30" i="16"/>
  <c r="K30" i="16"/>
  <c r="J30" i="16"/>
  <c r="I30" i="16"/>
  <c r="H30" i="16"/>
  <c r="G30" i="16"/>
  <c r="F30" i="16"/>
  <c r="E30" i="16"/>
  <c r="D30" i="16"/>
  <c r="C30"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P27" i="16"/>
  <c r="O27" i="16"/>
  <c r="N27" i="16"/>
  <c r="M27" i="16"/>
  <c r="L27" i="16"/>
  <c r="K27" i="16"/>
  <c r="J27" i="16"/>
  <c r="I27" i="16"/>
  <c r="H27" i="16"/>
  <c r="G27" i="16"/>
  <c r="F27" i="16"/>
  <c r="E27" i="16"/>
  <c r="D27" i="16"/>
  <c r="C27" i="16"/>
  <c r="P26" i="16"/>
  <c r="O26" i="16"/>
  <c r="N26" i="16"/>
  <c r="M26" i="16"/>
  <c r="L26" i="16"/>
  <c r="K26" i="16"/>
  <c r="J26" i="16"/>
  <c r="I26" i="16"/>
  <c r="H26" i="16"/>
  <c r="G26" i="16"/>
  <c r="F26" i="16"/>
  <c r="E26" i="16"/>
  <c r="D26" i="16"/>
  <c r="C26" i="16"/>
  <c r="P25" i="16"/>
  <c r="O25" i="16"/>
  <c r="N25" i="16"/>
  <c r="M25" i="16"/>
  <c r="L25" i="16"/>
  <c r="K25" i="16"/>
  <c r="J25" i="16"/>
  <c r="I25" i="16"/>
  <c r="H25" i="16"/>
  <c r="G25" i="16"/>
  <c r="F25" i="16"/>
  <c r="E25" i="16"/>
  <c r="D25" i="16"/>
  <c r="C25" i="16"/>
  <c r="P24" i="16"/>
  <c r="O24" i="16"/>
  <c r="N24" i="16"/>
  <c r="M24" i="16"/>
  <c r="L24" i="16"/>
  <c r="K24" i="16"/>
  <c r="J24" i="16"/>
  <c r="I24" i="16"/>
  <c r="H24" i="16"/>
  <c r="G24" i="16"/>
  <c r="F24" i="16"/>
  <c r="E24" i="16"/>
  <c r="D24" i="16"/>
  <c r="C24" i="16"/>
  <c r="P23" i="16"/>
  <c r="O23" i="16"/>
  <c r="N23" i="16"/>
  <c r="M23" i="16"/>
  <c r="L23" i="16"/>
  <c r="K23" i="16"/>
  <c r="J23" i="16"/>
  <c r="I23" i="16"/>
  <c r="H23" i="16"/>
  <c r="G23" i="16"/>
  <c r="F23" i="16"/>
  <c r="E23" i="16"/>
  <c r="D23" i="16"/>
  <c r="C23" i="16"/>
  <c r="P22" i="16"/>
  <c r="O22" i="16"/>
  <c r="N22" i="16"/>
  <c r="M22" i="16"/>
  <c r="L22" i="16"/>
  <c r="K22" i="16"/>
  <c r="J22" i="16"/>
  <c r="I22" i="16"/>
  <c r="H22" i="16"/>
  <c r="G22" i="16"/>
  <c r="F22" i="16"/>
  <c r="E22" i="16"/>
  <c r="D22" i="16"/>
  <c r="C22" i="16"/>
  <c r="P21" i="16"/>
  <c r="O21" i="16"/>
  <c r="N21" i="16"/>
  <c r="M21" i="16"/>
  <c r="L21" i="16"/>
  <c r="K21" i="16"/>
  <c r="J21" i="16"/>
  <c r="I21" i="16"/>
  <c r="H21" i="16"/>
  <c r="G21" i="16"/>
  <c r="F21" i="16"/>
  <c r="E21" i="16"/>
  <c r="D21" i="16"/>
  <c r="C21" i="16"/>
  <c r="P20" i="16"/>
  <c r="O20" i="16"/>
  <c r="N20" i="16"/>
  <c r="M20" i="16"/>
  <c r="L20" i="16"/>
  <c r="K20" i="16"/>
  <c r="J20" i="16"/>
  <c r="I20" i="16"/>
  <c r="H20" i="16"/>
  <c r="G20" i="16"/>
  <c r="F20" i="16"/>
  <c r="E20" i="16"/>
  <c r="D20" i="16"/>
  <c r="C20" i="16"/>
  <c r="P19" i="16"/>
  <c r="O19" i="16"/>
  <c r="N19" i="16"/>
  <c r="M19" i="16"/>
  <c r="L19" i="16"/>
  <c r="K19" i="16"/>
  <c r="J19" i="16"/>
  <c r="I19" i="16"/>
  <c r="H19" i="16"/>
  <c r="G19" i="16"/>
  <c r="F19" i="16"/>
  <c r="E19" i="16"/>
  <c r="D19" i="16"/>
  <c r="C19" i="16"/>
  <c r="P18" i="16"/>
  <c r="O18" i="16"/>
  <c r="N18" i="16"/>
  <c r="M18" i="16"/>
  <c r="L18" i="16"/>
  <c r="K18" i="16"/>
  <c r="J18" i="16"/>
  <c r="I18" i="16"/>
  <c r="H18" i="16"/>
  <c r="G18" i="16"/>
  <c r="F18" i="16"/>
  <c r="E18" i="16"/>
  <c r="D18" i="16"/>
  <c r="C18" i="16"/>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P15" i="16"/>
  <c r="O15" i="16"/>
  <c r="N15" i="16"/>
  <c r="M15" i="16"/>
  <c r="L15" i="16"/>
  <c r="K15" i="16"/>
  <c r="J15" i="16"/>
  <c r="I15" i="16"/>
  <c r="H15" i="16"/>
  <c r="G15" i="16"/>
  <c r="F15" i="16"/>
  <c r="E15" i="16"/>
  <c r="D15" i="16"/>
  <c r="C15" i="16"/>
  <c r="P14" i="16"/>
  <c r="O14" i="16"/>
  <c r="N14" i="16"/>
  <c r="M14" i="16"/>
  <c r="L14" i="16"/>
  <c r="K14" i="16"/>
  <c r="J14" i="16"/>
  <c r="I14" i="16"/>
  <c r="H14" i="16"/>
  <c r="G14" i="16"/>
  <c r="F14" i="16"/>
  <c r="E14" i="16"/>
  <c r="D14" i="16"/>
  <c r="C14" i="16"/>
  <c r="P13" i="16"/>
  <c r="O13" i="16"/>
  <c r="N13" i="16"/>
  <c r="M13" i="16"/>
  <c r="L13" i="16"/>
  <c r="K13" i="16"/>
  <c r="J13" i="16"/>
  <c r="I13" i="16"/>
  <c r="H13" i="16"/>
  <c r="G13" i="16"/>
  <c r="F13" i="16"/>
  <c r="E13" i="16"/>
  <c r="D13" i="16"/>
  <c r="C13" i="16"/>
  <c r="P12" i="16"/>
  <c r="O12" i="16"/>
  <c r="N12" i="16"/>
  <c r="M12" i="16"/>
  <c r="L12" i="16"/>
  <c r="K12" i="16"/>
  <c r="J12" i="16"/>
  <c r="I12" i="16"/>
  <c r="H12" i="16"/>
  <c r="G12" i="16"/>
  <c r="F12" i="16"/>
  <c r="E12" i="16"/>
  <c r="D12" i="16"/>
  <c r="C12" i="16"/>
  <c r="P11" i="16"/>
  <c r="O11" i="16"/>
  <c r="N11" i="16"/>
  <c r="M11" i="16"/>
  <c r="L11" i="16"/>
  <c r="K11" i="16"/>
  <c r="J11" i="16"/>
  <c r="I11" i="16"/>
  <c r="H11" i="16"/>
  <c r="G11" i="16"/>
  <c r="F11" i="16"/>
  <c r="E11" i="16"/>
  <c r="D11" i="16"/>
  <c r="C11" i="16"/>
  <c r="P10" i="16"/>
  <c r="O10" i="16"/>
  <c r="N10" i="16"/>
  <c r="M10" i="16"/>
  <c r="L10" i="16"/>
  <c r="K10" i="16"/>
  <c r="J10" i="16"/>
  <c r="I10" i="16"/>
  <c r="H10" i="16"/>
  <c r="G10" i="16"/>
  <c r="F10" i="16"/>
  <c r="E10" i="16"/>
  <c r="D10" i="16"/>
  <c r="C10" i="16"/>
  <c r="P9" i="16"/>
  <c r="O9" i="16"/>
  <c r="N9" i="16"/>
  <c r="M9" i="16"/>
  <c r="L9" i="16"/>
  <c r="K9" i="16"/>
  <c r="J9" i="16"/>
  <c r="I9" i="16"/>
  <c r="H9" i="16"/>
  <c r="G9" i="16"/>
  <c r="F9" i="16"/>
  <c r="E9" i="16"/>
  <c r="D9" i="16"/>
  <c r="C9" i="16"/>
  <c r="P8" i="16"/>
  <c r="O8" i="16"/>
  <c r="N8" i="16"/>
  <c r="M8" i="16"/>
  <c r="L8" i="16"/>
  <c r="K8" i="16"/>
  <c r="J8" i="16"/>
  <c r="I8" i="16"/>
  <c r="H8" i="16"/>
  <c r="G8" i="16"/>
  <c r="F8" i="16"/>
  <c r="E8" i="16"/>
  <c r="D8" i="16"/>
  <c r="C8" i="16"/>
  <c r="P7" i="16"/>
  <c r="O7" i="16"/>
  <c r="N7" i="16"/>
  <c r="M7" i="16"/>
  <c r="L7" i="16"/>
  <c r="K7" i="16"/>
  <c r="J7" i="16"/>
  <c r="I7" i="16"/>
  <c r="H7" i="16"/>
  <c r="G7" i="16"/>
  <c r="F7" i="16"/>
  <c r="E7" i="16"/>
  <c r="C7" i="16"/>
  <c r="Q48" i="16"/>
  <c r="Q47" i="16"/>
  <c r="Q46" i="16"/>
  <c r="Q8" i="16"/>
  <c r="Q9" i="16"/>
  <c r="Q10" i="16"/>
  <c r="Q11" i="16"/>
  <c r="Q12" i="16"/>
  <c r="Q13" i="16"/>
  <c r="Q14" i="16"/>
  <c r="Q15" i="16"/>
  <c r="Q16" i="16"/>
  <c r="Q17" i="16"/>
  <c r="Q18" i="16"/>
  <c r="Q19" i="16"/>
  <c r="Q20" i="16"/>
  <c r="Q21" i="16"/>
  <c r="Q22" i="16"/>
  <c r="Q23" i="16"/>
  <c r="Q24" i="16"/>
  <c r="Q25" i="16"/>
  <c r="Q26" i="16"/>
  <c r="Q27" i="16"/>
  <c r="Q29" i="16"/>
  <c r="Q30" i="16"/>
  <c r="Q31" i="16"/>
  <c r="Q32" i="16"/>
  <c r="Q33" i="16"/>
  <c r="Q34" i="16"/>
  <c r="Q35" i="16"/>
  <c r="Q36" i="16"/>
  <c r="Q37" i="16"/>
  <c r="Q38" i="16"/>
  <c r="Q39" i="16"/>
  <c r="Q40" i="16"/>
  <c r="Q41" i="16"/>
  <c r="Q42" i="16"/>
  <c r="Q43" i="16"/>
  <c r="Q7" i="16"/>
  <c r="P48" i="14"/>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P30" i="8"/>
  <c r="O30" i="8"/>
  <c r="N30" i="8"/>
  <c r="M30" i="8"/>
  <c r="L30" i="8"/>
  <c r="K30" i="8"/>
  <c r="J30" i="8"/>
  <c r="I30" i="8"/>
  <c r="H30" i="8"/>
  <c r="G30" i="8"/>
  <c r="F30" i="8"/>
  <c r="E30" i="8"/>
  <c r="D30" i="8"/>
  <c r="C30"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P6" i="8"/>
  <c r="O6" i="8"/>
  <c r="N6" i="8"/>
  <c r="M6" i="8"/>
  <c r="L6" i="8"/>
  <c r="K6" i="8"/>
  <c r="J6" i="8"/>
  <c r="I6" i="8"/>
  <c r="H6" i="8"/>
  <c r="G6" i="8"/>
  <c r="F6" i="8"/>
  <c r="E6" i="8"/>
  <c r="D6" i="8"/>
  <c r="C31" i="8" l="1"/>
  <c r="J22" i="36"/>
  <c r="J13" i="36"/>
  <c r="J21" i="36"/>
  <c r="J25" i="36"/>
  <c r="J30" i="36"/>
  <c r="J27" i="36"/>
  <c r="J20" i="36"/>
  <c r="J7" i="36"/>
  <c r="J11" i="36"/>
  <c r="J6" i="36"/>
  <c r="J28" i="36"/>
  <c r="J19" i="36"/>
  <c r="J18" i="36"/>
  <c r="J14" i="36"/>
  <c r="J17" i="36"/>
  <c r="J9" i="36"/>
  <c r="J10" i="36"/>
  <c r="J26" i="36"/>
  <c r="J12" i="36"/>
  <c r="J23" i="36"/>
  <c r="J16" i="36"/>
  <c r="J24" i="36"/>
  <c r="J15" i="36"/>
  <c r="J8" i="36"/>
  <c r="J29" i="36"/>
  <c r="Q48" i="14"/>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 i="20"/>
  <c r="J31" i="36" l="1"/>
  <c r="Q38" i="20"/>
  <c r="S38" i="20" s="1"/>
  <c r="Q34" i="20"/>
  <c r="S34" i="20" s="1"/>
  <c r="Q30" i="20"/>
  <c r="S30" i="20" s="1"/>
  <c r="Q26" i="20"/>
  <c r="S26" i="20" s="1"/>
  <c r="Q22" i="20"/>
  <c r="S22" i="20" s="1"/>
  <c r="Q18" i="20"/>
  <c r="S18" i="20" s="1"/>
  <c r="Q14" i="20"/>
  <c r="S14" i="20" s="1"/>
  <c r="Q10" i="20"/>
  <c r="S10" i="20" s="1"/>
  <c r="Q6" i="20"/>
  <c r="S6" i="20" s="1"/>
  <c r="Q5" i="20"/>
  <c r="S5" i="20" s="1"/>
  <c r="Q35" i="20"/>
  <c r="S35" i="20" s="1"/>
  <c r="Q31" i="20"/>
  <c r="S31" i="20" s="1"/>
  <c r="Q27" i="20"/>
  <c r="S27" i="20" s="1"/>
  <c r="Q23" i="20"/>
  <c r="S23" i="20" s="1"/>
  <c r="Q19" i="20"/>
  <c r="S19" i="20" s="1"/>
  <c r="Q15" i="20"/>
  <c r="S15" i="20" s="1"/>
  <c r="Q11" i="20"/>
  <c r="S11" i="20" s="1"/>
  <c r="Q7" i="20"/>
  <c r="S7" i="20" s="1"/>
  <c r="Q37" i="20"/>
  <c r="S37" i="20" s="1"/>
  <c r="Q33" i="20"/>
  <c r="S33" i="20" s="1"/>
  <c r="Q29" i="20"/>
  <c r="S29" i="20" s="1"/>
  <c r="Q25" i="20"/>
  <c r="S25" i="20" s="1"/>
  <c r="Q21" i="20"/>
  <c r="S21" i="20" s="1"/>
  <c r="Q17" i="20"/>
  <c r="S17" i="20" s="1"/>
  <c r="Q13" i="20"/>
  <c r="S13" i="20" s="1"/>
  <c r="Q9" i="20"/>
  <c r="S9" i="20" s="1"/>
  <c r="Q36" i="20"/>
  <c r="S36" i="20" s="1"/>
  <c r="Q32" i="20"/>
  <c r="S32" i="20" s="1"/>
  <c r="Q28" i="20"/>
  <c r="S28" i="20" s="1"/>
  <c r="Q24" i="20"/>
  <c r="S24" i="20" s="1"/>
  <c r="Q20" i="20"/>
  <c r="S20" i="20" s="1"/>
  <c r="Q16" i="20"/>
  <c r="S16" i="20" s="1"/>
  <c r="Q12" i="20"/>
  <c r="S12" i="20" s="1"/>
  <c r="Q8" i="20"/>
  <c r="S8" i="20" s="1"/>
  <c r="C44" i="15" l="1"/>
  <c r="D44" i="15"/>
  <c r="E44" i="15"/>
  <c r="F44" i="15"/>
  <c r="G44" i="15"/>
  <c r="H44" i="15"/>
  <c r="I44" i="15"/>
  <c r="J44" i="15"/>
  <c r="K44" i="15"/>
  <c r="L44" i="15"/>
  <c r="M44" i="15"/>
  <c r="N44" i="15"/>
  <c r="O44" i="15"/>
  <c r="P44" i="15"/>
  <c r="Q44" i="15" l="1"/>
  <c r="N44" i="16"/>
  <c r="J44" i="16"/>
  <c r="F44" i="16"/>
  <c r="M44" i="16"/>
  <c r="I44" i="16"/>
  <c r="E44" i="16"/>
  <c r="P44" i="16"/>
  <c r="L44" i="16"/>
  <c r="H44" i="16"/>
  <c r="D44" i="16"/>
  <c r="O44" i="16"/>
  <c r="K44" i="16"/>
  <c r="G44" i="16"/>
  <c r="C44" i="16"/>
  <c r="G31" i="6"/>
  <c r="G31" i="45"/>
  <c r="G35" i="8"/>
  <c r="G34" i="8"/>
  <c r="G33" i="8"/>
  <c r="Q44" i="16" l="1"/>
  <c r="G36" i="45"/>
  <c r="Q36" i="46"/>
  <c r="P36" i="46"/>
  <c r="O36" i="46"/>
  <c r="N36" i="46"/>
  <c r="M36" i="46"/>
  <c r="L36" i="46"/>
  <c r="K36" i="46"/>
  <c r="J36" i="46"/>
  <c r="I36" i="46"/>
  <c r="H36" i="46"/>
  <c r="G36" i="46"/>
  <c r="F36" i="46"/>
  <c r="E36" i="46"/>
  <c r="D36" i="46"/>
  <c r="C36" i="46"/>
  <c r="Q31" i="46"/>
  <c r="P31" i="46"/>
  <c r="O31" i="46"/>
  <c r="N31" i="46"/>
  <c r="M31" i="46"/>
  <c r="L31" i="46"/>
  <c r="K31" i="46"/>
  <c r="J31" i="46"/>
  <c r="I31" i="46"/>
  <c r="H31" i="46"/>
  <c r="G31" i="46"/>
  <c r="F31" i="46"/>
  <c r="E31" i="46"/>
  <c r="D31" i="46"/>
  <c r="C31" i="46"/>
  <c r="Q36" i="45"/>
  <c r="P36" i="45"/>
  <c r="O36" i="45"/>
  <c r="N36" i="45"/>
  <c r="M36" i="45"/>
  <c r="L36" i="45"/>
  <c r="K36" i="45"/>
  <c r="J36" i="45"/>
  <c r="I36" i="45"/>
  <c r="H36" i="45"/>
  <c r="F36" i="45"/>
  <c r="E36" i="45"/>
  <c r="D36" i="45"/>
  <c r="C36" i="45"/>
  <c r="Q31" i="45"/>
  <c r="P31" i="45"/>
  <c r="O31" i="45"/>
  <c r="N31" i="45"/>
  <c r="M31" i="45"/>
  <c r="L31" i="45"/>
  <c r="K31" i="45"/>
  <c r="J31" i="45"/>
  <c r="I31" i="45"/>
  <c r="H31" i="45"/>
  <c r="F31" i="45"/>
  <c r="E31" i="45"/>
  <c r="D31" i="45"/>
  <c r="C31" i="45"/>
  <c r="Q36" i="43"/>
  <c r="P36" i="43"/>
  <c r="O36" i="43"/>
  <c r="N36" i="43"/>
  <c r="M36" i="43"/>
  <c r="L36" i="43"/>
  <c r="K36" i="43"/>
  <c r="J36" i="43"/>
  <c r="I36" i="43"/>
  <c r="H36" i="43"/>
  <c r="G36" i="43"/>
  <c r="F36" i="43"/>
  <c r="E36" i="43"/>
  <c r="D36" i="43"/>
  <c r="C36" i="43"/>
  <c r="Q31" i="43"/>
  <c r="P31" i="43"/>
  <c r="O31" i="43"/>
  <c r="N31" i="43"/>
  <c r="M31" i="43"/>
  <c r="L31" i="43"/>
  <c r="K31" i="43"/>
  <c r="J31" i="43"/>
  <c r="I31" i="43"/>
  <c r="H31" i="43"/>
  <c r="G31" i="43"/>
  <c r="F31" i="43"/>
  <c r="E31" i="43"/>
  <c r="D31" i="43"/>
  <c r="C31" i="43"/>
  <c r="Q36" i="41"/>
  <c r="P36" i="41"/>
  <c r="O36" i="41"/>
  <c r="N36" i="41"/>
  <c r="M36" i="41"/>
  <c r="L36" i="41"/>
  <c r="K36" i="41"/>
  <c r="J36" i="41"/>
  <c r="I36" i="41"/>
  <c r="H36" i="41"/>
  <c r="G36" i="41"/>
  <c r="F36" i="41"/>
  <c r="E36" i="41"/>
  <c r="D36" i="41"/>
  <c r="C36" i="41"/>
  <c r="Q31" i="41"/>
  <c r="P31" i="41"/>
  <c r="O31" i="41"/>
  <c r="N31" i="41"/>
  <c r="M31" i="41"/>
  <c r="L31" i="41"/>
  <c r="K31" i="41"/>
  <c r="J31" i="41"/>
  <c r="I31" i="41"/>
  <c r="H31" i="41"/>
  <c r="G31" i="41"/>
  <c r="F31" i="41"/>
  <c r="E31" i="41"/>
  <c r="C31" i="41"/>
  <c r="D44" i="17" l="1"/>
  <c r="E44" i="17"/>
  <c r="F44" i="17"/>
  <c r="G44" i="17"/>
  <c r="H44" i="17"/>
  <c r="I44" i="17"/>
  <c r="J44" i="17"/>
  <c r="K44" i="17"/>
  <c r="L44" i="17"/>
  <c r="M44" i="17"/>
  <c r="N44" i="17"/>
  <c r="O44" i="17"/>
  <c r="P44" i="17"/>
  <c r="Q44" i="17"/>
  <c r="D43" i="14"/>
  <c r="E43" i="14"/>
  <c r="F43" i="14"/>
  <c r="G43" i="14"/>
  <c r="H43" i="14"/>
  <c r="I43" i="14"/>
  <c r="J43" i="14"/>
  <c r="K43" i="14"/>
  <c r="L43" i="14"/>
  <c r="M43" i="14"/>
  <c r="N43" i="14"/>
  <c r="O43" i="14"/>
  <c r="P43" i="14"/>
  <c r="Q43" i="14"/>
  <c r="D44" i="30" l="1"/>
  <c r="E44" i="30"/>
  <c r="F44" i="30"/>
  <c r="G44" i="30"/>
  <c r="H44" i="30"/>
  <c r="I44" i="30"/>
  <c r="J44" i="30"/>
  <c r="K44" i="30"/>
  <c r="L44" i="30"/>
  <c r="M44" i="30"/>
  <c r="N44" i="30"/>
  <c r="O44" i="30"/>
  <c r="P44" i="30"/>
  <c r="Q44" i="30"/>
  <c r="R7" i="30" l="1"/>
  <c r="R11" i="30"/>
  <c r="R15" i="30"/>
  <c r="R19" i="30"/>
  <c r="R23" i="30"/>
  <c r="R27" i="30"/>
  <c r="R31" i="30"/>
  <c r="R35" i="30"/>
  <c r="R39" i="30"/>
  <c r="R43" i="30"/>
  <c r="R8" i="30"/>
  <c r="R12" i="30"/>
  <c r="R16" i="30"/>
  <c r="R20" i="30"/>
  <c r="R24" i="30"/>
  <c r="R28" i="30"/>
  <c r="R32" i="30"/>
  <c r="R36" i="30"/>
  <c r="R40" i="30"/>
  <c r="R9" i="30"/>
  <c r="R13" i="30"/>
  <c r="R17" i="30"/>
  <c r="R21" i="30"/>
  <c r="R25" i="30"/>
  <c r="R29" i="30"/>
  <c r="R33" i="30"/>
  <c r="R37" i="30"/>
  <c r="R41" i="30"/>
  <c r="R10" i="30"/>
  <c r="R14" i="30"/>
  <c r="R18" i="30"/>
  <c r="R22" i="30"/>
  <c r="R26" i="30"/>
  <c r="R30" i="30"/>
  <c r="R34" i="30"/>
  <c r="R38" i="30"/>
  <c r="R42" i="30"/>
  <c r="O10" i="37"/>
  <c r="O29" i="37"/>
  <c r="O16" i="37"/>
  <c r="O35" i="37"/>
  <c r="O24" i="37"/>
  <c r="O39" i="37"/>
  <c r="O21" i="37"/>
  <c r="O32" i="37"/>
  <c r="O43" i="37"/>
  <c r="O40" i="37"/>
  <c r="O31" i="37"/>
  <c r="O19" i="37"/>
  <c r="O13" i="37"/>
  <c r="O41" i="37"/>
  <c r="O23" i="37"/>
  <c r="O22" i="37"/>
  <c r="O20" i="37"/>
  <c r="O11" i="37"/>
  <c r="O34" i="37"/>
  <c r="O18" i="37"/>
  <c r="O26" i="37"/>
  <c r="O30" i="37"/>
  <c r="O14" i="37"/>
  <c r="O25" i="37"/>
  <c r="O37" i="37"/>
  <c r="O36" i="37"/>
  <c r="O38" i="37"/>
  <c r="O7" i="37"/>
  <c r="O27" i="37"/>
  <c r="O17" i="37"/>
  <c r="O15" i="37"/>
  <c r="O42" i="37"/>
  <c r="O8" i="37"/>
  <c r="O33" i="37"/>
  <c r="O9" i="37"/>
  <c r="O28" i="37"/>
  <c r="O12" i="37"/>
  <c r="K10" i="37"/>
  <c r="K29" i="37"/>
  <c r="K35" i="37"/>
  <c r="K24" i="37"/>
  <c r="K39" i="37"/>
  <c r="K21" i="37"/>
  <c r="K32" i="37"/>
  <c r="K42" i="37"/>
  <c r="K38" i="37"/>
  <c r="K30" i="37"/>
  <c r="K15" i="37"/>
  <c r="K13" i="37"/>
  <c r="K41" i="37"/>
  <c r="K43" i="37"/>
  <c r="K36" i="37"/>
  <c r="K16" i="37"/>
  <c r="K19" i="37"/>
  <c r="K7" i="37"/>
  <c r="K14" i="37"/>
  <c r="K25" i="37"/>
  <c r="K34" i="37"/>
  <c r="K18" i="37"/>
  <c r="K33" i="37"/>
  <c r="K27" i="37"/>
  <c r="K37" i="37"/>
  <c r="K26" i="37"/>
  <c r="K31" i="37"/>
  <c r="K23" i="37"/>
  <c r="K22" i="37"/>
  <c r="K17" i="37"/>
  <c r="K40" i="37"/>
  <c r="K11" i="37"/>
  <c r="K8" i="37"/>
  <c r="K12" i="37"/>
  <c r="K9" i="37"/>
  <c r="K20" i="37"/>
  <c r="K28" i="37"/>
  <c r="G10" i="37"/>
  <c r="G29" i="37"/>
  <c r="G35" i="37"/>
  <c r="G24" i="37"/>
  <c r="G39" i="37"/>
  <c r="G21" i="37"/>
  <c r="G32" i="37"/>
  <c r="G43" i="37"/>
  <c r="G40" i="37"/>
  <c r="G16" i="37"/>
  <c r="G22" i="37"/>
  <c r="G33" i="37"/>
  <c r="G13" i="37"/>
  <c r="G41" i="37"/>
  <c r="G26" i="37"/>
  <c r="G31" i="37"/>
  <c r="G23" i="37"/>
  <c r="G15" i="37"/>
  <c r="G27" i="37"/>
  <c r="G34" i="37"/>
  <c r="G18" i="37"/>
  <c r="G36" i="37"/>
  <c r="G17" i="37"/>
  <c r="G37" i="37"/>
  <c r="G42" i="37"/>
  <c r="G30" i="37"/>
  <c r="G19" i="37"/>
  <c r="G7" i="37"/>
  <c r="G20" i="37"/>
  <c r="G11" i="37"/>
  <c r="G28" i="37"/>
  <c r="G8" i="37"/>
  <c r="G38" i="37"/>
  <c r="G25" i="37"/>
  <c r="G9" i="37"/>
  <c r="G12" i="37"/>
  <c r="G14" i="37"/>
  <c r="N42" i="37"/>
  <c r="N40" i="37"/>
  <c r="N43" i="37"/>
  <c r="N36" i="37"/>
  <c r="N26" i="37"/>
  <c r="N31" i="37"/>
  <c r="N30" i="37"/>
  <c r="N33" i="37"/>
  <c r="N10" i="37"/>
  <c r="N24" i="37"/>
  <c r="N23" i="37"/>
  <c r="N7" i="37"/>
  <c r="N17" i="37"/>
  <c r="N11" i="37"/>
  <c r="N29" i="37"/>
  <c r="N15" i="37"/>
  <c r="N13" i="37"/>
  <c r="N9" i="37"/>
  <c r="N28" i="37"/>
  <c r="N35" i="37"/>
  <c r="N22" i="37"/>
  <c r="N21" i="37"/>
  <c r="N20" i="37"/>
  <c r="N41" i="37"/>
  <c r="N34" i="37"/>
  <c r="N18" i="37"/>
  <c r="N19" i="37"/>
  <c r="N14" i="37"/>
  <c r="N25" i="37"/>
  <c r="N16" i="37"/>
  <c r="N39" i="37"/>
  <c r="N32" i="37"/>
  <c r="N38" i="37"/>
  <c r="N37" i="37"/>
  <c r="N12" i="37"/>
  <c r="N27" i="37"/>
  <c r="N8" i="37"/>
  <c r="J42" i="37"/>
  <c r="J40" i="37"/>
  <c r="J43" i="37"/>
  <c r="J36" i="37"/>
  <c r="J26" i="37"/>
  <c r="J31" i="37"/>
  <c r="J30" i="37"/>
  <c r="J33" i="37"/>
  <c r="J35" i="37"/>
  <c r="J39" i="37"/>
  <c r="J19" i="37"/>
  <c r="J17" i="37"/>
  <c r="J11" i="37"/>
  <c r="J10" i="37"/>
  <c r="J20" i="37"/>
  <c r="J41" i="37"/>
  <c r="J9" i="37"/>
  <c r="J28" i="37"/>
  <c r="J24" i="37"/>
  <c r="J16" i="37"/>
  <c r="J38" i="37"/>
  <c r="J7" i="37"/>
  <c r="J32" i="37"/>
  <c r="J14" i="37"/>
  <c r="J25" i="37"/>
  <c r="J34" i="37"/>
  <c r="J18" i="37"/>
  <c r="J29" i="37"/>
  <c r="J15" i="37"/>
  <c r="J27" i="37"/>
  <c r="J37" i="37"/>
  <c r="J23" i="37"/>
  <c r="J21" i="37"/>
  <c r="J8" i="37"/>
  <c r="J12" i="37"/>
  <c r="J13" i="37"/>
  <c r="J22" i="37"/>
  <c r="F42" i="37"/>
  <c r="F40" i="37"/>
  <c r="F43" i="37"/>
  <c r="F36" i="37"/>
  <c r="F26" i="37"/>
  <c r="F31" i="37"/>
  <c r="F30" i="37"/>
  <c r="F33" i="37"/>
  <c r="F10" i="37"/>
  <c r="F24" i="37"/>
  <c r="F38" i="37"/>
  <c r="F21" i="37"/>
  <c r="F15" i="37"/>
  <c r="F17" i="37"/>
  <c r="F11" i="37"/>
  <c r="F35" i="37"/>
  <c r="F39" i="37"/>
  <c r="F14" i="37"/>
  <c r="F25" i="37"/>
  <c r="F9" i="37"/>
  <c r="F28" i="37"/>
  <c r="F23" i="37"/>
  <c r="F22" i="37"/>
  <c r="F27" i="37"/>
  <c r="F34" i="37"/>
  <c r="F18" i="37"/>
  <c r="F13" i="37"/>
  <c r="F7" i="37"/>
  <c r="F20" i="37"/>
  <c r="F12" i="37"/>
  <c r="F16" i="37"/>
  <c r="F19" i="37"/>
  <c r="F32" i="37"/>
  <c r="F41" i="37"/>
  <c r="F37" i="37"/>
  <c r="F29" i="37"/>
  <c r="F8" i="37"/>
  <c r="Q35" i="37"/>
  <c r="Q24" i="37"/>
  <c r="Q10" i="37"/>
  <c r="Q29" i="37"/>
  <c r="Q16" i="37"/>
  <c r="Q23" i="37"/>
  <c r="Q19" i="37"/>
  <c r="Q15" i="37"/>
  <c r="Q36" i="37"/>
  <c r="Q38" i="37"/>
  <c r="Q21" i="37"/>
  <c r="Q33" i="37"/>
  <c r="Q14" i="37"/>
  <c r="Q27" i="37"/>
  <c r="Q26" i="37"/>
  <c r="Q30" i="37"/>
  <c r="Q25" i="37"/>
  <c r="Q8" i="37"/>
  <c r="Q40" i="37"/>
  <c r="Q7" i="37"/>
  <c r="Q32" i="37"/>
  <c r="Q17" i="37"/>
  <c r="Q9" i="37"/>
  <c r="Q28" i="37"/>
  <c r="Q42" i="37"/>
  <c r="Q39" i="37"/>
  <c r="Q31" i="37"/>
  <c r="Q13" i="37"/>
  <c r="Q11" i="37"/>
  <c r="Q43" i="37"/>
  <c r="Q41" i="37"/>
  <c r="Q18" i="37"/>
  <c r="Q12" i="37"/>
  <c r="Q22" i="37"/>
  <c r="Q20" i="37"/>
  <c r="Q34" i="37"/>
  <c r="Q37" i="37"/>
  <c r="M35" i="37"/>
  <c r="M24" i="37"/>
  <c r="M10" i="37"/>
  <c r="M29" i="37"/>
  <c r="M16" i="37"/>
  <c r="M23" i="37"/>
  <c r="M19" i="37"/>
  <c r="M15" i="37"/>
  <c r="M43" i="37"/>
  <c r="M26" i="37"/>
  <c r="M22" i="37"/>
  <c r="M32" i="37"/>
  <c r="M14" i="37"/>
  <c r="M27" i="37"/>
  <c r="M42" i="37"/>
  <c r="M38" i="37"/>
  <c r="M39" i="37"/>
  <c r="M31" i="37"/>
  <c r="M33" i="37"/>
  <c r="M17" i="37"/>
  <c r="M8" i="37"/>
  <c r="M13" i="37"/>
  <c r="M11" i="37"/>
  <c r="M9" i="37"/>
  <c r="M28" i="37"/>
  <c r="M40" i="37"/>
  <c r="M21" i="37"/>
  <c r="M30" i="37"/>
  <c r="M20" i="37"/>
  <c r="M41" i="37"/>
  <c r="M34" i="37"/>
  <c r="M36" i="37"/>
  <c r="M25" i="37"/>
  <c r="M18" i="37"/>
  <c r="M7" i="37"/>
  <c r="M37" i="37"/>
  <c r="M12" i="37"/>
  <c r="I35" i="37"/>
  <c r="I24" i="37"/>
  <c r="I10" i="37"/>
  <c r="I29" i="37"/>
  <c r="I16" i="37"/>
  <c r="I23" i="37"/>
  <c r="I19" i="37"/>
  <c r="I15" i="37"/>
  <c r="I36" i="37"/>
  <c r="I31" i="37"/>
  <c r="I7" i="37"/>
  <c r="I14" i="37"/>
  <c r="I27" i="37"/>
  <c r="I40" i="37"/>
  <c r="I22" i="37"/>
  <c r="I21" i="37"/>
  <c r="I30" i="37"/>
  <c r="I13" i="37"/>
  <c r="I11" i="37"/>
  <c r="I8" i="37"/>
  <c r="I43" i="37"/>
  <c r="I42" i="37"/>
  <c r="I20" i="37"/>
  <c r="I41" i="37"/>
  <c r="I9" i="37"/>
  <c r="I28" i="37"/>
  <c r="I38" i="37"/>
  <c r="I39" i="37"/>
  <c r="I32" i="37"/>
  <c r="I33" i="37"/>
  <c r="I25" i="37"/>
  <c r="I18" i="37"/>
  <c r="I17" i="37"/>
  <c r="I37" i="37"/>
  <c r="I34" i="37"/>
  <c r="I12" i="37"/>
  <c r="I26" i="37"/>
  <c r="E35" i="37"/>
  <c r="E24" i="37"/>
  <c r="E10" i="37"/>
  <c r="E29" i="37"/>
  <c r="E16" i="37"/>
  <c r="E23" i="37"/>
  <c r="E19" i="37"/>
  <c r="E43" i="37"/>
  <c r="E26" i="37"/>
  <c r="E39" i="37"/>
  <c r="E30" i="37"/>
  <c r="E14" i="37"/>
  <c r="E27" i="37"/>
  <c r="E38" i="37"/>
  <c r="E7" i="37"/>
  <c r="E32" i="37"/>
  <c r="E33" i="37"/>
  <c r="E20" i="37"/>
  <c r="E41" i="37"/>
  <c r="E8" i="37"/>
  <c r="E40" i="37"/>
  <c r="E31" i="37"/>
  <c r="E15" i="37"/>
  <c r="E25" i="37"/>
  <c r="E9" i="37"/>
  <c r="E28" i="37"/>
  <c r="E36" i="37"/>
  <c r="E22" i="37"/>
  <c r="E21" i="37"/>
  <c r="E17" i="37"/>
  <c r="E34" i="37"/>
  <c r="E18" i="37"/>
  <c r="E42" i="37"/>
  <c r="E13" i="37"/>
  <c r="E37" i="37"/>
  <c r="E11" i="37"/>
  <c r="E12" i="37"/>
  <c r="P43" i="37"/>
  <c r="P36" i="37"/>
  <c r="P26" i="37"/>
  <c r="P42" i="37"/>
  <c r="P40" i="37"/>
  <c r="P38" i="37"/>
  <c r="P22" i="37"/>
  <c r="P7" i="37"/>
  <c r="P29" i="37"/>
  <c r="P39" i="37"/>
  <c r="P30" i="37"/>
  <c r="P15" i="37"/>
  <c r="P20" i="37"/>
  <c r="P25" i="37"/>
  <c r="P35" i="37"/>
  <c r="P21" i="37"/>
  <c r="P14" i="37"/>
  <c r="P41" i="37"/>
  <c r="P37" i="37"/>
  <c r="P19" i="37"/>
  <c r="P27" i="37"/>
  <c r="P8" i="37"/>
  <c r="P12" i="37"/>
  <c r="P16" i="37"/>
  <c r="P32" i="37"/>
  <c r="P33" i="37"/>
  <c r="P17" i="37"/>
  <c r="P23" i="37"/>
  <c r="P28" i="37"/>
  <c r="P10" i="37"/>
  <c r="P24" i="37"/>
  <c r="P13" i="37"/>
  <c r="P31" i="37"/>
  <c r="P9" i="37"/>
  <c r="P11" i="37"/>
  <c r="P34" i="37"/>
  <c r="P18" i="37"/>
  <c r="L43" i="37"/>
  <c r="L36" i="37"/>
  <c r="L26" i="37"/>
  <c r="L42" i="37"/>
  <c r="L40" i="37"/>
  <c r="L38" i="37"/>
  <c r="L22" i="37"/>
  <c r="L7" i="37"/>
  <c r="L10" i="37"/>
  <c r="L16" i="37"/>
  <c r="L21" i="37"/>
  <c r="L33" i="37"/>
  <c r="L20" i="37"/>
  <c r="L25" i="37"/>
  <c r="L24" i="37"/>
  <c r="L32" i="37"/>
  <c r="L27" i="37"/>
  <c r="L37" i="37"/>
  <c r="L29" i="37"/>
  <c r="L39" i="37"/>
  <c r="L31" i="37"/>
  <c r="L23" i="37"/>
  <c r="L15" i="37"/>
  <c r="L17" i="37"/>
  <c r="L8" i="37"/>
  <c r="L12" i="37"/>
  <c r="L35" i="37"/>
  <c r="L13" i="37"/>
  <c r="L11" i="37"/>
  <c r="L14" i="37"/>
  <c r="L9" i="37"/>
  <c r="L19" i="37"/>
  <c r="L41" i="37"/>
  <c r="L34" i="37"/>
  <c r="L28" i="37"/>
  <c r="L30" i="37"/>
  <c r="L18" i="37"/>
  <c r="H43" i="37"/>
  <c r="H36" i="37"/>
  <c r="H26" i="37"/>
  <c r="H42" i="37"/>
  <c r="H40" i="37"/>
  <c r="H38" i="37"/>
  <c r="H22" i="37"/>
  <c r="H7" i="37"/>
  <c r="H29" i="37"/>
  <c r="H23" i="37"/>
  <c r="H32" i="37"/>
  <c r="H20" i="37"/>
  <c r="H25" i="37"/>
  <c r="H17" i="37"/>
  <c r="H37" i="37"/>
  <c r="H10" i="37"/>
  <c r="H21" i="37"/>
  <c r="H30" i="37"/>
  <c r="H19" i="37"/>
  <c r="H13" i="37"/>
  <c r="H11" i="37"/>
  <c r="H8" i="37"/>
  <c r="H12" i="37"/>
  <c r="H24" i="37"/>
  <c r="H16" i="37"/>
  <c r="H14" i="37"/>
  <c r="H41" i="37"/>
  <c r="H35" i="37"/>
  <c r="H33" i="37"/>
  <c r="H27" i="37"/>
  <c r="H28" i="37"/>
  <c r="H39" i="37"/>
  <c r="H18" i="37"/>
  <c r="H15" i="37"/>
  <c r="H9" i="37"/>
  <c r="H31" i="37"/>
  <c r="H34" i="37"/>
  <c r="D43" i="37"/>
  <c r="D36" i="37"/>
  <c r="D26" i="37"/>
  <c r="D42" i="37"/>
  <c r="D40" i="37"/>
  <c r="D38" i="37"/>
  <c r="D22" i="37"/>
  <c r="D7" i="37"/>
  <c r="D10" i="37"/>
  <c r="D31" i="37"/>
  <c r="D19" i="37"/>
  <c r="D20" i="37"/>
  <c r="D25" i="37"/>
  <c r="D29" i="37"/>
  <c r="D16" i="37"/>
  <c r="D13" i="37"/>
  <c r="D11" i="37"/>
  <c r="D37" i="37"/>
  <c r="D35" i="37"/>
  <c r="D39" i="37"/>
  <c r="D32" i="37"/>
  <c r="D33" i="37"/>
  <c r="D14" i="37"/>
  <c r="D41" i="37"/>
  <c r="D8" i="37"/>
  <c r="D12" i="37"/>
  <c r="D23" i="37"/>
  <c r="D15" i="37"/>
  <c r="D27" i="37"/>
  <c r="D30" i="37"/>
  <c r="D9" i="37"/>
  <c r="D24" i="37"/>
  <c r="D21" i="37"/>
  <c r="D17" i="37"/>
  <c r="D28" i="37"/>
  <c r="D18" i="37"/>
  <c r="D34" i="37"/>
  <c r="D49" i="30"/>
  <c r="E49" i="30"/>
  <c r="F49" i="30"/>
  <c r="G49" i="30"/>
  <c r="H49" i="30"/>
  <c r="I49" i="30"/>
  <c r="J49" i="30"/>
  <c r="K49" i="30"/>
  <c r="L49" i="30"/>
  <c r="M49" i="30"/>
  <c r="N49" i="30"/>
  <c r="O49" i="30"/>
  <c r="P49" i="30"/>
  <c r="Q49" i="30"/>
  <c r="C49" i="30"/>
  <c r="C44" i="30"/>
  <c r="E48" i="3"/>
  <c r="F48" i="3"/>
  <c r="G48" i="3"/>
  <c r="H48" i="3"/>
  <c r="I48" i="3"/>
  <c r="J48" i="3"/>
  <c r="K48" i="3"/>
  <c r="L48" i="3"/>
  <c r="M48" i="3"/>
  <c r="N48" i="3"/>
  <c r="O48" i="3"/>
  <c r="P48" i="3"/>
  <c r="Q48" i="3"/>
  <c r="J44" i="37" l="1"/>
  <c r="K44" i="37"/>
  <c r="D44" i="37"/>
  <c r="H44" i="37"/>
  <c r="Q44" i="37"/>
  <c r="F44" i="37"/>
  <c r="E44" i="37"/>
  <c r="N44" i="37"/>
  <c r="G44" i="37"/>
  <c r="L44" i="37"/>
  <c r="P44" i="37"/>
  <c r="O44" i="37"/>
  <c r="I44" i="37"/>
  <c r="M44" i="37"/>
  <c r="Q48" i="37"/>
  <c r="Q46" i="37"/>
  <c r="M48" i="37"/>
  <c r="M46" i="37"/>
  <c r="M47" i="37"/>
  <c r="N48" i="37"/>
  <c r="N47" i="37"/>
  <c r="N46" i="37"/>
  <c r="I48" i="37"/>
  <c r="I47" i="37"/>
  <c r="I46" i="37"/>
  <c r="D46" i="37"/>
  <c r="D47" i="37"/>
  <c r="D48" i="37"/>
  <c r="C47" i="37"/>
  <c r="C46" i="37"/>
  <c r="C48" i="37"/>
  <c r="J48" i="37"/>
  <c r="J47" i="37"/>
  <c r="J46" i="37"/>
  <c r="F48" i="37"/>
  <c r="F47" i="37"/>
  <c r="F46" i="37"/>
  <c r="Q47" i="37"/>
  <c r="E46" i="37"/>
  <c r="E48" i="37"/>
  <c r="E47" i="37"/>
  <c r="P46" i="37"/>
  <c r="P47" i="37"/>
  <c r="P48" i="37"/>
  <c r="L46" i="37"/>
  <c r="L48" i="37"/>
  <c r="L47" i="37"/>
  <c r="H46" i="37"/>
  <c r="H47" i="37"/>
  <c r="H48" i="37"/>
  <c r="O47" i="37"/>
  <c r="O46" i="37"/>
  <c r="O48" i="37"/>
  <c r="K47" i="37"/>
  <c r="K46" i="37"/>
  <c r="K48" i="37"/>
  <c r="G47" i="37"/>
  <c r="G48" i="37"/>
  <c r="G46" i="37"/>
  <c r="C10" i="37"/>
  <c r="C29" i="37"/>
  <c r="C35" i="37"/>
  <c r="C24" i="37"/>
  <c r="C39" i="37"/>
  <c r="C21" i="37"/>
  <c r="C32" i="37"/>
  <c r="C42" i="37"/>
  <c r="C23" i="37"/>
  <c r="C7" i="37"/>
  <c r="C13" i="37"/>
  <c r="C41" i="37"/>
  <c r="C30" i="37"/>
  <c r="C19" i="37"/>
  <c r="C17" i="37"/>
  <c r="C34" i="37"/>
  <c r="C18" i="37"/>
  <c r="C26" i="37"/>
  <c r="C16" i="37"/>
  <c r="C38" i="37"/>
  <c r="C20" i="37"/>
  <c r="C11" i="37"/>
  <c r="C37" i="37"/>
  <c r="C43" i="37"/>
  <c r="C40" i="37"/>
  <c r="C31" i="37"/>
  <c r="C33" i="37"/>
  <c r="C14" i="37"/>
  <c r="C25" i="37"/>
  <c r="C22" i="37"/>
  <c r="C8" i="37"/>
  <c r="C36" i="37"/>
  <c r="C12" i="37"/>
  <c r="C15" i="37"/>
  <c r="C28" i="37"/>
  <c r="C27" i="37"/>
  <c r="C9" i="37"/>
  <c r="R44" i="30"/>
  <c r="R48" i="30"/>
  <c r="R46" i="30"/>
  <c r="R47" i="30"/>
  <c r="G49" i="37" l="1"/>
  <c r="H49" i="37"/>
  <c r="L49" i="37"/>
  <c r="O49" i="37"/>
  <c r="M49" i="37"/>
  <c r="K49" i="37"/>
  <c r="P49" i="37"/>
  <c r="E49" i="37"/>
  <c r="J49" i="37"/>
  <c r="D49" i="37"/>
  <c r="N49" i="37"/>
  <c r="F49" i="37"/>
  <c r="C49" i="37"/>
  <c r="I49" i="37"/>
  <c r="Q49" i="37"/>
  <c r="C44" i="37"/>
  <c r="R49" i="30"/>
  <c r="D48" i="3"/>
  <c r="C48" i="3"/>
  <c r="K49" i="3" l="1"/>
  <c r="N49" i="3"/>
  <c r="M49" i="3"/>
  <c r="D49" i="3"/>
  <c r="C49" i="3"/>
  <c r="G49" i="3"/>
  <c r="J49" i="3"/>
  <c r="E49" i="3"/>
  <c r="I49" i="3"/>
  <c r="Q49" i="3"/>
  <c r="H49" i="3"/>
  <c r="L49" i="3"/>
  <c r="O49" i="3"/>
  <c r="P49" i="3"/>
  <c r="F49" i="3"/>
  <c r="H15" i="36" l="1"/>
  <c r="H10" i="36"/>
  <c r="H18" i="36"/>
  <c r="H22" i="36"/>
  <c r="H27" i="36"/>
  <c r="H9" i="36"/>
  <c r="H6" i="36"/>
  <c r="H16" i="36"/>
  <c r="H30" i="36"/>
  <c r="H29" i="36"/>
  <c r="H28" i="36"/>
  <c r="H11" i="36"/>
  <c r="H25" i="36"/>
  <c r="H13" i="36"/>
  <c r="H12" i="36"/>
  <c r="H8" i="36"/>
  <c r="H19" i="36"/>
  <c r="H24" i="36"/>
  <c r="H21" i="36"/>
  <c r="H20" i="36"/>
  <c r="H23" i="36"/>
  <c r="H14" i="36"/>
  <c r="H7" i="36"/>
  <c r="H26" i="36"/>
  <c r="H17" i="36"/>
  <c r="D15" i="36"/>
  <c r="D20" i="36"/>
  <c r="D10" i="36"/>
  <c r="D23" i="36"/>
  <c r="D18" i="36"/>
  <c r="D14" i="36"/>
  <c r="D22" i="36"/>
  <c r="D7" i="36"/>
  <c r="D27" i="36"/>
  <c r="D26" i="36"/>
  <c r="D9" i="36"/>
  <c r="D30" i="36"/>
  <c r="D28" i="36"/>
  <c r="D25" i="36"/>
  <c r="D12" i="36"/>
  <c r="D19" i="36"/>
  <c r="D21" i="36"/>
  <c r="D6" i="36"/>
  <c r="D17" i="36"/>
  <c r="D16" i="36"/>
  <c r="D29" i="36"/>
  <c r="D11" i="36"/>
  <c r="D13" i="36"/>
  <c r="D8" i="36"/>
  <c r="D24" i="36"/>
  <c r="G15" i="36"/>
  <c r="G30" i="36"/>
  <c r="G20" i="36"/>
  <c r="G29" i="36"/>
  <c r="G10" i="36"/>
  <c r="G28" i="36"/>
  <c r="G23" i="36"/>
  <c r="G11" i="36"/>
  <c r="G18" i="36"/>
  <c r="G25" i="36"/>
  <c r="G14" i="36"/>
  <c r="G13" i="36"/>
  <c r="G22" i="36"/>
  <c r="G12" i="36"/>
  <c r="G7" i="36"/>
  <c r="G8" i="36"/>
  <c r="G27" i="36"/>
  <c r="G19" i="36"/>
  <c r="G26" i="36"/>
  <c r="G24" i="36"/>
  <c r="G9" i="36"/>
  <c r="G21" i="36"/>
  <c r="G6" i="36"/>
  <c r="G17" i="36"/>
  <c r="G16" i="36"/>
  <c r="F15" i="36"/>
  <c r="F30" i="36"/>
  <c r="F20" i="36"/>
  <c r="F29" i="36"/>
  <c r="F10" i="36"/>
  <c r="F28" i="36"/>
  <c r="F23" i="36"/>
  <c r="F11" i="36"/>
  <c r="F18" i="36"/>
  <c r="F25" i="36"/>
  <c r="F14" i="36"/>
  <c r="F13" i="36"/>
  <c r="F22" i="36"/>
  <c r="F12" i="36"/>
  <c r="F7" i="36"/>
  <c r="F8" i="36"/>
  <c r="F27" i="36"/>
  <c r="F19" i="36"/>
  <c r="F26" i="36"/>
  <c r="F24" i="36"/>
  <c r="F9" i="36"/>
  <c r="F21" i="36"/>
  <c r="F6" i="36"/>
  <c r="F17" i="36"/>
  <c r="F16" i="36"/>
  <c r="E18" i="36"/>
  <c r="E25" i="36"/>
  <c r="E14" i="36"/>
  <c r="E13" i="36"/>
  <c r="E22" i="36"/>
  <c r="E12" i="36"/>
  <c r="E7" i="36"/>
  <c r="E8" i="36"/>
  <c r="E27" i="36"/>
  <c r="E19" i="36"/>
  <c r="E26" i="36"/>
  <c r="E24" i="36"/>
  <c r="E9" i="36"/>
  <c r="E21" i="36"/>
  <c r="E15" i="36"/>
  <c r="E30" i="36"/>
  <c r="E20" i="36"/>
  <c r="E29" i="36"/>
  <c r="E10" i="36"/>
  <c r="E28" i="36"/>
  <c r="E23" i="36"/>
  <c r="E11" i="36"/>
  <c r="E6" i="36"/>
  <c r="E17" i="36"/>
  <c r="E16" i="36"/>
  <c r="I15" i="36"/>
  <c r="I30" i="36"/>
  <c r="I20" i="36"/>
  <c r="I29" i="36"/>
  <c r="I10" i="36"/>
  <c r="I28" i="36"/>
  <c r="I23" i="36"/>
  <c r="I11" i="36"/>
  <c r="I18" i="36"/>
  <c r="I25" i="36"/>
  <c r="I14" i="36"/>
  <c r="I13" i="36"/>
  <c r="I22" i="36"/>
  <c r="I12" i="36"/>
  <c r="I7" i="36"/>
  <c r="I8" i="36"/>
  <c r="I27" i="36"/>
  <c r="I19" i="36"/>
  <c r="I26" i="36"/>
  <c r="I24" i="36"/>
  <c r="I9" i="36"/>
  <c r="I21" i="36"/>
  <c r="I17" i="36"/>
  <c r="I6" i="36"/>
  <c r="I16" i="36"/>
  <c r="I31" i="36" l="1"/>
  <c r="F31" i="36"/>
  <c r="H31" i="36"/>
  <c r="D31" i="36"/>
  <c r="E31" i="36"/>
  <c r="G31" i="36"/>
  <c r="F36" i="5"/>
  <c r="J36" i="5"/>
  <c r="N36" i="5"/>
  <c r="E31" i="6"/>
  <c r="J31" i="6"/>
  <c r="N31" i="6"/>
  <c r="E36" i="6"/>
  <c r="I36" i="6"/>
  <c r="M36" i="6"/>
  <c r="Q36" i="6"/>
  <c r="D31" i="7"/>
  <c r="I31" i="7"/>
  <c r="M31" i="7"/>
  <c r="Q31" i="7"/>
  <c r="D36" i="7"/>
  <c r="H36" i="7"/>
  <c r="L36" i="7"/>
  <c r="P36" i="7"/>
  <c r="F31" i="6"/>
  <c r="K31" i="6"/>
  <c r="O31" i="6"/>
  <c r="E31" i="7"/>
  <c r="J31" i="7"/>
  <c r="N31" i="7"/>
  <c r="F31" i="5"/>
  <c r="O31" i="5"/>
  <c r="L31" i="5"/>
  <c r="G36" i="5"/>
  <c r="O36" i="5"/>
  <c r="J36" i="6"/>
  <c r="I36" i="7"/>
  <c r="M36" i="7"/>
  <c r="I31" i="5"/>
  <c r="M31" i="5"/>
  <c r="K31" i="5"/>
  <c r="H31" i="5"/>
  <c r="P31" i="5"/>
  <c r="C36" i="5"/>
  <c r="K36" i="5"/>
  <c r="F36" i="6"/>
  <c r="N36" i="6"/>
  <c r="E36" i="7"/>
  <c r="Q36" i="7"/>
  <c r="E31" i="5"/>
  <c r="J31" i="5"/>
  <c r="N31" i="5"/>
  <c r="D36" i="5"/>
  <c r="H36" i="5"/>
  <c r="L36" i="5"/>
  <c r="P36" i="5"/>
  <c r="C31" i="6"/>
  <c r="H31" i="6"/>
  <c r="P31" i="6"/>
  <c r="C36" i="6"/>
  <c r="G36" i="6"/>
  <c r="K36" i="6"/>
  <c r="O36" i="6"/>
  <c r="F31" i="7"/>
  <c r="K31" i="7"/>
  <c r="O31" i="7"/>
  <c r="F36" i="7"/>
  <c r="J36" i="7"/>
  <c r="N36" i="7"/>
  <c r="E36" i="5"/>
  <c r="I36" i="5"/>
  <c r="M36" i="5"/>
  <c r="Q36" i="5"/>
  <c r="D31" i="6"/>
  <c r="I31" i="6"/>
  <c r="M31" i="6"/>
  <c r="Q31" i="6"/>
  <c r="D36" i="6"/>
  <c r="H36" i="6"/>
  <c r="L36" i="6"/>
  <c r="P36" i="6"/>
  <c r="C31" i="7"/>
  <c r="H31" i="7"/>
  <c r="L31" i="7"/>
  <c r="P31" i="7"/>
  <c r="C36" i="7"/>
  <c r="G36" i="7"/>
  <c r="K36" i="7"/>
  <c r="O36" i="7"/>
  <c r="D31" i="5"/>
  <c r="G31" i="7" l="1"/>
  <c r="D31" i="8"/>
  <c r="E31" i="8"/>
  <c r="I31" i="8"/>
  <c r="N31" i="8"/>
  <c r="G31" i="5"/>
  <c r="K31" i="8"/>
  <c r="M31" i="8"/>
  <c r="L31" i="8"/>
  <c r="F31" i="8"/>
  <c r="H31" i="8"/>
  <c r="Q31" i="8"/>
  <c r="O31" i="8"/>
  <c r="P31" i="8"/>
  <c r="J31" i="8"/>
  <c r="G31" i="8" l="1"/>
  <c r="L36" i="8" l="1"/>
  <c r="N36" i="8"/>
  <c r="P36" i="8"/>
  <c r="Q36" i="8"/>
  <c r="E36" i="8"/>
  <c r="I36" i="8"/>
  <c r="D36" i="8"/>
  <c r="K36" i="8"/>
  <c r="F36" i="8"/>
  <c r="M36" i="8"/>
  <c r="H36" i="8"/>
  <c r="O36" i="8"/>
  <c r="J36" i="8"/>
  <c r="G36" i="8" l="1"/>
  <c r="C36" i="8" l="1"/>
  <c r="D43" i="28"/>
  <c r="E43" i="28"/>
  <c r="F43" i="28"/>
  <c r="G43" i="28"/>
  <c r="H43" i="28"/>
  <c r="I43" i="28"/>
  <c r="J43" i="28"/>
  <c r="K43" i="28"/>
  <c r="L43" i="28"/>
  <c r="M43" i="28"/>
  <c r="N43" i="28"/>
  <c r="O43" i="28"/>
  <c r="P43" i="28"/>
  <c r="Q43" i="28"/>
  <c r="D48" i="28" l="1"/>
  <c r="E48" i="28"/>
  <c r="F48" i="28"/>
  <c r="G48" i="28"/>
  <c r="H48" i="28"/>
  <c r="I48" i="28"/>
  <c r="J48" i="28"/>
  <c r="K48" i="28"/>
  <c r="L48" i="28"/>
  <c r="M48" i="28"/>
  <c r="N48" i="28"/>
  <c r="O48" i="28"/>
  <c r="P48" i="28"/>
  <c r="C48" i="28"/>
  <c r="C43" i="14" l="1"/>
  <c r="D49" i="15"/>
  <c r="D49" i="16" s="1"/>
  <c r="E49" i="15"/>
  <c r="E49" i="16" s="1"/>
  <c r="F49" i="15"/>
  <c r="F49" i="16" s="1"/>
  <c r="G49" i="15"/>
  <c r="G49" i="16" s="1"/>
  <c r="H49" i="15"/>
  <c r="H49" i="16" s="1"/>
  <c r="I49" i="15"/>
  <c r="I49" i="16" s="1"/>
  <c r="J49" i="15"/>
  <c r="J49" i="16" s="1"/>
  <c r="K49" i="15"/>
  <c r="K49" i="16" s="1"/>
  <c r="L49" i="15"/>
  <c r="L49" i="16" s="1"/>
  <c r="M49" i="15"/>
  <c r="M49" i="16" s="1"/>
  <c r="N49" i="15"/>
  <c r="N49" i="16" s="1"/>
  <c r="O49" i="15"/>
  <c r="O49" i="16" s="1"/>
  <c r="P49" i="15"/>
  <c r="P49" i="16" s="1"/>
  <c r="C49" i="15"/>
  <c r="Q49" i="15" l="1"/>
  <c r="Q49" i="16" s="1"/>
  <c r="C49" i="16"/>
  <c r="C44" i="17"/>
  <c r="D36" i="4" l="1"/>
  <c r="E36" i="4"/>
  <c r="F36" i="4"/>
  <c r="G36" i="4"/>
  <c r="H36" i="4"/>
  <c r="I36" i="4"/>
  <c r="J36" i="4"/>
  <c r="K36" i="4"/>
  <c r="L36" i="4"/>
  <c r="M36" i="4"/>
  <c r="N36" i="4"/>
  <c r="O36" i="4"/>
  <c r="P36" i="4"/>
  <c r="Q36" i="4"/>
  <c r="C36" i="4"/>
  <c r="C31" i="4"/>
  <c r="D31" i="4"/>
  <c r="E31" i="4"/>
  <c r="F31" i="4"/>
  <c r="G31" i="4"/>
  <c r="H31" i="4"/>
  <c r="I31" i="4"/>
  <c r="J31" i="4"/>
  <c r="K31" i="4"/>
  <c r="L31" i="4"/>
  <c r="M31" i="4"/>
  <c r="N31" i="4"/>
  <c r="O31" i="4"/>
  <c r="P31" i="4"/>
  <c r="Q31" i="4"/>
  <c r="O48" i="14"/>
  <c r="N48" i="14"/>
  <c r="M48" i="14"/>
  <c r="L48" i="14"/>
  <c r="K48" i="14"/>
  <c r="J48" i="14"/>
  <c r="I48" i="14"/>
  <c r="H48" i="14"/>
  <c r="G48" i="14"/>
  <c r="F48" i="14"/>
  <c r="E48" i="14"/>
  <c r="D48" i="14"/>
  <c r="C48" i="14"/>
  <c r="J37" i="9"/>
  <c r="I37" i="9"/>
  <c r="H37" i="9"/>
  <c r="G37" i="9"/>
  <c r="F37" i="9"/>
  <c r="E37" i="9"/>
  <c r="D37" i="9"/>
  <c r="C37" i="9"/>
  <c r="K35" i="9" l="1"/>
  <c r="K36" i="9"/>
  <c r="K34" i="9"/>
  <c r="G34" i="36"/>
  <c r="G33" i="36"/>
  <c r="G35" i="36"/>
  <c r="D33" i="36"/>
  <c r="D34" i="36"/>
  <c r="D35" i="36"/>
  <c r="H34" i="36"/>
  <c r="H35" i="36"/>
  <c r="H33" i="36"/>
  <c r="E34" i="36"/>
  <c r="E35" i="36"/>
  <c r="E33" i="36"/>
  <c r="F34" i="36"/>
  <c r="F33" i="36"/>
  <c r="F35" i="36"/>
  <c r="J35" i="36"/>
  <c r="J34" i="36"/>
  <c r="J33" i="36"/>
  <c r="C34" i="36"/>
  <c r="C33" i="36"/>
  <c r="C35" i="36"/>
  <c r="I34" i="36"/>
  <c r="I33" i="36"/>
  <c r="I35" i="36"/>
  <c r="K37" i="4"/>
  <c r="G37" i="4"/>
  <c r="D37" i="4"/>
  <c r="O37" i="4"/>
  <c r="C37" i="4"/>
  <c r="J37" i="4"/>
  <c r="P37" i="4"/>
  <c r="I37" i="4"/>
  <c r="N37" i="4"/>
  <c r="H37" i="4"/>
  <c r="F37" i="4"/>
  <c r="L37" i="4"/>
  <c r="M37" i="4"/>
  <c r="Q37" i="4"/>
  <c r="E37" i="4"/>
  <c r="I36" i="36" l="1"/>
  <c r="J36" i="36"/>
  <c r="H36" i="36"/>
  <c r="F36" i="36"/>
  <c r="G36" i="36"/>
  <c r="D36" i="36"/>
  <c r="E36" i="36"/>
  <c r="C36" i="36"/>
  <c r="K37" i="9"/>
</calcChain>
</file>

<file path=xl/sharedStrings.xml><?xml version="1.0" encoding="utf-8"?>
<sst xmlns="http://schemas.openxmlformats.org/spreadsheetml/2006/main" count="1725" uniqueCount="313">
  <si>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</si>
  <si>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</si>
  <si>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</si>
  <si>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</si>
  <si>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</si>
  <si>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</si>
  <si>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</si>
  <si>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</si>
  <si>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</si>
  <si>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</si>
  <si>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</si>
  <si>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</si>
  <si>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</si>
  <si>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</si>
  <si>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</si>
  <si>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</si>
  <si>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</si>
  <si>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</si>
  <si>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</si>
  <si>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</si>
  <si>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</si>
  <si>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 xml:space="preserve">CANNON ASSURANCE COMPANY </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</si>
  <si>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</si>
  <si>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</si>
  <si>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</si>
  <si>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</si>
  <si>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</si>
  <si>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</si>
  <si>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</si>
  <si>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</si>
  <si>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</si>
  <si>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</si>
  <si>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</si>
  <si>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</si>
  <si>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</si>
  <si>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</si>
  <si>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</si>
  <si>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</si>
  <si>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</si>
  <si>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 xml:space="preserve">PACIS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</si>
  <si>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</si>
  <si>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</si>
  <si>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</si>
  <si>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</si>
  <si>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</si>
  <si>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</si>
  <si>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</si>
  <si>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</si>
  <si>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</si>
  <si>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</si>
  <si>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</si>
  <si>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</si>
  <si>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</si>
  <si>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</si>
  <si>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</si>
  <si>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</si>
  <si>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</si>
  <si>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</si>
  <si>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</si>
  <si>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</si>
  <si>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</si>
  <si>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</si>
  <si>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</si>
  <si>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</si>
  <si>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</si>
  <si>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</si>
  <si>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</si>
  <si>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</si>
  <si>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</si>
  <si>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</si>
  <si>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</si>
  <si>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</si>
  <si>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</si>
  <si>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</si>
  <si>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</si>
  <si>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</si>
  <si>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</si>
  <si>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</si>
  <si>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</si>
  <si>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</si>
  <si>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</si>
  <si>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</si>
  <si>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</si>
  <si>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</si>
  <si>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</si>
  <si>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</si>
  <si>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</si>
  <si>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</si>
  <si>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</si>
  <si>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</si>
  <si>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</si>
  <si>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</si>
  <si>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</si>
  <si>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</si>
  <si>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</si>
  <si>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</si>
  <si>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</si>
  <si>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</si>
  <si>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</si>
  <si>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</si>
  <si>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</si>
  <si>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</si>
  <si>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</si>
  <si>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</si>
  <si>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</si>
  <si>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</si>
  <si>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</si>
  <si>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</si>
  <si>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</si>
  <si>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</si>
  <si>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</si>
  <si>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</si>
  <si>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</si>
  <si>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</si>
  <si>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</si>
  <si>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</si>
  <si>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</si>
  <si>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</si>
  <si>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</si>
  <si>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</si>
  <si>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</si>
  <si>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</si>
  <si>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</si>
  <si>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</si>
  <si>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</si>
  <si>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</si>
  <si>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</si>
  <si>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</si>
  <si>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</si>
  <si>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</si>
  <si>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</si>
  <si>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</si>
  <si>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</si>
  <si>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</si>
  <si>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</si>
  <si>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</si>
  <si>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</si>
  <si>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</si>
  <si>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</si>
  <si>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</si>
  <si>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</si>
  <si>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</si>
  <si>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</si>
  <si>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</si>
  <si>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</si>
  <si>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</si>
  <si>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</si>
  <si>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</si>
  <si>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</si>
  <si>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</si>
  <si>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Ordinary Shares UnQuoted</t>
  </si>
  <si>
    <t xml:space="preserve">AAR INSURANCE KENYA </t>
  </si>
  <si>
    <t xml:space="preserve">AIG INSURANCE COMPANY </t>
  </si>
  <si>
    <t xml:space="preserve">APA INSURANCE COMPANY </t>
  </si>
  <si>
    <t xml:space="preserve">CONTINENTAL REINSURANCE </t>
  </si>
  <si>
    <t xml:space="preserve">DIRECTLINE ASSURANCE COMPANY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</si>
  <si>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</si>
  <si>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</si>
  <si>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</si>
  <si>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</si>
  <si>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</si>
  <si>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</si>
  <si>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</si>
  <si>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</si>
  <si>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</si>
  <si>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</si>
  <si>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TAKAFUL INSURANCE OF AFRICA </t>
  </si>
  <si>
    <t>THE KENYAN ALLIANCE INSURANCE COMPANY</t>
  </si>
  <si>
    <t>THE MONARCH INSURANCE COMPANY</t>
  </si>
  <si>
    <t xml:space="preserve">UAP INSURANCE COMPANY </t>
  </si>
  <si>
    <t xml:space="preserve">XPLICO INSURANCE COMPANY </t>
  </si>
  <si>
    <t xml:space="preserve">Gross Direct Premium </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</si>
  <si>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</si>
  <si>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</si>
  <si>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</si>
  <si>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</si>
  <si>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</si>
  <si>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</si>
  <si>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</si>
  <si>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</si>
  <si>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</si>
  <si>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Inward Reinsurance</t>
  </si>
  <si>
    <t>KENYA ORIENT LIFE ASSURANCE</t>
  </si>
  <si>
    <t>Continued next page</t>
  </si>
  <si>
    <t>LIBERTY LIFE ASSURANCE</t>
  </si>
  <si>
    <t>PRUDENTIAL LIFE ASSURANCE</t>
  </si>
  <si>
    <t>SAHAM ASSURANCE</t>
  </si>
  <si>
    <t>LIBERTY LIFE ASSURANCE COMPANY</t>
  </si>
  <si>
    <t>BRITAM GENERAL INSURANCE COMPANY</t>
  </si>
  <si>
    <t xml:space="preserve">PHOENIX OF EAST AFRICA ASSURANCE </t>
  </si>
  <si>
    <t>RESOLUTION  INSURANCE COMPANY</t>
  </si>
  <si>
    <t>BRITAM GENERAL INSURANCE</t>
  </si>
  <si>
    <t xml:space="preserve">Permanent Health </t>
  </si>
  <si>
    <t>PACIS INSURANCE COMPANY</t>
  </si>
  <si>
    <t>PHOENIX OF EAST AFRICA</t>
  </si>
  <si>
    <t>RESOLUTION INSURANCE COMPANY</t>
  </si>
  <si>
    <t xml:space="preserve">SAHAM INSURANCE COMPANY </t>
  </si>
  <si>
    <t>BARCLAYS LIFE</t>
  </si>
  <si>
    <t xml:space="preserve">TOTAL </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</si>
  <si>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</si>
  <si>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</si>
  <si>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</si>
  <si>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</si>
  <si>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</si>
  <si>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</si>
  <si>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</si>
  <si>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</si>
  <si>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</si>
  <si>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</si>
  <si>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</si>
  <si>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</si>
  <si>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PIONEER INSURANCE COMPANY</t>
  </si>
  <si>
    <t>SANLAM INSURANE COMPANY</t>
  </si>
  <si>
    <t xml:space="preserve">PIONEER GENERAL INSURANCE </t>
  </si>
  <si>
    <t>SANLAM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</si>
  <si>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</si>
  <si>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</si>
  <si>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</si>
  <si>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</si>
  <si>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</si>
  <si>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</si>
  <si>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</si>
  <si>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</si>
  <si>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</si>
  <si>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</si>
  <si>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</si>
  <si>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</si>
  <si>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</si>
  <si>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</si>
  <si>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</si>
  <si>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</si>
  <si>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</si>
  <si>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</si>
  <si>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</si>
  <si>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</si>
  <si>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</si>
  <si>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</si>
  <si>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</si>
  <si>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</si>
  <si>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</si>
  <si>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</si>
  <si>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</si>
  <si>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</si>
  <si>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</si>
  <si>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</si>
  <si>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</si>
  <si>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</si>
  <si>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</si>
  <si>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</si>
  <si>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</si>
  <si>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</si>
  <si>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</si>
  <si>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</si>
  <si>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</si>
  <si>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</si>
  <si>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</si>
  <si>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APPENDIX 2: SUMMARY OF LONG TERM INSURANCE BUSINESS PROFIT &amp; LOSS ACCOUNTS  FOR THE PERIOD ENDED 31.03.2018</t>
  </si>
  <si>
    <t>APPENDIX 3: SUMMARY OF LONG TERM INSURANCE BUSINESS GROSS PREMIUM INCOME FOR THE PERIOD ENDED 31.03.2018</t>
  </si>
  <si>
    <t>APPENDIX 5: SUMMARY OF LIFE ASSURANCE BUSINESS REVENUE ACCOUNTS FOR THE PERIOD ENDED 31.03.2018</t>
  </si>
  <si>
    <t>APPENDIX 6: SUMMARY OF ANNUITIES BUSINESS REVENUE ACCOUNTS FOR THE PERIOD ENDED 31.03.2018</t>
  </si>
  <si>
    <t>APPENDIX 11: SUMMARY OF PENSIONS BUSINESS REVENUE ACCOUNTS FOR THE PERIOD ENDED 31.03.2018</t>
  </si>
  <si>
    <t>APPENDIX 7: SUMMARY OF GROUP LIFE BUSINESS REVENUE ACCOUNTS FOR THE PERIOD ENDED 31.03.2018</t>
  </si>
  <si>
    <t>APPENDIX 8: SUMMARY OF GROUP CREDIT BUSINESS REVENUE ACCOUNTS FOR THE PERIOD ENDED 31.03.2018</t>
  </si>
  <si>
    <t>APPENDIX 10: SUMMARY OF PERMANENT HEALTH BUSINESS REVENUE ACCOUNTS FOR THE PERIOD ENDED 31.03.2018</t>
  </si>
  <si>
    <t>APPENDIX 9: SUMMARY OF INVESTMENTS BUSINESS REVENUE ACCOUNTS FOR THE PERIOD ENDED 31.03.2018</t>
  </si>
  <si>
    <t>APPENDIX 4: SUMMARY OF LONG TERM INSURANCE BUSINESS MARKET SHARE (GROSS PREMIUM INCOME) PER CLASS FOR THE PERIOD ENDED 31.03.2018</t>
  </si>
  <si>
    <t>APPENDIX 12: SUMMARY OF COMBINED LONG TERM BUSINESS REVENUE ACCOUNTS FOR THE PERIOD ENDED 31.03.2018</t>
  </si>
  <si>
    <t>APPENDIX 20 iii: SUMMARY OF LONG TERM INSURANCE BUSINESS BALANCE SHEETS AS AT 31.03.2018</t>
  </si>
  <si>
    <t>APPENDIX 20 ii: SUMMARY OF LONG TERM INSURANCE BUSINESS BALANCE SHEETS AS AT 31.03.2018</t>
  </si>
  <si>
    <t>APPENDIX 20 i: SUMMARY OF LONG TERM INSURANCE BUSINESS BALANCE SHEETS AS AT 31.03.2018</t>
  </si>
  <si>
    <t>31st March</t>
  </si>
  <si>
    <t>2018 QUARTER ONE STATISTICS</t>
  </si>
  <si>
    <t>SUMMARY OF GENERAL INSURANCE BUSINESS PROFIT &amp; LOSS ACCOUNTS FOR THE PERIOD ENDED 31.03.2018</t>
  </si>
  <si>
    <t>SUMMARY OF LONG TERM INSURANCE BUSINESS PROFIT &amp; LOSS ACCOUNTS  FOR THE PERIOD ENDED 31.03.2018</t>
  </si>
  <si>
    <t>SUMMARY OF LONG TERM INSURANCE BUSINESS GROSS PREMIUM INCOME FOR THE PERIOD ENDED 31.03.2018</t>
  </si>
  <si>
    <t>SUMMARY OF LONG TERM INSURANCE BUSINESS MARKET SHARE PER CLASS FOR THE PERIOD ENDED 31.03.2018</t>
  </si>
  <si>
    <t>SUMMARY OF LIFE ASSURANCE BUSINESS REVENUE ACCOUNTS FOR THE PERIOD ENDED 31.03.2018</t>
  </si>
  <si>
    <t>SUMMARY OF ANNUITIES BUSINESS REVENUE ACCOUNTS FOR THE PERIOD ENDED 31.03.2018</t>
  </si>
  <si>
    <t>SUMMARY OF GROUP LIFE BUSINESS REVENUE ACCOUNTS FOR THE PERIOD ENDED 31.03.2018</t>
  </si>
  <si>
    <t>SUMMARY OF GROUP CREDIT BUSINESS REVENUE ACCOUNTS FOR THE PERIOD ENDED 31.03.2018</t>
  </si>
  <si>
    <t>SUMMARY OF INVESTMENTS BUSINESS REVENUE ACCOUNTS FOR THE PERIOD ENDED 31.03.2018</t>
  </si>
  <si>
    <t>SUMMARY OF PERMANENT HEALTH BUSINESS REVENUE ACCOUNTS FOR THE PERIOD ENDED 31.03.2018</t>
  </si>
  <si>
    <t>SUMMARY OF PENSIONS BUSINESS REVENUE ACCOUNTS FOR THE PERIOD ENDED 31.03.2018</t>
  </si>
  <si>
    <t>SUMMARY OF COMBINED LONG TERM BUSINESS REVENUE ACCOUNTS FOR THE PERIOD ENDED 31.03.2018</t>
  </si>
  <si>
    <t>SUMMARY OF GROSS  PREMIUM INCOME UNDER GENERAL INSURANCE BUSINESS FOR THE PERIOD ENDED 31.03.2018</t>
  </si>
  <si>
    <t>SUMMARY OF GENERAL INSURANCE BUSINESS MARKET SHARE PER CLASS FOR THE PERIOD ENDED 31.03.2018</t>
  </si>
  <si>
    <t>SUMMARY OF CLAIMS PAID UNDER GENERAL INSURANCE BUSINESS FOR THE PERIOD ENDED 31.03.2018</t>
  </si>
  <si>
    <t>SUMMARY OF CLAIMS INCURRED UNDER GENERAL INSURANCE BUSINESS FOR THE PERIOD ENDED 31.03.2018</t>
  </si>
  <si>
    <t>SUMMARY OF INCURRED CLAIMS RATIOS UNDER GENERAL INSURANCE BUSINESS FOR THE PERIOD ENDED 31.03.2018</t>
  </si>
  <si>
    <t>SUMMARY OF UNDERWRITING PROFITS UNDER GENERAL INSURANCE BUSINESS FOR THE PERIOD ENDED 31.03.2018</t>
  </si>
  <si>
    <t>SUMMARY OF GENERAL INSURANCE BUSINESS REVENUE ACCOUNTS FOR THE PERIOD ENDED 31.03.2018</t>
  </si>
  <si>
    <t>SUMMARY OF LONG TERM INSURANCE BUSINESS BALANCE SHEETS AS AT 31.03.2018</t>
  </si>
  <si>
    <t>SUMMARY OF LONG TERM INSURANCE BUSINESS BALANCE SHEETS AS AT 3131.03.2018</t>
  </si>
  <si>
    <t>SUMMARY OF GENERAL INSURANCE BUSINESS BALANCE SHEETS AS AT 331.03.2018</t>
  </si>
  <si>
    <t>SUMMARY OF GENERAL INSURANCE BUSINESS BALANCE SHEETS AS AT 31.03.2018</t>
  </si>
  <si>
    <t>APPENDIX 1: SUMMARY OF GENERAL INSURANCE BUSINESS PROFIT &amp; LOSS ACCOUNTS FOR THE PERIOD ENDED 31.03.2018</t>
  </si>
  <si>
    <t>APPENDIX 13: SUMMARY OF GROSS  PREMIUM INCOME UNDER GENERAL INSURANCE BUSINESS FOR THE PERIOD ENDED 31.03.2018</t>
  </si>
  <si>
    <t>APPENDIX 14: SUMMARY OF GENERAL INSURANCE BUSINESS MARKET SHARE (GROSS PREMIUM INCOME) PER CLASS FOR THE PERIOD ENDED 31.03.2018</t>
  </si>
  <si>
    <t>APPENDIX 15: SUMMARY OF CLAIMS PAID UNDER GENERAL INSURANCE BUSINESS FOR THE PERIOD ENDED 31.03.2018</t>
  </si>
  <si>
    <t>APPENDIX 16: SUMMARY OF CLAIMS INCURRED UNDER GENERAL INSURANCE BUSINESS FOR THE PERIOD ENDED 31.03.2018</t>
  </si>
  <si>
    <t>APPENDIX 18: SUMMARY OF NET EARNED PREMIUM INCOME UNDER GENERAL INSURANCE BUSINESS FOR THE PERIOD ENDED 31.03.2018</t>
  </si>
  <si>
    <t>APPENDIX 18: SUMMARY OF COMMISSIONS UNDER GENERAL INSURANCE BUSINESS FOR THE PERIOD ENDED 31.03.2018</t>
  </si>
  <si>
    <t>APPENDIX 18: SUMMARY OF MANAGEMENT EXPENSES UNDER GENERAL INSURANCE BUSINESS FOR THE PERIOD ENDED 31.03.2018</t>
  </si>
  <si>
    <t>APPENDIX 18: SUMMARY OF NET PREMIUM INCOME UNDER GENERAL INSURANCE BUSINESS FOR THE PERIOD ENDED 31.03.2018</t>
  </si>
  <si>
    <t>APPENDIX 18: SUMMARY OF UNDERWRITING PROFITS UNDER GENERAL INSURANCE BUSINESS FOR THE PERIOD ENDED 31.03.2018</t>
  </si>
  <si>
    <t>APPENDIX 19: SUMMARY OF GENERAL INSURANCE BUSINESS REVENUE ACCOUNTS FOR THE PERIOD ENDED 31.03.2018</t>
  </si>
  <si>
    <t>APPENDIX 21 iv: SUMMARY OF GENERAL INSURANCE BUSINESS BALANCE SHEETS AS AT 31.03.2018</t>
  </si>
  <si>
    <t>APPENDIX 21 iii: SUMMARY OF GENERAL INSURANCE BUSINESS BALANCE SHEETS AS AT 31.03.2018</t>
  </si>
  <si>
    <t>APPENDIX 21 ii: SUMMARY OF GENERAL INSURANCE BUSINESS BALANCE SHEETS AS AT 31.03.2018</t>
  </si>
  <si>
    <t>APPENDIX 21 i: SUMMARY OF GENERAL INSURANCE BUSINESS BALANCE SHEETS AS AT 31.03.2018</t>
  </si>
  <si>
    <t>APPENDIX 17: SUMMARY OF INCURRED CLAIMS RATIOS UNDER GENERAL INSURANCE BUSINESS FOR THE PERIOD ENDED 31.03.2018</t>
  </si>
  <si>
    <t xml:space="preserve">METROPOLITAN CANNON INSURANCE </t>
  </si>
  <si>
    <t>METROPOLITAN CANNON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</si>
</sst>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 #,##0\ \);_(* &quot;-&quot;??_);_(\ @_ \)"/>
    <numFmt numFmtId="166" formatCode="_-* #,##0_-;\-* #,##0_-;_-* &quot;-&quot;??_-;_-@_-"/>
    <numFmt numFmtId="167" formatCode="0.0"/>
    <numFmt numFmtId="168" formatCode="_(* #,##0.00_);_(* \(\ #,##0.00\ \);_(* &quot;-&quot;??_);_(\ @_ \)"/>
    <numFmt numFmtId="169" formatCode="_(* #,##0_);_(* \(#,##0\);_(* &quot;-&quot;??_);_(@_)"/>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sz val="10"/>
      <name val="Bookman Old Style"/>
      <family val="1"/>
    </font>
    <font>
      <b/>
      <sz val="11"/>
      <color theme="1"/>
      <name val="Bookman Old Style"/>
      <family val="1"/>
    </font>
    <font>
      <i/>
      <sz val="11"/>
      <color theme="1"/>
      <name val="Bookman Old Style"/>
      <family val="1"/>
    </font>
    <font>
      <sz val="10"/>
      <color theme="1"/>
      <name val="Bookman Old Style"/>
      <family val="1"/>
    </font>
    <font>
      <i/>
      <sz val="8"/>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i/>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11"/>
      <color theme="1"/>
      <name val="Calibri"/>
      <family val="2"/>
      <scheme val="minor"/>
    </font>
  </fonts>
  <fills count="10">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7" fillId="0" borderId="0" applyNumberFormat="0" applyFill="0" applyBorder="0" applyAlignment="0" applyProtection="0"/>
  </cellStyleXfs>
  <cellXfs count="296">
    <xf numFmtId="0" fontId="0" fillId="0" borderId="0" xfId="0"/>
    <xf numFmtId="0" fontId="0" fillId="0" borderId="0" xfId="0" applyFill="1"/>
    <xf numFmtId="0" fontId="0" fillId="0" borderId="0" xfId="0" applyAlignment="1"/>
    <xf numFmtId="0" fontId="3" fillId="0" borderId="0" xfId="0" applyFont="1"/>
    <xf numFmtId="0" fontId="0" fillId="0" borderId="0" xfId="0" applyAlignment="1">
      <alignment wrapText="1"/>
    </xf>
    <xf numFmtId="166" fontId="2" fillId="0" borderId="0" xfId="1" applyNumberFormat="1" applyFont="1"/>
    <xf numFmtId="0" fontId="0" fillId="0" borderId="0" xfId="0" applyFill="1" applyAlignment="1">
      <alignment wrapText="1"/>
    </xf>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applyFill="1"/>
    <xf numFmtId="0" fontId="10" fillId="0" borderId="0" xfId="0" applyFont="1" applyFill="1"/>
    <xf numFmtId="0" fontId="10" fillId="0" borderId="0" xfId="0" applyFont="1" applyAlignment="1"/>
    <xf numFmtId="0" fontId="4" fillId="0" borderId="0" xfId="0" applyFont="1" applyFill="1" applyBorder="1" applyAlignment="1">
      <alignment horizontal="left" wrapText="1"/>
    </xf>
    <xf numFmtId="0" fontId="10" fillId="0" borderId="0" xfId="0" applyFont="1" applyBorder="1"/>
    <xf numFmtId="0" fontId="10" fillId="0" borderId="1" xfId="0" applyFont="1" applyBorder="1"/>
    <xf numFmtId="0" fontId="7" fillId="2" borderId="2" xfId="0" applyFont="1" applyFill="1" applyBorder="1" applyAlignment="1"/>
    <xf numFmtId="2" fontId="12" fillId="0" borderId="1" xfId="0" applyNumberFormat="1" applyFont="1" applyBorder="1" applyAlignment="1"/>
    <xf numFmtId="0" fontId="7" fillId="2" borderId="1" xfId="0" applyFont="1" applyFill="1" applyBorder="1" applyAlignment="1"/>
    <xf numFmtId="164" fontId="8" fillId="2" borderId="1" xfId="1" applyNumberFormat="1" applyFont="1" applyFill="1" applyBorder="1" applyAlignment="1">
      <alignment horizontal="right"/>
    </xf>
    <xf numFmtId="0" fontId="12" fillId="0" borderId="0" xfId="0" applyFont="1"/>
    <xf numFmtId="0" fontId="12" fillId="0" borderId="0" xfId="0" applyFont="1" applyFill="1"/>
    <xf numFmtId="0" fontId="10" fillId="0" borderId="1" xfId="0" applyFont="1" applyFill="1" applyBorder="1"/>
    <xf numFmtId="166" fontId="7" fillId="0" borderId="1" xfId="1" applyNumberFormat="1" applyFont="1" applyFill="1" applyBorder="1" applyAlignment="1">
      <alignment horizontal="right" wrapText="1"/>
    </xf>
    <xf numFmtId="0" fontId="10" fillId="0" borderId="0" xfId="0" applyFont="1" applyFill="1" applyAlignment="1"/>
    <xf numFmtId="0" fontId="7" fillId="0" borderId="1" xfId="0" applyFont="1" applyFill="1" applyBorder="1" applyAlignment="1">
      <alignment wrapText="1"/>
    </xf>
    <xf numFmtId="165" fontId="7" fillId="0"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6" fontId="7" fillId="2" borderId="2" xfId="1" applyNumberFormat="1" applyFont="1" applyFill="1" applyBorder="1" applyAlignment="1">
      <alignment horizontal="right" wrapText="1"/>
    </xf>
    <xf numFmtId="164" fontId="10" fillId="0" borderId="1" xfId="0" applyNumberFormat="1" applyFont="1" applyBorder="1"/>
    <xf numFmtId="0" fontId="10" fillId="0" borderId="0" xfId="0" applyFont="1" applyFill="1" applyAlignment="1">
      <alignment wrapText="1"/>
    </xf>
    <xf numFmtId="166" fontId="10" fillId="0" borderId="0" xfId="0" applyNumberFormat="1" applyFont="1" applyFill="1"/>
    <xf numFmtId="166" fontId="10" fillId="0" borderId="0" xfId="1" applyNumberFormat="1" applyFont="1" applyFill="1" applyBorder="1"/>
    <xf numFmtId="166" fontId="10" fillId="0" borderId="0" xfId="1" applyNumberFormat="1" applyFont="1" applyFill="1"/>
    <xf numFmtId="166" fontId="12" fillId="0" borderId="0" xfId="0" applyNumberFormat="1" applyFont="1" applyFill="1"/>
    <xf numFmtId="169" fontId="7" fillId="2" borderId="1" xfId="1" applyNumberFormat="1" applyFont="1" applyFill="1" applyBorder="1" applyAlignment="1">
      <alignment horizontal="right" wrapText="1"/>
    </xf>
    <xf numFmtId="169" fontId="8" fillId="2" borderId="1" xfId="1" applyNumberFormat="1" applyFont="1" applyFill="1" applyBorder="1" applyAlignment="1">
      <alignment horizontal="right" wrapText="1"/>
    </xf>
    <xf numFmtId="0" fontId="0" fillId="0" borderId="0" xfId="0" applyFont="1" applyFill="1"/>
    <xf numFmtId="165" fontId="10" fillId="0" borderId="1" xfId="1" applyNumberFormat="1" applyFont="1" applyBorder="1" applyAlignment="1">
      <alignment horizontal="right" wrapText="1"/>
    </xf>
    <xf numFmtId="165" fontId="12" fillId="0" borderId="1" xfId="1" applyNumberFormat="1" applyFont="1" applyBorder="1" applyAlignment="1">
      <alignment horizontal="right" wrapText="1"/>
    </xf>
    <xf numFmtId="166" fontId="8" fillId="3" borderId="2" xfId="1" applyNumberFormat="1" applyFont="1" applyFill="1" applyBorder="1" applyAlignment="1">
      <alignment horizontal="right" wrapText="1"/>
    </xf>
    <xf numFmtId="166" fontId="14" fillId="0" borderId="0" xfId="1" applyNumberFormat="1" applyFont="1" applyBorder="1"/>
    <xf numFmtId="164" fontId="7" fillId="2" borderId="2" xfId="1" applyNumberFormat="1" applyFont="1" applyFill="1" applyBorder="1" applyAlignment="1">
      <alignment horizontal="right" wrapText="1"/>
    </xf>
    <xf numFmtId="0" fontId="0" fillId="4" borderId="0" xfId="0" applyFill="1"/>
    <xf numFmtId="0" fontId="0" fillId="4" borderId="10" xfId="0" applyFill="1" applyBorder="1"/>
    <xf numFmtId="0" fontId="0" fillId="4" borderId="12" xfId="0" applyFill="1" applyBorder="1"/>
    <xf numFmtId="0" fontId="0" fillId="4" borderId="13" xfId="0" applyFill="1" applyBorder="1"/>
    <xf numFmtId="0" fontId="0" fillId="4" borderId="11" xfId="0" applyFill="1" applyBorder="1"/>
    <xf numFmtId="0" fontId="0" fillId="4" borderId="14" xfId="0" applyFill="1" applyBorder="1"/>
    <xf numFmtId="0" fontId="0" fillId="4" borderId="0" xfId="0" applyFill="1" applyBorder="1"/>
    <xf numFmtId="0" fontId="0" fillId="4" borderId="0" xfId="0" applyFont="1" applyFill="1"/>
    <xf numFmtId="0" fontId="18" fillId="4" borderId="0" xfId="0" applyFont="1" applyFill="1" applyBorder="1"/>
    <xf numFmtId="0" fontId="19" fillId="4" borderId="0" xfId="0" applyFont="1" applyFill="1" applyBorder="1"/>
    <xf numFmtId="0" fontId="12" fillId="4" borderId="0" xfId="0" applyFont="1" applyFill="1" applyBorder="1"/>
    <xf numFmtId="0" fontId="0"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21" fillId="4" borderId="0" xfId="0" applyFont="1" applyFill="1" applyBorder="1" applyAlignment="1">
      <alignment horizontal="left" indent="17"/>
    </xf>
    <xf numFmtId="0" fontId="0" fillId="4" borderId="0" xfId="0" applyFill="1" applyBorder="1" applyAlignment="1">
      <alignment horizontal="left" indent="17"/>
    </xf>
    <xf numFmtId="0" fontId="12" fillId="4" borderId="0" xfId="0" applyFont="1" applyFill="1" applyBorder="1" applyAlignment="1">
      <alignment horizontal="left"/>
    </xf>
    <xf numFmtId="0" fontId="20" fillId="5" borderId="15" xfId="0" applyFont="1" applyFill="1" applyBorder="1" applyAlignment="1">
      <alignment horizontal="center" vertical="center"/>
    </xf>
    <xf numFmtId="0" fontId="9" fillId="0" borderId="0" xfId="0" applyFont="1" applyFill="1" applyBorder="1" applyAlignment="1">
      <alignment horizontal="left" wrapText="1"/>
    </xf>
    <xf numFmtId="0" fontId="12" fillId="0" borderId="23" xfId="0" applyFont="1" applyBorder="1" applyAlignment="1"/>
    <xf numFmtId="0" fontId="12" fillId="0" borderId="24" xfId="0" applyFont="1" applyBorder="1" applyAlignment="1"/>
    <xf numFmtId="0" fontId="23" fillId="0" borderId="1" xfId="0" applyFont="1" applyBorder="1" applyAlignment="1">
      <alignment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0" fillId="0" borderId="0" xfId="0" applyFont="1"/>
    <xf numFmtId="0" fontId="24" fillId="8" borderId="1" xfId="0" applyFont="1" applyFill="1" applyBorder="1" applyAlignment="1">
      <alignment wrapText="1"/>
    </xf>
    <xf numFmtId="165" fontId="24" fillId="8" borderId="1" xfId="1" applyNumberFormat="1" applyFont="1" applyFill="1" applyBorder="1" applyAlignment="1">
      <alignment horizontal="right" wrapText="1"/>
    </xf>
    <xf numFmtId="165" fontId="24" fillId="8" borderId="1" xfId="1" applyNumberFormat="1" applyFont="1" applyFill="1" applyBorder="1" applyAlignment="1">
      <alignment wrapText="1"/>
    </xf>
    <xf numFmtId="0" fontId="25" fillId="0" borderId="0" xfId="0" applyFont="1" applyFill="1"/>
    <xf numFmtId="0" fontId="27" fillId="0" borderId="1" xfId="0" applyFont="1" applyBorder="1" applyAlignment="1">
      <alignment wrapText="1"/>
    </xf>
    <xf numFmtId="0" fontId="26" fillId="0" borderId="1" xfId="0" applyFont="1" applyBorder="1" applyAlignment="1">
      <alignment horizontal="left" wrapText="1"/>
    </xf>
    <xf numFmtId="0" fontId="26" fillId="0" borderId="1" xfId="0" applyFont="1" applyBorder="1" applyAlignment="1">
      <alignment horizontal="center" wrapText="1"/>
    </xf>
    <xf numFmtId="0" fontId="27" fillId="0" borderId="1" xfId="0" applyFont="1" applyBorder="1" applyAlignment="1">
      <alignment horizontal="center" wrapText="1"/>
    </xf>
    <xf numFmtId="0" fontId="7" fillId="0" borderId="1" xfId="0" applyFont="1" applyFill="1" applyBorder="1" applyAlignment="1"/>
    <xf numFmtId="0" fontId="28" fillId="0" borderId="0" xfId="0" applyFont="1"/>
    <xf numFmtId="0" fontId="29" fillId="8" borderId="1" xfId="0" applyFont="1" applyFill="1" applyBorder="1" applyAlignment="1">
      <alignment wrapText="1"/>
    </xf>
    <xf numFmtId="165" fontId="29" fillId="8" borderId="1" xfId="1" applyNumberFormat="1" applyFont="1" applyFill="1" applyBorder="1" applyAlignment="1">
      <alignment horizontal="right" wrapText="1"/>
    </xf>
    <xf numFmtId="0" fontId="25" fillId="0" borderId="0" xfId="0" applyFont="1"/>
    <xf numFmtId="0" fontId="30" fillId="2" borderId="1" xfId="0" applyFont="1" applyFill="1" applyBorder="1" applyAlignment="1">
      <alignment wrapText="1"/>
    </xf>
    <xf numFmtId="165" fontId="27" fillId="6" borderId="1" xfId="1" applyNumberFormat="1" applyFont="1" applyFill="1" applyBorder="1" applyAlignment="1">
      <alignment horizontal="right" wrapText="1"/>
    </xf>
    <xf numFmtId="0" fontId="12" fillId="6" borderId="1" xfId="0" applyFont="1" applyFill="1" applyBorder="1"/>
    <xf numFmtId="166" fontId="8" fillId="8" borderId="1" xfId="1" applyNumberFormat="1" applyFont="1" applyFill="1" applyBorder="1" applyAlignment="1">
      <alignment horizontal="center" wrapText="1"/>
    </xf>
    <xf numFmtId="166" fontId="5" fillId="6" borderId="1" xfId="1" applyNumberFormat="1" applyFont="1" applyFill="1" applyBorder="1" applyAlignment="1">
      <alignment horizontal="left" wrapText="1"/>
    </xf>
    <xf numFmtId="166" fontId="5" fillId="6" borderId="1" xfId="1" applyNumberFormat="1" applyFont="1" applyFill="1" applyBorder="1" applyAlignment="1">
      <alignment horizontal="right" wrapText="1"/>
    </xf>
    <xf numFmtId="164" fontId="5" fillId="6"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6" borderId="1" xfId="0" applyFont="1" applyFill="1" applyBorder="1"/>
    <xf numFmtId="164" fontId="8" fillId="6" borderId="1" xfId="1" applyNumberFormat="1" applyFont="1" applyFill="1" applyBorder="1" applyAlignment="1">
      <alignment horizontal="center" wrapText="1"/>
    </xf>
    <xf numFmtId="0" fontId="4" fillId="0" borderId="1" xfId="0" applyFont="1" applyFill="1" applyBorder="1" applyAlignment="1">
      <alignment wrapText="1"/>
    </xf>
    <xf numFmtId="0" fontId="6" fillId="0" borderId="1" xfId="0" applyFont="1" applyFill="1" applyBorder="1" applyAlignment="1">
      <alignment horizontal="center"/>
    </xf>
    <xf numFmtId="169" fontId="8" fillId="8" borderId="1" xfId="1" applyNumberFormat="1" applyFont="1" applyFill="1" applyBorder="1" applyAlignment="1">
      <alignment horizontal="right" wrapText="1"/>
    </xf>
    <xf numFmtId="0" fontId="4" fillId="0" borderId="1" xfId="0" applyFont="1" applyFill="1" applyBorder="1" applyAlignment="1">
      <alignment horizontal="center" wrapText="1"/>
    </xf>
    <xf numFmtId="165" fontId="8" fillId="6" borderId="1" xfId="1" applyNumberFormat="1" applyFont="1" applyFill="1" applyBorder="1" applyAlignment="1">
      <alignment horizontal="right" wrapText="1"/>
    </xf>
    <xf numFmtId="165" fontId="8" fillId="8" borderId="1" xfId="1" applyNumberFormat="1" applyFont="1" applyFill="1" applyBorder="1" applyAlignment="1">
      <alignment horizontal="right" wrapText="1"/>
    </xf>
    <xf numFmtId="0" fontId="8" fillId="8" borderId="1" xfId="0" applyFont="1" applyFill="1" applyBorder="1" applyAlignment="1"/>
    <xf numFmtId="0" fontId="0" fillId="0" borderId="0" xfId="0" applyFill="1" applyAlignment="1"/>
    <xf numFmtId="0" fontId="7" fillId="0" borderId="2" xfId="0" applyFont="1" applyFill="1" applyBorder="1" applyAlignment="1"/>
    <xf numFmtId="168" fontId="7" fillId="0" borderId="1" xfId="1" applyNumberFormat="1" applyFont="1" applyFill="1" applyBorder="1" applyAlignment="1">
      <alignment horizontal="right" wrapText="1"/>
    </xf>
    <xf numFmtId="168" fontId="8" fillId="0" borderId="1" xfId="1" applyNumberFormat="1" applyFont="1" applyFill="1" applyBorder="1" applyAlignment="1">
      <alignment horizontal="right" wrapText="1"/>
    </xf>
    <xf numFmtId="0" fontId="8" fillId="6" borderId="1" xfId="0" applyFont="1" applyFill="1" applyBorder="1" applyAlignment="1"/>
    <xf numFmtId="168" fontId="8" fillId="6" borderId="1" xfId="1" applyNumberFormat="1" applyFont="1" applyFill="1" applyBorder="1" applyAlignment="1">
      <alignment horizontal="right" wrapText="1"/>
    </xf>
    <xf numFmtId="0" fontId="5" fillId="0" borderId="1" xfId="0" applyFont="1" applyFill="1" applyBorder="1" applyAlignment="1">
      <alignment wrapText="1"/>
    </xf>
    <xf numFmtId="165" fontId="7" fillId="0" borderId="2" xfId="1" applyNumberFormat="1" applyFont="1" applyFill="1" applyBorder="1" applyAlignment="1">
      <alignment horizontal="right" wrapText="1"/>
    </xf>
    <xf numFmtId="165" fontId="8" fillId="0" borderId="2"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31" fillId="0" borderId="1" xfId="0" applyFont="1" applyFill="1" applyBorder="1" applyAlignment="1">
      <alignment wrapText="1"/>
    </xf>
    <xf numFmtId="165" fontId="31" fillId="0" borderId="2" xfId="1" applyNumberFormat="1" applyFont="1" applyFill="1" applyBorder="1" applyAlignment="1">
      <alignment horizontal="right" wrapText="1"/>
    </xf>
    <xf numFmtId="165" fontId="32" fillId="0" borderId="2" xfId="1" applyNumberFormat="1" applyFont="1" applyFill="1" applyBorder="1" applyAlignment="1">
      <alignment horizontal="right" wrapText="1"/>
    </xf>
    <xf numFmtId="165" fontId="31" fillId="0" borderId="1" xfId="1" applyNumberFormat="1" applyFont="1" applyFill="1" applyBorder="1" applyAlignment="1">
      <alignment horizontal="right" wrapText="1"/>
    </xf>
    <xf numFmtId="0" fontId="32" fillId="6" borderId="1" xfId="0" applyFont="1" applyFill="1" applyBorder="1" applyAlignment="1">
      <alignment wrapText="1"/>
    </xf>
    <xf numFmtId="165" fontId="32" fillId="6" borderId="1" xfId="1" applyNumberFormat="1" applyFont="1" applyFill="1" applyBorder="1" applyAlignment="1">
      <alignment horizontal="right" wrapText="1"/>
    </xf>
    <xf numFmtId="165" fontId="32"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2" xfId="0" applyNumberFormat="1" applyFont="1" applyFill="1" applyBorder="1" applyAlignment="1">
      <alignment wrapText="1"/>
    </xf>
    <xf numFmtId="167"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167" fontId="7" fillId="0" borderId="1" xfId="1" applyNumberFormat="1" applyFont="1" applyFill="1" applyBorder="1" applyAlignment="1">
      <alignment horizontal="right" wrapText="1"/>
    </xf>
    <xf numFmtId="0" fontId="8" fillId="6" borderId="1" xfId="0" applyNumberFormat="1" applyFont="1" applyFill="1" applyBorder="1" applyAlignment="1">
      <alignment wrapText="1"/>
    </xf>
    <xf numFmtId="167" fontId="8" fillId="6" borderId="2" xfId="1" applyNumberFormat="1" applyFont="1" applyFill="1" applyBorder="1" applyAlignment="1">
      <alignment horizontal="right" wrapText="1"/>
    </xf>
    <xf numFmtId="0" fontId="14" fillId="0" borderId="0" xfId="0" applyFont="1" applyFill="1"/>
    <xf numFmtId="165" fontId="32" fillId="0" borderId="0" xfId="1" applyNumberFormat="1" applyFont="1" applyFill="1" applyBorder="1" applyAlignment="1">
      <alignment horizontal="right" wrapText="1"/>
    </xf>
    <xf numFmtId="0" fontId="32" fillId="0" borderId="0" xfId="0" applyFont="1" applyFill="1" applyBorder="1" applyAlignment="1">
      <alignment horizontal="center" wrapText="1"/>
    </xf>
    <xf numFmtId="0" fontId="33" fillId="0" borderId="0" xfId="0" applyFont="1" applyFill="1" applyBorder="1" applyAlignment="1">
      <alignment horizontal="left" wrapText="1"/>
    </xf>
    <xf numFmtId="0" fontId="13" fillId="0" borderId="0" xfId="0" applyFont="1" applyFill="1"/>
    <xf numFmtId="165" fontId="8" fillId="6" borderId="3" xfId="1" applyNumberFormat="1" applyFont="1" applyFill="1" applyBorder="1" applyAlignment="1">
      <alignment horizontal="right" wrapText="1"/>
    </xf>
    <xf numFmtId="0" fontId="4" fillId="0" borderId="1" xfId="0" applyFont="1" applyFill="1" applyBorder="1" applyAlignment="1">
      <alignment horizontal="left" wrapText="1"/>
    </xf>
    <xf numFmtId="0" fontId="32"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left"/>
    </xf>
    <xf numFmtId="0" fontId="35" fillId="5" borderId="1" xfId="0" applyFont="1" applyFill="1" applyBorder="1" applyAlignment="1">
      <alignment horizontal="left"/>
    </xf>
    <xf numFmtId="165" fontId="32" fillId="5" borderId="1" xfId="1" applyNumberFormat="1" applyFont="1" applyFill="1" applyBorder="1" applyAlignment="1">
      <alignment horizontal="right" wrapText="1"/>
    </xf>
    <xf numFmtId="0" fontId="16" fillId="0" borderId="1" xfId="0" applyFont="1" applyFill="1" applyBorder="1" applyAlignment="1">
      <alignment horizontal="left"/>
    </xf>
    <xf numFmtId="0" fontId="4" fillId="6" borderId="3" xfId="0" applyFont="1" applyFill="1" applyBorder="1" applyAlignment="1">
      <alignment horizontal="left"/>
    </xf>
    <xf numFmtId="165" fontId="32" fillId="6" borderId="3" xfId="1" applyNumberFormat="1" applyFont="1" applyFill="1" applyBorder="1" applyAlignment="1">
      <alignment horizontal="right" wrapText="1"/>
    </xf>
    <xf numFmtId="0" fontId="16" fillId="0" borderId="2" xfId="0" applyFont="1" applyFill="1" applyBorder="1" applyAlignment="1">
      <alignment horizontal="left"/>
    </xf>
    <xf numFmtId="166" fontId="13" fillId="0" borderId="0" xfId="1" applyNumberFormat="1" applyFont="1" applyFill="1"/>
    <xf numFmtId="166" fontId="4" fillId="0" borderId="1" xfId="1" applyNumberFormat="1" applyFont="1" applyFill="1" applyBorder="1" applyAlignment="1">
      <alignment horizontal="left" vertical="center" wrapText="1"/>
    </xf>
    <xf numFmtId="166" fontId="34" fillId="0" borderId="1" xfId="1" applyNumberFormat="1" applyFont="1" applyFill="1" applyBorder="1" applyAlignment="1">
      <alignment horizontal="left"/>
    </xf>
    <xf numFmtId="165" fontId="31" fillId="0" borderId="1" xfId="1" applyNumberFormat="1" applyFont="1" applyFill="1" applyBorder="1" applyAlignment="1">
      <alignment horizontal="center" wrapText="1"/>
    </xf>
    <xf numFmtId="166" fontId="35" fillId="5" borderId="1" xfId="1" applyNumberFormat="1" applyFont="1" applyFill="1" applyBorder="1" applyAlignment="1">
      <alignment horizontal="left"/>
    </xf>
    <xf numFmtId="165" fontId="32" fillId="5" borderId="1" xfId="1" applyNumberFormat="1" applyFont="1" applyFill="1" applyBorder="1" applyAlignment="1">
      <alignment horizontal="center" wrapText="1"/>
    </xf>
    <xf numFmtId="166" fontId="16" fillId="0" borderId="1" xfId="1" applyNumberFormat="1" applyFont="1" applyFill="1" applyBorder="1" applyAlignment="1">
      <alignment horizontal="left"/>
    </xf>
    <xf numFmtId="166" fontId="4" fillId="6" borderId="3" xfId="1" applyNumberFormat="1" applyFont="1" applyFill="1" applyBorder="1" applyAlignment="1">
      <alignment horizontal="left"/>
    </xf>
    <xf numFmtId="165" fontId="32" fillId="6" borderId="3" xfId="1" applyNumberFormat="1" applyFont="1" applyFill="1" applyBorder="1" applyAlignment="1">
      <alignment horizontal="center" wrapText="1"/>
    </xf>
    <xf numFmtId="166" fontId="16" fillId="0" borderId="2" xfId="1" applyNumberFormat="1" applyFont="1" applyFill="1" applyBorder="1" applyAlignment="1">
      <alignment horizontal="left"/>
    </xf>
    <xf numFmtId="165" fontId="31" fillId="0" borderId="2" xfId="1" applyNumberFormat="1" applyFont="1" applyFill="1" applyBorder="1" applyAlignment="1">
      <alignment horizontal="center" wrapText="1"/>
    </xf>
    <xf numFmtId="0" fontId="5" fillId="0" borderId="1" xfId="0" applyFont="1" applyFill="1" applyBorder="1" applyAlignment="1">
      <alignment horizontal="left" vertical="center" wrapText="1"/>
    </xf>
    <xf numFmtId="165" fontId="4" fillId="0" borderId="1" xfId="1" applyNumberFormat="1" applyFont="1" applyFill="1" applyBorder="1" applyAlignment="1">
      <alignment horizontal="left" wrapText="1"/>
    </xf>
    <xf numFmtId="165" fontId="4" fillId="5" borderId="1" xfId="1" applyNumberFormat="1" applyFont="1" applyFill="1" applyBorder="1" applyAlignment="1">
      <alignment horizontal="left" wrapText="1"/>
    </xf>
    <xf numFmtId="165" fontId="4" fillId="6" borderId="3" xfId="1" applyNumberFormat="1" applyFont="1" applyFill="1" applyBorder="1" applyAlignment="1">
      <alignment horizontal="left" wrapText="1"/>
    </xf>
    <xf numFmtId="165" fontId="4" fillId="0" borderId="2" xfId="1" applyNumberFormat="1" applyFont="1" applyFill="1" applyBorder="1" applyAlignment="1">
      <alignment horizontal="left" wrapText="1"/>
    </xf>
    <xf numFmtId="165" fontId="16" fillId="0" borderId="1" xfId="1" applyNumberFormat="1" applyFont="1" applyFill="1" applyBorder="1" applyAlignment="1">
      <alignment horizontal="center"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6" fontId="11" fillId="0" borderId="1" xfId="1" applyNumberFormat="1" applyFont="1" applyFill="1" applyBorder="1" applyAlignment="1"/>
    <xf numFmtId="166" fontId="11" fillId="0" borderId="4" xfId="1" applyNumberFormat="1" applyFont="1" applyFill="1" applyBorder="1" applyAlignment="1"/>
    <xf numFmtId="165" fontId="7" fillId="0" borderId="4" xfId="1" applyNumberFormat="1" applyFont="1" applyFill="1" applyBorder="1" applyAlignment="1">
      <alignment horizontal="right" wrapText="1"/>
    </xf>
    <xf numFmtId="166" fontId="11" fillId="0" borderId="2" xfId="1" applyNumberFormat="1" applyFont="1" applyFill="1" applyBorder="1" applyAlignment="1"/>
    <xf numFmtId="166" fontId="7" fillId="0" borderId="2" xfId="1" applyNumberFormat="1" applyFont="1" applyFill="1" applyBorder="1" applyAlignment="1">
      <alignment horizontal="right" wrapText="1"/>
    </xf>
    <xf numFmtId="166" fontId="7" fillId="0" borderId="4" xfId="1" applyNumberFormat="1" applyFont="1" applyFill="1" applyBorder="1" applyAlignment="1">
      <alignment horizontal="right" wrapText="1"/>
    </xf>
    <xf numFmtId="166" fontId="5" fillId="6" borderId="3" xfId="1" applyNumberFormat="1" applyFont="1" applyFill="1" applyBorder="1" applyAlignment="1"/>
    <xf numFmtId="166" fontId="8" fillId="6" borderId="3" xfId="1" applyNumberFormat="1" applyFont="1" applyFill="1" applyBorder="1" applyAlignment="1">
      <alignment horizontal="right" wrapText="1"/>
    </xf>
    <xf numFmtId="166" fontId="5" fillId="5" borderId="1" xfId="1" applyNumberFormat="1" applyFont="1" applyFill="1" applyBorder="1" applyAlignment="1"/>
    <xf numFmtId="164" fontId="10" fillId="0" borderId="0" xfId="1" applyNumberFormat="1" applyFont="1" applyFill="1"/>
    <xf numFmtId="0" fontId="5" fillId="0" borderId="1" xfId="2" applyFont="1" applyFill="1" applyBorder="1" applyAlignment="1">
      <alignment horizontal="left" wrapText="1"/>
    </xf>
    <xf numFmtId="0" fontId="13" fillId="0" borderId="0" xfId="0" applyFont="1" applyFill="1" applyAlignment="1">
      <alignment horizontal="left"/>
    </xf>
    <xf numFmtId="0" fontId="13" fillId="0" borderId="9" xfId="0" applyFont="1" applyFill="1" applyBorder="1" applyAlignment="1">
      <alignment horizontal="left"/>
    </xf>
    <xf numFmtId="168" fontId="8" fillId="8" borderId="1" xfId="1" applyNumberFormat="1" applyFont="1" applyFill="1" applyBorder="1" applyAlignment="1">
      <alignment horizontal="right" wrapText="1"/>
    </xf>
    <xf numFmtId="0" fontId="5" fillId="0" borderId="1" xfId="0" applyFont="1" applyFill="1" applyBorder="1" applyAlignment="1">
      <alignment horizontal="center" wrapText="1"/>
    </xf>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164" fontId="8" fillId="2" borderId="2" xfId="1" applyNumberFormat="1" applyFont="1" applyFill="1" applyBorder="1" applyAlignment="1">
      <alignment horizontal="right" wrapText="1"/>
    </xf>
    <xf numFmtId="0" fontId="4" fillId="0" borderId="1" xfId="0" applyFont="1" applyFill="1" applyBorder="1" applyAlignment="1">
      <alignment horizontal="center" vertical="center" wrapText="1"/>
    </xf>
    <xf numFmtId="166" fontId="12" fillId="0" borderId="0" xfId="1" applyNumberFormat="1" applyFont="1" applyFill="1"/>
    <xf numFmtId="166" fontId="37" fillId="0" borderId="0" xfId="1" applyNumberFormat="1" applyFont="1" applyFill="1"/>
    <xf numFmtId="0" fontId="37" fillId="0" borderId="0" xfId="0" applyFont="1" applyFill="1"/>
    <xf numFmtId="0" fontId="10" fillId="0" borderId="11" xfId="0" applyFont="1" applyFill="1" applyBorder="1"/>
    <xf numFmtId="0" fontId="10" fillId="0" borderId="19" xfId="0" applyFont="1" applyBorder="1" applyAlignment="1"/>
    <xf numFmtId="0" fontId="10" fillId="0" borderId="20" xfId="0" applyFont="1" applyBorder="1" applyAlignment="1"/>
    <xf numFmtId="0" fontId="10" fillId="0" borderId="11" xfId="0" applyFont="1" applyFill="1" applyBorder="1" applyProtection="1"/>
    <xf numFmtId="0" fontId="41" fillId="0" borderId="28" xfId="4" quotePrefix="1" applyFont="1" applyBorder="1"/>
    <xf numFmtId="0" fontId="41" fillId="0" borderId="29" xfId="4" quotePrefix="1" applyFont="1" applyBorder="1"/>
    <xf numFmtId="0" fontId="42" fillId="0" borderId="0" xfId="4" applyFont="1"/>
    <xf numFmtId="0" fontId="41" fillId="0" borderId="30" xfId="4" quotePrefix="1" applyFont="1" applyBorder="1"/>
    <xf numFmtId="0" fontId="43" fillId="0" borderId="0" xfId="0" applyFont="1" applyAlignment="1"/>
    <xf numFmtId="0" fontId="5" fillId="0" borderId="1" xfId="0" applyFont="1" applyFill="1" applyBorder="1" applyAlignment="1">
      <alignment horizontal="center" wrapText="1"/>
    </xf>
    <xf numFmtId="169" fontId="10" fillId="0" borderId="0" xfId="0" applyNumberFormat="1" applyFont="1" applyFill="1"/>
    <xf numFmtId="0" fontId="5" fillId="0" borderId="1" xfId="0" applyFont="1" applyFill="1" applyBorder="1"/>
    <xf numFmtId="0" fontId="3" fillId="0" borderId="0" xfId="0" applyFont="1" applyFill="1" applyAlignment="1">
      <alignment wrapText="1"/>
    </xf>
    <xf numFmtId="166" fontId="32"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Fill="1" applyBorder="1"/>
    <xf numFmtId="0" fontId="20" fillId="6" borderId="15" xfId="0" applyFont="1" applyFill="1" applyBorder="1" applyAlignment="1">
      <alignment horizontal="center" vertical="center"/>
    </xf>
    <xf numFmtId="2" fontId="7" fillId="0" borderId="1" xfId="1" applyNumberFormat="1" applyFont="1" applyFill="1" applyBorder="1" applyAlignment="1">
      <alignment horizontal="right" wrapText="1"/>
    </xf>
    <xf numFmtId="2" fontId="8" fillId="0" borderId="1" xfId="1" applyNumberFormat="1" applyFont="1" applyFill="1" applyBorder="1" applyAlignment="1">
      <alignment horizontal="right" wrapText="1"/>
    </xf>
    <xf numFmtId="0" fontId="33" fillId="0" borderId="0" xfId="0" applyFont="1" applyFill="1" applyBorder="1" applyAlignment="1">
      <alignment horizontal="left" wrapText="1"/>
    </xf>
    <xf numFmtId="0" fontId="33" fillId="0" borderId="0" xfId="0" applyFont="1" applyFill="1" applyBorder="1" applyAlignment="1">
      <alignment horizontal="left" wrapText="1"/>
    </xf>
    <xf numFmtId="3" fontId="32" fillId="5" borderId="1" xfId="1" applyNumberFormat="1" applyFont="1" applyFill="1" applyBorder="1" applyAlignment="1">
      <alignment horizontal="center" wrapText="1"/>
    </xf>
    <xf numFmtId="3" fontId="32" fillId="6" borderId="3" xfId="1" applyNumberFormat="1" applyFont="1" applyFill="1" applyBorder="1" applyAlignment="1">
      <alignment horizontal="center" wrapText="1"/>
    </xf>
    <xf numFmtId="166" fontId="10" fillId="0" borderId="0" xfId="0" applyNumberFormat="1" applyFont="1"/>
    <xf numFmtId="4" fontId="8" fillId="6" borderId="1" xfId="1" applyNumberFormat="1" applyFont="1" applyFill="1" applyBorder="1" applyAlignment="1">
      <alignment horizontal="right" wrapText="1"/>
    </xf>
    <xf numFmtId="169" fontId="8" fillId="8" borderId="1" xfId="1" applyNumberFormat="1" applyFont="1" applyFill="1" applyBorder="1" applyAlignment="1">
      <alignment horizontal="right"/>
    </xf>
    <xf numFmtId="0" fontId="36" fillId="0" borderId="32" xfId="0" applyFont="1" applyBorder="1" applyAlignment="1">
      <alignment horizontal="center"/>
    </xf>
    <xf numFmtId="0" fontId="36" fillId="0" borderId="33" xfId="0" applyFont="1" applyBorder="1" applyAlignment="1">
      <alignment horizontal="center"/>
    </xf>
    <xf numFmtId="0" fontId="36" fillId="0" borderId="34" xfId="0" applyFont="1" applyBorder="1" applyAlignment="1">
      <alignment horizontal="center"/>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0" fillId="0" borderId="21" xfId="0" applyFont="1" applyBorder="1" applyAlignment="1">
      <alignment horizontal="left" indent="5"/>
    </xf>
    <xf numFmtId="0" fontId="40" fillId="0" borderId="22" xfId="0" applyFont="1" applyBorder="1" applyAlignment="1">
      <alignment horizontal="left" indent="5"/>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22" fillId="6" borderId="5" xfId="0" applyFont="1" applyFill="1" applyBorder="1" applyAlignment="1">
      <alignment horizontal="left" wrapText="1"/>
    </xf>
    <xf numFmtId="0" fontId="22" fillId="6" borderId="6" xfId="0" applyFont="1" applyFill="1" applyBorder="1" applyAlignment="1">
      <alignment horizontal="left" wrapText="1"/>
    </xf>
    <xf numFmtId="0" fontId="22" fillId="6" borderId="7" xfId="0" applyFont="1" applyFill="1" applyBorder="1" applyAlignment="1">
      <alignment horizontal="left" wrapText="1"/>
    </xf>
    <xf numFmtId="0" fontId="24" fillId="9" borderId="5" xfId="0" applyFont="1" applyFill="1" applyBorder="1" applyAlignment="1">
      <alignment horizontal="center" wrapText="1"/>
    </xf>
    <xf numFmtId="0" fontId="24" fillId="9" borderId="6" xfId="0" applyFont="1" applyFill="1" applyBorder="1" applyAlignment="1">
      <alignment horizontal="center" wrapText="1"/>
    </xf>
    <xf numFmtId="0" fontId="24" fillId="9" borderId="7" xfId="0" applyFont="1" applyFill="1" applyBorder="1" applyAlignment="1">
      <alignment horizontal="center" wrapText="1"/>
    </xf>
    <xf numFmtId="0" fontId="9" fillId="0" borderId="8" xfId="0" applyFont="1" applyFill="1" applyBorder="1" applyAlignment="1">
      <alignment horizontal="left" wrapText="1"/>
    </xf>
    <xf numFmtId="0" fontId="23" fillId="7" borderId="5" xfId="0" applyFont="1" applyFill="1" applyBorder="1" applyAlignment="1">
      <alignment horizontal="center" wrapText="1"/>
    </xf>
    <xf numFmtId="0" fontId="23" fillId="7" borderId="6" xfId="0" applyFont="1" applyFill="1" applyBorder="1" applyAlignment="1">
      <alignment horizontal="center" wrapText="1"/>
    </xf>
    <xf numFmtId="0" fontId="23" fillId="7" borderId="7" xfId="0" applyFont="1" applyFill="1" applyBorder="1" applyAlignment="1">
      <alignment horizontal="center" wrapText="1"/>
    </xf>
    <xf numFmtId="0" fontId="27" fillId="7" borderId="5" xfId="0" applyFont="1" applyFill="1" applyBorder="1" applyAlignment="1">
      <alignment horizontal="center" wrapText="1"/>
    </xf>
    <xf numFmtId="0" fontId="27" fillId="7" borderId="6" xfId="0" applyFont="1" applyFill="1" applyBorder="1" applyAlignment="1">
      <alignment horizontal="center" wrapText="1"/>
    </xf>
    <xf numFmtId="0" fontId="27" fillId="7" borderId="7" xfId="0" applyFont="1" applyFill="1" applyBorder="1" applyAlignment="1">
      <alignment horizontal="center" wrapText="1"/>
    </xf>
    <xf numFmtId="0" fontId="26" fillId="6" borderId="1" xfId="0" applyFont="1" applyFill="1" applyBorder="1" applyAlignment="1">
      <alignment horizontal="left" wrapText="1"/>
    </xf>
    <xf numFmtId="0" fontId="9" fillId="0" borderId="0" xfId="0" applyFont="1" applyFill="1" applyBorder="1" applyAlignment="1">
      <alignment horizontal="left" wrapText="1"/>
    </xf>
    <xf numFmtId="0" fontId="12" fillId="6" borderId="1" xfId="0" applyFont="1" applyFill="1" applyBorder="1" applyAlignment="1">
      <alignment horizontal="left"/>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13" fillId="0" borderId="0" xfId="0" applyFont="1" applyBorder="1" applyAlignment="1">
      <alignment horizontal="left"/>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3" fillId="6" borderId="1" xfId="0" applyFont="1" applyFill="1" applyBorder="1" applyAlignment="1">
      <alignment horizontal="left"/>
    </xf>
    <xf numFmtId="0" fontId="13" fillId="0" borderId="8" xfId="0" applyFont="1" applyBorder="1" applyAlignment="1">
      <alignment horizontal="left"/>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4" fillId="6" borderId="1" xfId="0" applyFont="1" applyFill="1" applyBorder="1" applyAlignment="1">
      <alignment horizontal="left"/>
    </xf>
    <xf numFmtId="0" fontId="13" fillId="0" borderId="8" xfId="0" applyFont="1" applyFill="1" applyBorder="1" applyAlignment="1">
      <alignment horizontal="left"/>
    </xf>
    <xf numFmtId="0" fontId="5" fillId="0" borderId="1" xfId="0" applyFont="1" applyFill="1" applyBorder="1" applyAlignment="1">
      <alignment horizontal="center" vertical="center" wrapText="1"/>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0" borderId="1" xfId="0" applyFont="1" applyFill="1" applyBorder="1" applyAlignment="1">
      <alignment horizontal="center" wrapText="1"/>
    </xf>
    <xf numFmtId="0" fontId="15" fillId="0" borderId="8" xfId="0" applyFont="1" applyBorder="1" applyAlignment="1">
      <alignment horizontal="left"/>
    </xf>
    <xf numFmtId="0" fontId="5" fillId="0" borderId="1" xfId="0" applyFont="1" applyFill="1" applyBorder="1" applyAlignment="1">
      <alignment horizontal="center" vertical="center"/>
    </xf>
    <xf numFmtId="0" fontId="44" fillId="0" borderId="8"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5" fillId="6" borderId="7" xfId="0" applyFont="1" applyFill="1" applyBorder="1" applyAlignment="1">
      <alignment horizontal="left"/>
    </xf>
    <xf numFmtId="0" fontId="6" fillId="0" borderId="1" xfId="0" applyFont="1" applyFill="1" applyBorder="1" applyAlignment="1">
      <alignment horizontal="center" vertical="center" wrapText="1"/>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2" fillId="5" borderId="1" xfId="0" applyFont="1" applyFill="1" applyBorder="1" applyAlignment="1">
      <alignment horizontal="center" wrapText="1"/>
    </xf>
    <xf numFmtId="0" fontId="33" fillId="0" borderId="0" xfId="0" applyFont="1" applyFill="1" applyBorder="1" applyAlignment="1">
      <alignment horizontal="left" wrapText="1"/>
    </xf>
    <xf numFmtId="0" fontId="5" fillId="5" borderId="1" xfId="0" applyFont="1" applyFill="1" applyBorder="1" applyAlignment="1">
      <alignment horizontal="center" wrapText="1"/>
    </xf>
    <xf numFmtId="0" fontId="33" fillId="0" borderId="8" xfId="0" applyFont="1" applyFill="1" applyBorder="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right"/>
    </xf>
    <xf numFmtId="0" fontId="12" fillId="6" borderId="5" xfId="0" applyFont="1" applyFill="1" applyBorder="1" applyAlignment="1">
      <alignment horizontal="left"/>
    </xf>
    <xf numFmtId="0" fontId="12" fillId="6" borderId="6" xfId="0" applyFont="1" applyFill="1" applyBorder="1" applyAlignment="1">
      <alignment horizontal="left"/>
    </xf>
    <xf numFmtId="0" fontId="12" fillId="6" borderId="7" xfId="0" applyFont="1" applyFill="1" applyBorder="1" applyAlignment="1">
      <alignment horizontal="left"/>
    </xf>
    <xf numFmtId="166" fontId="13" fillId="0" borderId="0" xfId="1" applyNumberFormat="1" applyFont="1" applyFill="1" applyBorder="1" applyAlignment="1">
      <alignment horizontal="left"/>
    </xf>
    <xf numFmtId="166" fontId="13" fillId="0" borderId="0" xfId="1" applyNumberFormat="1" applyFont="1" applyFill="1" applyAlignment="1">
      <alignment horizontal="left"/>
    </xf>
    <xf numFmtId="166" fontId="13" fillId="0" borderId="0" xfId="1" applyNumberFormat="1" applyFont="1" applyFill="1" applyBorder="1" applyAlignment="1">
      <alignment horizontal="right"/>
    </xf>
    <xf numFmtId="166" fontId="12" fillId="6" borderId="5" xfId="1" applyNumberFormat="1" applyFont="1" applyFill="1" applyBorder="1" applyAlignment="1">
      <alignment horizontal="left"/>
    </xf>
    <xf numFmtId="166" fontId="12" fillId="6" borderId="6" xfId="1" applyNumberFormat="1" applyFont="1" applyFill="1" applyBorder="1" applyAlignment="1">
      <alignment horizontal="left"/>
    </xf>
    <xf numFmtId="166" fontId="12" fillId="6" borderId="7" xfId="1" applyNumberFormat="1" applyFont="1" applyFill="1" applyBorder="1" applyAlignment="1">
      <alignment horizontal="left"/>
    </xf>
    <xf numFmtId="0" fontId="13" fillId="0" borderId="0" xfId="0" applyFont="1" applyFill="1" applyBorder="1" applyAlignment="1">
      <alignment horizontal="left"/>
    </xf>
    <xf numFmtId="0" fontId="10" fillId="0" borderId="9"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76B531"/>
      <color rgb="FF946D20"/>
      <color rgb="FFC7932B"/>
      <color rgb="FFA87C24"/>
      <color rgb="FFA2D668"/>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88281" y="235745"/>
          <a:ext cx="702469" cy="21669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3438" y="250031"/>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3137" y="235744"/>
          <a:ext cx="709613"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800100" cy="610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569244" y="252412"/>
          <a:ext cx="657226" cy="20955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938212" y="254794"/>
          <a:ext cx="5715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4549" y="250031"/>
          <a:ext cx="7048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4675"/>
          <a:ext cx="539750"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1809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1714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1714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71112" y="111945"/>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9355" y="102419"/>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56937" y="11194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0</xdr:colOff>
      <xdr:row>0</xdr:row>
      <xdr:rowOff>402431</xdr:rowOff>
    </xdr:to>
    <xdr:sp macro="" textlink="">
      <xdr:nvSpPr>
        <xdr:cNvPr id="8" name="Rounded Rectangle 7">
          <a:hlinkClick xmlns:r="http://schemas.openxmlformats.org/officeDocument/2006/relationships" r:id="rId4"/>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7905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xdr:cNvPr>
        <xdr:cNvSpPr/>
      </xdr:nvSpPr>
      <xdr:spPr>
        <a:xfrm>
          <a:off x="1654968"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xdr:cNvPr>
        <xdr:cNvSpPr/>
      </xdr:nvSpPr>
      <xdr:spPr>
        <a:xfrm>
          <a:off x="904875"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xdr:cNvPr>
        <xdr:cNvSpPr/>
      </xdr:nvSpPr>
      <xdr:spPr>
        <a:xfrm>
          <a:off x="2488406" y="76200"/>
          <a:ext cx="776288"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xdr:cNvPr>
        <xdr:cNvSpPr/>
      </xdr:nvSpPr>
      <xdr:spPr>
        <a:xfrm>
          <a:off x="1631156" y="30955"/>
          <a:ext cx="704851" cy="2619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xdr:cNvPr>
        <xdr:cNvSpPr/>
      </xdr:nvSpPr>
      <xdr:spPr>
        <a:xfrm>
          <a:off x="940594" y="52388"/>
          <a:ext cx="600075" cy="2428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xdr:cNvPr>
        <xdr:cNvSpPr/>
      </xdr:nvSpPr>
      <xdr:spPr>
        <a:xfrm>
          <a:off x="2369343" y="42863"/>
          <a:ext cx="685801" cy="26193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xdr:cNvPr>
        <xdr:cNvSpPr/>
      </xdr:nvSpPr>
      <xdr:spPr>
        <a:xfrm>
          <a:off x="1684735"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xdr:cNvPr>
        <xdr:cNvSpPr/>
      </xdr:nvSpPr>
      <xdr:spPr>
        <a:xfrm>
          <a:off x="890985"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FE%20REV%20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C-LB"/>
      <sheetName val="TEMPLATES"/>
      <sheetName val="LA"/>
      <sheetName val="ANNUITIES"/>
      <sheetName val="PP"/>
      <sheetName val="GL"/>
      <sheetName val="GC"/>
      <sheetName val="LINKED"/>
      <sheetName val="NON-LINKED"/>
      <sheetName val="PH"/>
      <sheetName val="DA"/>
    </sheetNames>
    <sheetDataSet>
      <sheetData sheetId="0"/>
      <sheetData sheetId="1"/>
      <sheetData sheetId="2">
        <row r="6">
          <cell r="C6">
            <v>170057</v>
          </cell>
          <cell r="D6">
            <v>31710</v>
          </cell>
          <cell r="E6">
            <v>30115</v>
          </cell>
          <cell r="F6">
            <v>0</v>
          </cell>
          <cell r="G6">
            <v>3693</v>
          </cell>
          <cell r="H6">
            <v>2477</v>
          </cell>
          <cell r="I6">
            <v>0</v>
          </cell>
          <cell r="J6">
            <v>0</v>
          </cell>
          <cell r="K6">
            <v>0</v>
          </cell>
          <cell r="L6">
            <v>8898</v>
          </cell>
          <cell r="M6">
            <v>24629</v>
          </cell>
          <cell r="N6">
            <v>4547</v>
          </cell>
          <cell r="O6">
            <v>653</v>
          </cell>
          <cell r="P6">
            <v>0</v>
          </cell>
          <cell r="Q6">
            <v>168062</v>
          </cell>
        </row>
        <row r="7">
          <cell r="C7">
            <v>-602618</v>
          </cell>
          <cell r="D7">
            <v>64192</v>
          </cell>
          <cell r="E7">
            <v>64192</v>
          </cell>
          <cell r="F7">
            <v>0</v>
          </cell>
          <cell r="G7">
            <v>2465</v>
          </cell>
          <cell r="H7">
            <v>28334</v>
          </cell>
          <cell r="I7">
            <v>0</v>
          </cell>
          <cell r="J7">
            <v>0</v>
          </cell>
          <cell r="K7">
            <v>0</v>
          </cell>
          <cell r="L7">
            <v>4733</v>
          </cell>
          <cell r="M7">
            <v>57594</v>
          </cell>
          <cell r="N7">
            <v>8965</v>
          </cell>
          <cell r="O7">
            <v>0</v>
          </cell>
          <cell r="P7">
            <v>0</v>
          </cell>
          <cell r="Q7">
            <v>-620122</v>
          </cell>
        </row>
        <row r="8">
          <cell r="C8">
            <v>21044731</v>
          </cell>
          <cell r="D8">
            <v>2035686</v>
          </cell>
          <cell r="E8">
            <v>2024401</v>
          </cell>
          <cell r="F8">
            <v>0</v>
          </cell>
          <cell r="G8">
            <v>631733</v>
          </cell>
          <cell r="H8">
            <v>631733</v>
          </cell>
          <cell r="I8">
            <v>0</v>
          </cell>
          <cell r="J8">
            <v>0</v>
          </cell>
          <cell r="K8">
            <v>0</v>
          </cell>
          <cell r="L8">
            <v>330706</v>
          </cell>
          <cell r="M8">
            <v>386617</v>
          </cell>
          <cell r="N8">
            <v>2426631</v>
          </cell>
          <cell r="O8">
            <v>8689</v>
          </cell>
          <cell r="P8">
            <v>0</v>
          </cell>
          <cell r="Q8">
            <v>24138018</v>
          </cell>
        </row>
        <row r="9">
          <cell r="C9">
            <v>314875</v>
          </cell>
          <cell r="D9">
            <v>111137</v>
          </cell>
          <cell r="E9">
            <v>111137</v>
          </cell>
          <cell r="F9">
            <v>0</v>
          </cell>
          <cell r="G9">
            <v>28573</v>
          </cell>
          <cell r="H9">
            <v>27922</v>
          </cell>
          <cell r="I9">
            <v>0</v>
          </cell>
          <cell r="J9">
            <v>0</v>
          </cell>
          <cell r="K9">
            <v>0</v>
          </cell>
          <cell r="L9">
            <v>0</v>
          </cell>
          <cell r="M9">
            <v>44005</v>
          </cell>
          <cell r="N9">
            <v>53418</v>
          </cell>
          <cell r="O9">
            <v>0</v>
          </cell>
          <cell r="P9">
            <v>0</v>
          </cell>
          <cell r="Q9">
            <v>407504</v>
          </cell>
        </row>
        <row r="10">
          <cell r="C10">
            <v>851505</v>
          </cell>
          <cell r="D10">
            <v>270577</v>
          </cell>
          <cell r="E10">
            <v>268680</v>
          </cell>
          <cell r="F10">
            <v>0</v>
          </cell>
          <cell r="G10">
            <v>107466</v>
          </cell>
          <cell r="H10">
            <v>189877</v>
          </cell>
          <cell r="I10">
            <v>0</v>
          </cell>
          <cell r="J10">
            <v>0</v>
          </cell>
          <cell r="K10">
            <v>0</v>
          </cell>
          <cell r="L10">
            <v>38541</v>
          </cell>
          <cell r="M10">
            <v>35800</v>
          </cell>
          <cell r="N10">
            <v>30417</v>
          </cell>
          <cell r="O10">
            <v>0</v>
          </cell>
          <cell r="P10">
            <v>0</v>
          </cell>
          <cell r="Q10">
            <v>886384</v>
          </cell>
        </row>
        <row r="11">
          <cell r="C11">
            <v>624930</v>
          </cell>
          <cell r="D11">
            <v>73964</v>
          </cell>
          <cell r="E11">
            <v>73964</v>
          </cell>
          <cell r="F11">
            <v>0</v>
          </cell>
          <cell r="G11">
            <v>37400</v>
          </cell>
          <cell r="H11">
            <v>64492</v>
          </cell>
          <cell r="I11">
            <v>0</v>
          </cell>
          <cell r="J11">
            <v>0</v>
          </cell>
          <cell r="K11">
            <v>0</v>
          </cell>
          <cell r="L11">
            <v>11754</v>
          </cell>
          <cell r="M11">
            <v>13710</v>
          </cell>
          <cell r="N11">
            <v>13265</v>
          </cell>
          <cell r="O11">
            <v>0</v>
          </cell>
          <cell r="P11">
            <v>0</v>
          </cell>
          <cell r="Q11">
            <v>622204</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608820</v>
          </cell>
          <cell r="D14">
            <v>10478</v>
          </cell>
          <cell r="E14">
            <v>10270</v>
          </cell>
          <cell r="F14">
            <v>0</v>
          </cell>
          <cell r="G14">
            <v>2805</v>
          </cell>
          <cell r="H14">
            <v>2582</v>
          </cell>
          <cell r="I14">
            <v>177</v>
          </cell>
          <cell r="J14">
            <v>46</v>
          </cell>
          <cell r="K14">
            <v>0</v>
          </cell>
          <cell r="L14">
            <v>1823</v>
          </cell>
          <cell r="M14">
            <v>4092</v>
          </cell>
          <cell r="N14">
            <v>2981</v>
          </cell>
          <cell r="O14">
            <v>0</v>
          </cell>
          <cell r="P14">
            <v>0</v>
          </cell>
          <cell r="Q14">
            <v>613351</v>
          </cell>
        </row>
        <row r="15">
          <cell r="C15">
            <v>7172072</v>
          </cell>
          <cell r="D15">
            <v>605710</v>
          </cell>
          <cell r="E15">
            <v>597714</v>
          </cell>
          <cell r="F15">
            <v>1243</v>
          </cell>
          <cell r="G15">
            <v>178365</v>
          </cell>
          <cell r="H15">
            <v>162559</v>
          </cell>
          <cell r="I15">
            <v>29480</v>
          </cell>
          <cell r="J15">
            <v>0</v>
          </cell>
          <cell r="K15">
            <v>0</v>
          </cell>
          <cell r="L15">
            <v>119610</v>
          </cell>
          <cell r="M15">
            <v>139360</v>
          </cell>
          <cell r="N15">
            <v>322227</v>
          </cell>
          <cell r="O15">
            <v>0</v>
          </cell>
          <cell r="P15">
            <v>22447</v>
          </cell>
          <cell r="Q15">
            <v>7619800</v>
          </cell>
        </row>
        <row r="16">
          <cell r="C16">
            <v>7169377</v>
          </cell>
          <cell r="D16">
            <v>804263</v>
          </cell>
          <cell r="E16">
            <v>802798</v>
          </cell>
          <cell r="F16">
            <v>0</v>
          </cell>
          <cell r="G16">
            <v>310063</v>
          </cell>
          <cell r="H16">
            <v>224532</v>
          </cell>
          <cell r="I16">
            <v>93500</v>
          </cell>
          <cell r="J16">
            <v>0</v>
          </cell>
          <cell r="K16">
            <v>0</v>
          </cell>
          <cell r="L16">
            <v>164851</v>
          </cell>
          <cell r="M16">
            <v>136554</v>
          </cell>
          <cell r="N16">
            <v>227035</v>
          </cell>
          <cell r="O16">
            <v>787</v>
          </cell>
          <cell r="P16">
            <v>19608</v>
          </cell>
          <cell r="Q16">
            <v>7559377</v>
          </cell>
        </row>
        <row r="17">
          <cell r="C17">
            <v>6884358</v>
          </cell>
          <cell r="D17">
            <v>295688</v>
          </cell>
          <cell r="E17">
            <v>295688</v>
          </cell>
          <cell r="F17">
            <v>0</v>
          </cell>
          <cell r="G17">
            <v>146948</v>
          </cell>
          <cell r="H17">
            <v>138917</v>
          </cell>
          <cell r="I17">
            <v>0</v>
          </cell>
          <cell r="J17">
            <v>0</v>
          </cell>
          <cell r="K17">
            <v>0</v>
          </cell>
          <cell r="L17">
            <v>24295</v>
          </cell>
          <cell r="M17">
            <v>45373</v>
          </cell>
          <cell r="N17">
            <v>223290</v>
          </cell>
          <cell r="O17">
            <v>0</v>
          </cell>
          <cell r="P17">
            <v>15000</v>
          </cell>
          <cell r="Q17">
            <v>7179751</v>
          </cell>
        </row>
        <row r="18">
          <cell r="C18">
            <v>18522</v>
          </cell>
          <cell r="D18">
            <v>11446</v>
          </cell>
          <cell r="E18">
            <v>11410</v>
          </cell>
          <cell r="F18">
            <v>0</v>
          </cell>
          <cell r="G18">
            <v>93</v>
          </cell>
          <cell r="H18">
            <v>0</v>
          </cell>
          <cell r="I18">
            <v>93</v>
          </cell>
          <cell r="J18">
            <v>0</v>
          </cell>
          <cell r="K18">
            <v>0</v>
          </cell>
          <cell r="L18">
            <v>2406</v>
          </cell>
          <cell r="M18">
            <v>11723</v>
          </cell>
          <cell r="N18">
            <v>1069</v>
          </cell>
          <cell r="O18">
            <v>0</v>
          </cell>
          <cell r="P18">
            <v>0</v>
          </cell>
          <cell r="Q18">
            <v>16778</v>
          </cell>
        </row>
        <row r="19">
          <cell r="C19">
            <v>6633783</v>
          </cell>
          <cell r="D19">
            <v>275981</v>
          </cell>
          <cell r="E19">
            <v>274786</v>
          </cell>
          <cell r="F19">
            <v>0</v>
          </cell>
          <cell r="G19">
            <v>137541</v>
          </cell>
          <cell r="H19">
            <v>75564</v>
          </cell>
          <cell r="I19">
            <v>0</v>
          </cell>
          <cell r="J19">
            <v>0</v>
          </cell>
          <cell r="K19">
            <v>0</v>
          </cell>
          <cell r="L19">
            <v>26943</v>
          </cell>
          <cell r="M19">
            <v>43432</v>
          </cell>
          <cell r="N19">
            <v>116725</v>
          </cell>
          <cell r="O19">
            <v>0</v>
          </cell>
          <cell r="P19">
            <v>0</v>
          </cell>
          <cell r="Q19">
            <v>6879356</v>
          </cell>
        </row>
        <row r="20">
          <cell r="C20">
            <v>3114541</v>
          </cell>
          <cell r="D20">
            <v>281779</v>
          </cell>
          <cell r="E20">
            <v>281779</v>
          </cell>
          <cell r="F20">
            <v>0</v>
          </cell>
          <cell r="G20">
            <v>106653</v>
          </cell>
          <cell r="H20">
            <v>106653</v>
          </cell>
          <cell r="I20">
            <v>0</v>
          </cell>
          <cell r="J20">
            <v>0</v>
          </cell>
          <cell r="K20">
            <v>0</v>
          </cell>
          <cell r="L20">
            <v>43071</v>
          </cell>
          <cell r="M20">
            <v>123663</v>
          </cell>
          <cell r="N20">
            <v>28387</v>
          </cell>
          <cell r="O20">
            <v>0</v>
          </cell>
          <cell r="P20">
            <v>0</v>
          </cell>
          <cell r="Q20">
            <v>3151319</v>
          </cell>
        </row>
        <row r="21">
          <cell r="C21">
            <v>741386</v>
          </cell>
          <cell r="D21">
            <v>24915</v>
          </cell>
          <cell r="E21">
            <v>24886</v>
          </cell>
          <cell r="F21">
            <v>0</v>
          </cell>
          <cell r="G21">
            <v>38995</v>
          </cell>
          <cell r="H21">
            <v>20212</v>
          </cell>
          <cell r="I21">
            <v>18783</v>
          </cell>
          <cell r="J21">
            <v>0</v>
          </cell>
          <cell r="K21">
            <v>0</v>
          </cell>
          <cell r="L21">
            <v>-202</v>
          </cell>
          <cell r="M21">
            <v>956</v>
          </cell>
          <cell r="N21">
            <v>839</v>
          </cell>
          <cell r="O21">
            <v>0</v>
          </cell>
          <cell r="P21">
            <v>-9793</v>
          </cell>
          <cell r="Q21">
            <v>737156</v>
          </cell>
        </row>
        <row r="22">
          <cell r="C22">
            <v>5626612</v>
          </cell>
          <cell r="D22">
            <v>204928</v>
          </cell>
          <cell r="E22">
            <v>191145</v>
          </cell>
          <cell r="F22">
            <v>92233</v>
          </cell>
          <cell r="G22">
            <v>137578</v>
          </cell>
          <cell r="H22">
            <v>138674</v>
          </cell>
          <cell r="I22">
            <v>22899</v>
          </cell>
          <cell r="J22">
            <v>0</v>
          </cell>
          <cell r="K22">
            <v>0</v>
          </cell>
          <cell r="L22">
            <v>35919</v>
          </cell>
          <cell r="M22">
            <v>173461</v>
          </cell>
          <cell r="N22">
            <v>365777</v>
          </cell>
          <cell r="O22">
            <v>4530</v>
          </cell>
          <cell r="P22">
            <v>10552</v>
          </cell>
          <cell r="Q22">
            <v>5889731</v>
          </cell>
        </row>
        <row r="23">
          <cell r="C23">
            <v>322400</v>
          </cell>
          <cell r="D23">
            <v>165625</v>
          </cell>
          <cell r="E23">
            <v>165625</v>
          </cell>
          <cell r="F23">
            <v>0</v>
          </cell>
          <cell r="G23">
            <v>98759</v>
          </cell>
          <cell r="H23">
            <v>87767</v>
          </cell>
          <cell r="I23">
            <v>0</v>
          </cell>
          <cell r="J23">
            <v>0</v>
          </cell>
          <cell r="K23">
            <v>0</v>
          </cell>
          <cell r="L23">
            <v>20321</v>
          </cell>
          <cell r="M23">
            <v>84335</v>
          </cell>
          <cell r="N23">
            <v>21332</v>
          </cell>
          <cell r="O23">
            <v>0</v>
          </cell>
          <cell r="P23">
            <v>77501</v>
          </cell>
          <cell r="Q23">
            <v>239433</v>
          </cell>
        </row>
        <row r="24">
          <cell r="C24">
            <v>452375</v>
          </cell>
          <cell r="D24">
            <v>36083</v>
          </cell>
          <cell r="E24">
            <v>36083</v>
          </cell>
          <cell r="F24">
            <v>1898</v>
          </cell>
          <cell r="G24">
            <v>28270</v>
          </cell>
          <cell r="H24">
            <v>20597</v>
          </cell>
          <cell r="I24">
            <v>0</v>
          </cell>
          <cell r="J24">
            <v>0</v>
          </cell>
          <cell r="K24">
            <v>0</v>
          </cell>
          <cell r="L24">
            <v>5360</v>
          </cell>
          <cell r="M24">
            <v>17630</v>
          </cell>
          <cell r="N24">
            <v>11027</v>
          </cell>
          <cell r="O24">
            <v>466</v>
          </cell>
          <cell r="P24">
            <v>0</v>
          </cell>
          <cell r="Q24">
            <v>457329</v>
          </cell>
        </row>
        <row r="25">
          <cell r="C25">
            <v>212049</v>
          </cell>
          <cell r="D25">
            <v>10363</v>
          </cell>
          <cell r="E25">
            <v>8291</v>
          </cell>
          <cell r="F25">
            <v>0</v>
          </cell>
          <cell r="G25">
            <v>8995</v>
          </cell>
          <cell r="H25">
            <v>6421</v>
          </cell>
          <cell r="I25">
            <v>2574</v>
          </cell>
          <cell r="J25">
            <v>0</v>
          </cell>
          <cell r="K25">
            <v>0</v>
          </cell>
          <cell r="L25">
            <v>1184</v>
          </cell>
          <cell r="M25">
            <v>8789</v>
          </cell>
          <cell r="N25">
            <v>10910</v>
          </cell>
          <cell r="O25">
            <v>0</v>
          </cell>
          <cell r="P25">
            <v>0</v>
          </cell>
          <cell r="Q25">
            <v>212281</v>
          </cell>
        </row>
        <row r="26">
          <cell r="C26">
            <v>6000932</v>
          </cell>
          <cell r="D26">
            <v>420932</v>
          </cell>
          <cell r="E26">
            <v>414298</v>
          </cell>
          <cell r="F26">
            <v>0</v>
          </cell>
          <cell r="G26">
            <v>81657</v>
          </cell>
          <cell r="H26">
            <v>61534</v>
          </cell>
          <cell r="I26">
            <v>0</v>
          </cell>
          <cell r="J26">
            <v>0</v>
          </cell>
          <cell r="K26">
            <v>0</v>
          </cell>
          <cell r="L26">
            <v>71206</v>
          </cell>
          <cell r="M26">
            <v>76118</v>
          </cell>
          <cell r="N26">
            <v>103613</v>
          </cell>
          <cell r="O26">
            <v>0</v>
          </cell>
          <cell r="P26">
            <v>543293</v>
          </cell>
          <cell r="Q26">
            <v>5766693</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46019</v>
          </cell>
          <cell r="D28">
            <v>4049</v>
          </cell>
          <cell r="E28">
            <v>4049</v>
          </cell>
          <cell r="F28">
            <v>0</v>
          </cell>
          <cell r="G28">
            <v>7134</v>
          </cell>
          <cell r="H28">
            <v>7094</v>
          </cell>
          <cell r="I28">
            <v>0</v>
          </cell>
          <cell r="J28">
            <v>0</v>
          </cell>
          <cell r="K28">
            <v>0</v>
          </cell>
          <cell r="L28">
            <v>1302</v>
          </cell>
          <cell r="M28">
            <v>685</v>
          </cell>
          <cell r="N28">
            <v>776</v>
          </cell>
          <cell r="O28">
            <v>0</v>
          </cell>
          <cell r="P28">
            <v>0</v>
          </cell>
          <cell r="Q28">
            <v>41762</v>
          </cell>
        </row>
        <row r="29">
          <cell r="C29">
            <v>18959</v>
          </cell>
          <cell r="D29">
            <v>5345</v>
          </cell>
          <cell r="E29">
            <v>5259</v>
          </cell>
          <cell r="F29">
            <v>0</v>
          </cell>
          <cell r="G29">
            <v>0</v>
          </cell>
          <cell r="H29">
            <v>0</v>
          </cell>
          <cell r="I29">
            <v>0</v>
          </cell>
          <cell r="J29">
            <v>0</v>
          </cell>
          <cell r="K29">
            <v>0</v>
          </cell>
          <cell r="L29">
            <v>240</v>
          </cell>
          <cell r="M29">
            <v>5186</v>
          </cell>
          <cell r="N29">
            <v>8806</v>
          </cell>
          <cell r="O29">
            <v>0</v>
          </cell>
          <cell r="P29">
            <v>0</v>
          </cell>
          <cell r="Q29">
            <v>27598</v>
          </cell>
        </row>
        <row r="30">
          <cell r="C30">
            <v>761040</v>
          </cell>
          <cell r="D30">
            <v>165914</v>
          </cell>
          <cell r="E30">
            <v>165914</v>
          </cell>
          <cell r="F30">
            <v>0</v>
          </cell>
          <cell r="G30">
            <v>23631</v>
          </cell>
          <cell r="H30">
            <v>7747</v>
          </cell>
          <cell r="I30">
            <v>15957</v>
          </cell>
          <cell r="J30">
            <v>8</v>
          </cell>
          <cell r="K30">
            <v>0</v>
          </cell>
          <cell r="L30">
            <v>3329</v>
          </cell>
          <cell r="M30">
            <v>319099</v>
          </cell>
          <cell r="N30">
            <v>84876</v>
          </cell>
          <cell r="O30">
            <v>0</v>
          </cell>
          <cell r="P30">
            <v>0</v>
          </cell>
          <cell r="Q30">
            <v>665691</v>
          </cell>
        </row>
        <row r="33">
          <cell r="C33">
            <v>0</v>
          </cell>
          <cell r="D33">
            <v>197</v>
          </cell>
          <cell r="E33">
            <v>167</v>
          </cell>
          <cell r="F33">
            <v>0</v>
          </cell>
          <cell r="G33">
            <v>0</v>
          </cell>
          <cell r="H33">
            <v>0</v>
          </cell>
          <cell r="I33">
            <v>0</v>
          </cell>
          <cell r="J33">
            <v>0</v>
          </cell>
          <cell r="K33">
            <v>0</v>
          </cell>
          <cell r="L33">
            <v>104</v>
          </cell>
          <cell r="M33">
            <v>21</v>
          </cell>
          <cell r="N33">
            <v>79</v>
          </cell>
          <cell r="O33">
            <v>2</v>
          </cell>
          <cell r="P33">
            <v>0</v>
          </cell>
          <cell r="Q33">
            <v>118</v>
          </cell>
        </row>
        <row r="34">
          <cell r="C34">
            <v>0</v>
          </cell>
          <cell r="D34">
            <v>11019</v>
          </cell>
          <cell r="E34">
            <v>7520</v>
          </cell>
          <cell r="F34">
            <v>-7744</v>
          </cell>
          <cell r="G34">
            <v>130</v>
          </cell>
          <cell r="H34">
            <v>0</v>
          </cell>
          <cell r="I34">
            <v>0</v>
          </cell>
          <cell r="J34">
            <v>0</v>
          </cell>
          <cell r="K34">
            <v>0</v>
          </cell>
          <cell r="L34">
            <v>1419</v>
          </cell>
          <cell r="M34">
            <v>789</v>
          </cell>
          <cell r="N34">
            <v>0</v>
          </cell>
          <cell r="O34">
            <v>0</v>
          </cell>
          <cell r="P34">
            <v>0</v>
          </cell>
          <cell r="Q34">
            <v>-2432</v>
          </cell>
        </row>
        <row r="35">
          <cell r="C35">
            <v>1225534</v>
          </cell>
          <cell r="D35">
            <v>2902</v>
          </cell>
          <cell r="E35">
            <v>2902</v>
          </cell>
          <cell r="F35">
            <v>0</v>
          </cell>
          <cell r="G35">
            <v>1495</v>
          </cell>
          <cell r="H35">
            <v>1495</v>
          </cell>
          <cell r="I35">
            <v>0</v>
          </cell>
          <cell r="J35">
            <v>0</v>
          </cell>
          <cell r="K35">
            <v>0</v>
          </cell>
          <cell r="L35">
            <v>591</v>
          </cell>
          <cell r="M35">
            <v>5104</v>
          </cell>
          <cell r="N35">
            <v>19915</v>
          </cell>
          <cell r="O35">
            <v>0</v>
          </cell>
          <cell r="P35">
            <v>0</v>
          </cell>
          <cell r="Q35">
            <v>1241160</v>
          </cell>
        </row>
      </sheetData>
      <sheetData sheetId="3">
        <row r="6">
          <cell r="C6">
            <v>18266</v>
          </cell>
          <cell r="D6">
            <v>0</v>
          </cell>
          <cell r="E6">
            <v>0</v>
          </cell>
          <cell r="F6">
            <v>0</v>
          </cell>
          <cell r="G6">
            <v>15220</v>
          </cell>
          <cell r="H6">
            <v>0</v>
          </cell>
          <cell r="I6">
            <v>0</v>
          </cell>
          <cell r="J6">
            <v>0</v>
          </cell>
          <cell r="K6">
            <v>15220</v>
          </cell>
          <cell r="L6">
            <v>0</v>
          </cell>
          <cell r="M6">
            <v>1201</v>
          </cell>
          <cell r="N6">
            <v>11822</v>
          </cell>
          <cell r="O6">
            <v>575</v>
          </cell>
          <cell r="P6">
            <v>0</v>
          </cell>
          <cell r="Q6">
            <v>13091</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1866255</v>
          </cell>
          <cell r="D8">
            <v>527662</v>
          </cell>
          <cell r="E8">
            <v>527662</v>
          </cell>
          <cell r="F8">
            <v>0</v>
          </cell>
          <cell r="G8">
            <v>106946</v>
          </cell>
          <cell r="H8">
            <v>106946</v>
          </cell>
          <cell r="I8">
            <v>0</v>
          </cell>
          <cell r="J8">
            <v>0</v>
          </cell>
          <cell r="K8">
            <v>0</v>
          </cell>
          <cell r="L8">
            <v>0</v>
          </cell>
          <cell r="M8">
            <v>9225</v>
          </cell>
          <cell r="N8">
            <v>65815</v>
          </cell>
          <cell r="O8">
            <v>1120</v>
          </cell>
          <cell r="P8">
            <v>0</v>
          </cell>
          <cell r="Q8">
            <v>2342441</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-193369</v>
          </cell>
          <cell r="D10">
            <v>397828</v>
          </cell>
          <cell r="E10">
            <v>397828</v>
          </cell>
          <cell r="F10">
            <v>0</v>
          </cell>
          <cell r="G10">
            <v>24244</v>
          </cell>
          <cell r="H10">
            <v>439298</v>
          </cell>
          <cell r="I10">
            <v>0</v>
          </cell>
          <cell r="J10">
            <v>0</v>
          </cell>
          <cell r="K10">
            <v>0</v>
          </cell>
          <cell r="L10">
            <v>4678</v>
          </cell>
          <cell r="M10">
            <v>5065</v>
          </cell>
          <cell r="N10">
            <v>48402</v>
          </cell>
          <cell r="O10">
            <v>0</v>
          </cell>
          <cell r="P10">
            <v>0</v>
          </cell>
          <cell r="Q10">
            <v>-196180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8826278</v>
          </cell>
          <cell r="D15">
            <v>323611</v>
          </cell>
          <cell r="E15">
            <v>323611</v>
          </cell>
          <cell r="F15">
            <v>0</v>
          </cell>
          <cell r="G15">
            <v>258948</v>
          </cell>
          <cell r="H15">
            <v>187</v>
          </cell>
          <cell r="I15">
            <v>0</v>
          </cell>
          <cell r="J15">
            <v>0</v>
          </cell>
          <cell r="K15">
            <v>258948</v>
          </cell>
          <cell r="L15">
            <v>4489</v>
          </cell>
          <cell r="M15">
            <v>14047</v>
          </cell>
          <cell r="N15">
            <v>343357</v>
          </cell>
          <cell r="O15">
            <v>0</v>
          </cell>
          <cell r="P15">
            <v>45000</v>
          </cell>
          <cell r="Q15">
            <v>9170576</v>
          </cell>
        </row>
        <row r="16">
          <cell r="C16">
            <v>8648099</v>
          </cell>
          <cell r="D16">
            <v>291653</v>
          </cell>
          <cell r="E16">
            <v>291653</v>
          </cell>
          <cell r="F16">
            <v>0</v>
          </cell>
          <cell r="G16">
            <v>230414</v>
          </cell>
          <cell r="H16">
            <v>230414</v>
          </cell>
          <cell r="I16">
            <v>0</v>
          </cell>
          <cell r="J16">
            <v>0</v>
          </cell>
          <cell r="K16">
            <v>0</v>
          </cell>
          <cell r="L16">
            <v>3323</v>
          </cell>
          <cell r="M16">
            <v>5903</v>
          </cell>
          <cell r="N16">
            <v>534319</v>
          </cell>
          <cell r="O16">
            <v>866</v>
          </cell>
          <cell r="P16">
            <v>230296</v>
          </cell>
          <cell r="Q16">
            <v>9003269</v>
          </cell>
        </row>
        <row r="17">
          <cell r="C17">
            <v>727514</v>
          </cell>
          <cell r="D17">
            <v>128000</v>
          </cell>
          <cell r="E17">
            <v>128000</v>
          </cell>
          <cell r="F17">
            <v>0</v>
          </cell>
          <cell r="G17">
            <v>19780</v>
          </cell>
          <cell r="H17">
            <v>19780</v>
          </cell>
          <cell r="I17">
            <v>0</v>
          </cell>
          <cell r="J17">
            <v>0</v>
          </cell>
          <cell r="K17">
            <v>0</v>
          </cell>
          <cell r="L17">
            <v>1725</v>
          </cell>
          <cell r="M17">
            <v>0</v>
          </cell>
          <cell r="N17">
            <v>22211</v>
          </cell>
          <cell r="O17">
            <v>0</v>
          </cell>
          <cell r="P17">
            <v>0</v>
          </cell>
          <cell r="Q17">
            <v>856220</v>
          </cell>
        </row>
        <row r="18">
          <cell r="C18">
            <v>101593</v>
          </cell>
          <cell r="D18">
            <v>62049</v>
          </cell>
          <cell r="E18">
            <v>62049</v>
          </cell>
          <cell r="F18">
            <v>0</v>
          </cell>
          <cell r="G18">
            <v>4687</v>
          </cell>
          <cell r="H18">
            <v>0</v>
          </cell>
          <cell r="I18">
            <v>0</v>
          </cell>
          <cell r="J18">
            <v>0</v>
          </cell>
          <cell r="K18">
            <v>4687</v>
          </cell>
          <cell r="L18">
            <v>2482</v>
          </cell>
          <cell r="M18">
            <v>5097</v>
          </cell>
          <cell r="N18">
            <v>5795</v>
          </cell>
          <cell r="O18">
            <v>0</v>
          </cell>
          <cell r="P18">
            <v>0</v>
          </cell>
          <cell r="Q18">
            <v>157171</v>
          </cell>
        </row>
        <row r="19">
          <cell r="C19">
            <v>223990</v>
          </cell>
          <cell r="D19">
            <v>12892</v>
          </cell>
          <cell r="E19">
            <v>12892</v>
          </cell>
          <cell r="F19">
            <v>0</v>
          </cell>
          <cell r="G19">
            <v>9134</v>
          </cell>
          <cell r="H19">
            <v>9134</v>
          </cell>
          <cell r="I19">
            <v>0</v>
          </cell>
          <cell r="J19">
            <v>0</v>
          </cell>
          <cell r="K19">
            <v>0</v>
          </cell>
          <cell r="L19">
            <v>0</v>
          </cell>
          <cell r="M19">
            <v>303</v>
          </cell>
          <cell r="N19">
            <v>9935</v>
          </cell>
          <cell r="O19">
            <v>0</v>
          </cell>
          <cell r="P19">
            <v>0</v>
          </cell>
          <cell r="Q19">
            <v>237380</v>
          </cell>
        </row>
        <row r="20">
          <cell r="C20">
            <v>3388515</v>
          </cell>
          <cell r="D20">
            <v>484366</v>
          </cell>
          <cell r="E20">
            <v>484366</v>
          </cell>
          <cell r="F20">
            <v>0</v>
          </cell>
          <cell r="G20">
            <v>130741</v>
          </cell>
          <cell r="H20">
            <v>130741</v>
          </cell>
          <cell r="I20">
            <v>0</v>
          </cell>
          <cell r="J20">
            <v>0</v>
          </cell>
          <cell r="K20">
            <v>0</v>
          </cell>
          <cell r="L20">
            <v>10725</v>
          </cell>
          <cell r="M20">
            <v>14329</v>
          </cell>
          <cell r="N20">
            <v>38263</v>
          </cell>
          <cell r="O20">
            <v>0</v>
          </cell>
          <cell r="P20">
            <v>0</v>
          </cell>
          <cell r="Q20">
            <v>3755349</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282</v>
          </cell>
          <cell r="D22">
            <v>0</v>
          </cell>
          <cell r="E22">
            <v>0</v>
          </cell>
          <cell r="F22">
            <v>0</v>
          </cell>
          <cell r="G22">
            <v>351</v>
          </cell>
          <cell r="H22">
            <v>0</v>
          </cell>
          <cell r="I22">
            <v>0</v>
          </cell>
          <cell r="J22">
            <v>0</v>
          </cell>
          <cell r="K22">
            <v>448</v>
          </cell>
          <cell r="L22">
            <v>0</v>
          </cell>
          <cell r="M22">
            <v>0</v>
          </cell>
          <cell r="N22">
            <v>94</v>
          </cell>
          <cell r="O22">
            <v>1</v>
          </cell>
          <cell r="P22">
            <v>0</v>
          </cell>
          <cell r="Q22">
            <v>-73</v>
          </cell>
        </row>
        <row r="23">
          <cell r="C23">
            <v>106335</v>
          </cell>
          <cell r="D23">
            <v>24912</v>
          </cell>
          <cell r="E23">
            <v>24912</v>
          </cell>
          <cell r="F23">
            <v>0</v>
          </cell>
          <cell r="G23">
            <v>0</v>
          </cell>
          <cell r="H23">
            <v>0</v>
          </cell>
          <cell r="I23">
            <v>0</v>
          </cell>
          <cell r="J23">
            <v>0</v>
          </cell>
          <cell r="K23">
            <v>0</v>
          </cell>
          <cell r="L23">
            <v>0</v>
          </cell>
          <cell r="M23">
            <v>0</v>
          </cell>
          <cell r="N23">
            <v>0</v>
          </cell>
          <cell r="O23">
            <v>0</v>
          </cell>
          <cell r="P23">
            <v>30452</v>
          </cell>
          <cell r="Q23">
            <v>100796</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-272</v>
          </cell>
          <cell r="D25">
            <v>0</v>
          </cell>
          <cell r="E25">
            <v>0</v>
          </cell>
          <cell r="F25">
            <v>0</v>
          </cell>
          <cell r="G25">
            <v>34</v>
          </cell>
          <cell r="H25">
            <v>0</v>
          </cell>
          <cell r="I25">
            <v>0</v>
          </cell>
          <cell r="J25">
            <v>0</v>
          </cell>
          <cell r="K25">
            <v>34</v>
          </cell>
          <cell r="L25">
            <v>0</v>
          </cell>
          <cell r="M25">
            <v>0</v>
          </cell>
          <cell r="N25">
            <v>0</v>
          </cell>
          <cell r="O25">
            <v>0</v>
          </cell>
          <cell r="P25">
            <v>0</v>
          </cell>
          <cell r="Q25">
            <v>-306</v>
          </cell>
        </row>
        <row r="26">
          <cell r="C26">
            <v>7657219</v>
          </cell>
          <cell r="D26">
            <v>50033</v>
          </cell>
          <cell r="E26">
            <v>50033</v>
          </cell>
          <cell r="F26">
            <v>0</v>
          </cell>
          <cell r="G26">
            <v>238084</v>
          </cell>
          <cell r="H26">
            <v>235016</v>
          </cell>
          <cell r="I26">
            <v>0</v>
          </cell>
          <cell r="J26">
            <v>0</v>
          </cell>
          <cell r="K26">
            <v>0</v>
          </cell>
          <cell r="L26">
            <v>840</v>
          </cell>
          <cell r="M26">
            <v>3148</v>
          </cell>
          <cell r="N26">
            <v>303377</v>
          </cell>
          <cell r="O26">
            <v>0</v>
          </cell>
          <cell r="P26">
            <v>0</v>
          </cell>
          <cell r="Q26">
            <v>7771626</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1197794</v>
          </cell>
          <cell r="D28">
            <v>0</v>
          </cell>
          <cell r="E28">
            <v>0</v>
          </cell>
          <cell r="F28">
            <v>0</v>
          </cell>
          <cell r="G28">
            <v>29095</v>
          </cell>
          <cell r="H28">
            <v>29095</v>
          </cell>
          <cell r="I28">
            <v>0</v>
          </cell>
          <cell r="J28">
            <v>0</v>
          </cell>
          <cell r="K28">
            <v>0</v>
          </cell>
          <cell r="L28">
            <v>0</v>
          </cell>
          <cell r="M28">
            <v>0</v>
          </cell>
          <cell r="N28">
            <v>0</v>
          </cell>
          <cell r="O28">
            <v>0</v>
          </cell>
          <cell r="P28">
            <v>0</v>
          </cell>
          <cell r="Q28">
            <v>1168700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1309928</v>
          </cell>
          <cell r="D30">
            <v>0</v>
          </cell>
          <cell r="E30">
            <v>0</v>
          </cell>
          <cell r="F30">
            <v>0</v>
          </cell>
          <cell r="G30">
            <v>34072</v>
          </cell>
          <cell r="H30">
            <v>0</v>
          </cell>
          <cell r="I30">
            <v>0</v>
          </cell>
          <cell r="J30">
            <v>0</v>
          </cell>
          <cell r="K30">
            <v>36775</v>
          </cell>
          <cell r="L30">
            <v>0</v>
          </cell>
          <cell r="M30">
            <v>164384</v>
          </cell>
          <cell r="N30">
            <v>74231</v>
          </cell>
          <cell r="O30">
            <v>0</v>
          </cell>
          <cell r="P30">
            <v>0</v>
          </cell>
          <cell r="Q30">
            <v>1183000</v>
          </cell>
        </row>
      </sheetData>
      <sheetData sheetId="4">
        <row r="6">
          <cell r="C6">
            <v>71352</v>
          </cell>
          <cell r="D6">
            <v>3907</v>
          </cell>
          <cell r="E6">
            <v>3907</v>
          </cell>
          <cell r="F6">
            <v>0</v>
          </cell>
          <cell r="G6">
            <v>3439</v>
          </cell>
          <cell r="H6">
            <v>3439</v>
          </cell>
          <cell r="I6">
            <v>0</v>
          </cell>
          <cell r="J6">
            <v>0</v>
          </cell>
          <cell r="K6">
            <v>0</v>
          </cell>
          <cell r="L6">
            <v>0</v>
          </cell>
          <cell r="M6">
            <v>0</v>
          </cell>
          <cell r="N6">
            <v>0</v>
          </cell>
          <cell r="O6">
            <v>0</v>
          </cell>
          <cell r="P6">
            <v>0</v>
          </cell>
          <cell r="Q6">
            <v>71821</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11098700</v>
          </cell>
          <cell r="D15">
            <v>545736</v>
          </cell>
          <cell r="E15">
            <v>545736</v>
          </cell>
          <cell r="F15">
            <v>0</v>
          </cell>
          <cell r="G15">
            <v>295523</v>
          </cell>
          <cell r="H15">
            <v>0</v>
          </cell>
          <cell r="I15">
            <v>295523</v>
          </cell>
          <cell r="J15">
            <v>0</v>
          </cell>
          <cell r="K15">
            <v>0</v>
          </cell>
          <cell r="L15">
            <v>3110</v>
          </cell>
          <cell r="M15">
            <v>29669</v>
          </cell>
          <cell r="N15">
            <v>464607</v>
          </cell>
          <cell r="O15">
            <v>0</v>
          </cell>
          <cell r="P15">
            <v>0</v>
          </cell>
          <cell r="Q15">
            <v>11780740</v>
          </cell>
        </row>
        <row r="16">
          <cell r="C16">
            <v>5003104</v>
          </cell>
          <cell r="D16">
            <v>167910</v>
          </cell>
          <cell r="E16">
            <v>167910</v>
          </cell>
          <cell r="F16">
            <v>0</v>
          </cell>
          <cell r="G16">
            <v>212458</v>
          </cell>
          <cell r="H16">
            <v>0</v>
          </cell>
          <cell r="I16">
            <v>0</v>
          </cell>
          <cell r="J16">
            <v>0</v>
          </cell>
          <cell r="K16">
            <v>0</v>
          </cell>
          <cell r="L16">
            <v>4015</v>
          </cell>
          <cell r="M16">
            <v>6064</v>
          </cell>
          <cell r="N16">
            <v>34580</v>
          </cell>
          <cell r="O16">
            <v>75</v>
          </cell>
          <cell r="P16">
            <v>0</v>
          </cell>
          <cell r="Q16">
            <v>5195440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781160</v>
          </cell>
          <cell r="D20">
            <v>30282</v>
          </cell>
          <cell r="E20">
            <v>30282</v>
          </cell>
          <cell r="F20">
            <v>0</v>
          </cell>
          <cell r="G20">
            <v>22594</v>
          </cell>
          <cell r="H20">
            <v>22594</v>
          </cell>
          <cell r="I20">
            <v>0</v>
          </cell>
          <cell r="J20">
            <v>0</v>
          </cell>
          <cell r="K20">
            <v>0</v>
          </cell>
          <cell r="L20">
            <v>0</v>
          </cell>
          <cell r="M20">
            <v>1988</v>
          </cell>
          <cell r="N20">
            <v>0</v>
          </cell>
          <cell r="O20">
            <v>0</v>
          </cell>
          <cell r="P20">
            <v>0</v>
          </cell>
          <cell r="Q20">
            <v>786860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120483</v>
          </cell>
          <cell r="D28">
            <v>26166</v>
          </cell>
          <cell r="E28">
            <v>26166</v>
          </cell>
          <cell r="F28">
            <v>0</v>
          </cell>
          <cell r="G28">
            <v>14817</v>
          </cell>
          <cell r="H28">
            <v>13394</v>
          </cell>
          <cell r="I28">
            <v>0</v>
          </cell>
          <cell r="J28">
            <v>0</v>
          </cell>
          <cell r="K28">
            <v>0</v>
          </cell>
          <cell r="L28">
            <v>0</v>
          </cell>
          <cell r="M28">
            <v>4429</v>
          </cell>
          <cell r="N28">
            <v>4726</v>
          </cell>
          <cell r="O28">
            <v>0</v>
          </cell>
          <cell r="P28">
            <v>0</v>
          </cell>
          <cell r="Q28">
            <v>133552</v>
          </cell>
        </row>
        <row r="29">
          <cell r="C29">
            <v>5717</v>
          </cell>
          <cell r="D29">
            <v>0</v>
          </cell>
          <cell r="E29">
            <v>0</v>
          </cell>
          <cell r="F29">
            <v>0</v>
          </cell>
          <cell r="G29">
            <v>0</v>
          </cell>
          <cell r="H29">
            <v>0</v>
          </cell>
          <cell r="I29">
            <v>0</v>
          </cell>
          <cell r="J29">
            <v>0</v>
          </cell>
          <cell r="K29">
            <v>0</v>
          </cell>
          <cell r="L29">
            <v>0</v>
          </cell>
          <cell r="M29">
            <v>2639</v>
          </cell>
          <cell r="N29">
            <v>4401</v>
          </cell>
          <cell r="O29">
            <v>0</v>
          </cell>
          <cell r="P29">
            <v>0</v>
          </cell>
          <cell r="Q29">
            <v>7479</v>
          </cell>
        </row>
        <row r="30">
          <cell r="C30">
            <v>0</v>
          </cell>
          <cell r="D30">
            <v>0</v>
          </cell>
          <cell r="E30">
            <v>0</v>
          </cell>
          <cell r="F30">
            <v>0</v>
          </cell>
          <cell r="G30">
            <v>0</v>
          </cell>
          <cell r="H30">
            <v>60648</v>
          </cell>
          <cell r="I30">
            <v>0</v>
          </cell>
          <cell r="J30">
            <v>0</v>
          </cell>
          <cell r="K30">
            <v>0</v>
          </cell>
          <cell r="L30">
            <v>0</v>
          </cell>
          <cell r="M30">
            <v>0</v>
          </cell>
          <cell r="N30">
            <v>0</v>
          </cell>
          <cell r="O30">
            <v>0</v>
          </cell>
          <cell r="P30">
            <v>0</v>
          </cell>
          <cell r="Q30">
            <v>-60648</v>
          </cell>
        </row>
      </sheetData>
      <sheetData sheetId="5">
        <row r="6">
          <cell r="C6">
            <v>527183</v>
          </cell>
          <cell r="D6">
            <v>335289</v>
          </cell>
          <cell r="E6">
            <v>96841</v>
          </cell>
          <cell r="F6">
            <v>0</v>
          </cell>
          <cell r="G6">
            <v>23510</v>
          </cell>
          <cell r="H6">
            <v>42016</v>
          </cell>
          <cell r="I6">
            <v>0</v>
          </cell>
          <cell r="J6">
            <v>0</v>
          </cell>
          <cell r="K6">
            <v>0</v>
          </cell>
          <cell r="L6">
            <v>10784</v>
          </cell>
          <cell r="M6">
            <v>22939</v>
          </cell>
          <cell r="N6">
            <v>8253</v>
          </cell>
          <cell r="O6">
            <v>402</v>
          </cell>
          <cell r="P6">
            <v>0</v>
          </cell>
          <cell r="Q6">
            <v>556137</v>
          </cell>
        </row>
        <row r="7">
          <cell r="C7">
            <v>113400</v>
          </cell>
          <cell r="D7">
            <v>368141</v>
          </cell>
          <cell r="E7">
            <v>103080</v>
          </cell>
          <cell r="F7">
            <v>0</v>
          </cell>
          <cell r="G7">
            <v>-24875</v>
          </cell>
          <cell r="H7">
            <v>93425</v>
          </cell>
          <cell r="I7">
            <v>0</v>
          </cell>
          <cell r="J7">
            <v>0</v>
          </cell>
          <cell r="K7">
            <v>0</v>
          </cell>
          <cell r="L7">
            <v>-24854</v>
          </cell>
          <cell r="M7">
            <v>28797</v>
          </cell>
          <cell r="N7">
            <v>1951</v>
          </cell>
          <cell r="O7">
            <v>0</v>
          </cell>
          <cell r="P7">
            <v>0</v>
          </cell>
          <cell r="Q7">
            <v>121062</v>
          </cell>
        </row>
        <row r="8">
          <cell r="C8">
            <v>1835623</v>
          </cell>
          <cell r="D8">
            <v>396730</v>
          </cell>
          <cell r="E8">
            <v>313735</v>
          </cell>
          <cell r="F8">
            <v>0</v>
          </cell>
          <cell r="G8">
            <v>132095</v>
          </cell>
          <cell r="H8">
            <v>132095</v>
          </cell>
          <cell r="I8">
            <v>0</v>
          </cell>
          <cell r="J8">
            <v>0</v>
          </cell>
          <cell r="K8">
            <v>0</v>
          </cell>
          <cell r="L8">
            <v>-26941</v>
          </cell>
          <cell r="M8">
            <v>75649</v>
          </cell>
          <cell r="N8">
            <v>106068</v>
          </cell>
          <cell r="O8">
            <v>59</v>
          </cell>
          <cell r="P8">
            <v>0</v>
          </cell>
          <cell r="Q8">
            <v>2074563</v>
          </cell>
        </row>
        <row r="9">
          <cell r="C9">
            <v>0</v>
          </cell>
          <cell r="D9">
            <v>44256</v>
          </cell>
          <cell r="E9">
            <v>44256</v>
          </cell>
          <cell r="F9">
            <v>0</v>
          </cell>
          <cell r="G9">
            <v>0</v>
          </cell>
          <cell r="H9">
            <v>0</v>
          </cell>
          <cell r="I9">
            <v>0</v>
          </cell>
          <cell r="J9">
            <v>0</v>
          </cell>
          <cell r="K9">
            <v>0</v>
          </cell>
          <cell r="L9">
            <v>4062</v>
          </cell>
          <cell r="M9">
            <v>0</v>
          </cell>
          <cell r="N9">
            <v>0</v>
          </cell>
          <cell r="O9">
            <v>0</v>
          </cell>
          <cell r="P9">
            <v>0</v>
          </cell>
          <cell r="Q9">
            <v>40194</v>
          </cell>
        </row>
        <row r="10">
          <cell r="C10">
            <v>1962634</v>
          </cell>
          <cell r="D10">
            <v>264302</v>
          </cell>
          <cell r="E10">
            <v>163591</v>
          </cell>
          <cell r="F10">
            <v>0</v>
          </cell>
          <cell r="G10">
            <v>76835</v>
          </cell>
          <cell r="H10">
            <v>135995</v>
          </cell>
          <cell r="I10">
            <v>0</v>
          </cell>
          <cell r="J10">
            <v>0</v>
          </cell>
          <cell r="K10">
            <v>0</v>
          </cell>
          <cell r="L10">
            <v>-7393</v>
          </cell>
          <cell r="M10">
            <v>55433</v>
          </cell>
          <cell r="N10">
            <v>13021</v>
          </cell>
          <cell r="O10">
            <v>0</v>
          </cell>
          <cell r="P10">
            <v>0</v>
          </cell>
          <cell r="Q10">
            <v>1955212</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397697</v>
          </cell>
          <cell r="D12">
            <v>27114</v>
          </cell>
          <cell r="E12">
            <v>4091</v>
          </cell>
          <cell r="F12">
            <v>0</v>
          </cell>
          <cell r="G12">
            <v>5726</v>
          </cell>
          <cell r="H12">
            <v>7370</v>
          </cell>
          <cell r="I12">
            <v>0</v>
          </cell>
          <cell r="J12">
            <v>0</v>
          </cell>
          <cell r="K12">
            <v>0</v>
          </cell>
          <cell r="L12">
            <v>-3614</v>
          </cell>
          <cell r="M12">
            <v>5794</v>
          </cell>
          <cell r="N12">
            <v>7409</v>
          </cell>
          <cell r="O12">
            <v>0</v>
          </cell>
          <cell r="P12">
            <v>0</v>
          </cell>
          <cell r="Q12">
            <v>399646</v>
          </cell>
        </row>
        <row r="13">
          <cell r="C13">
            <v>5213</v>
          </cell>
          <cell r="D13">
            <v>15452</v>
          </cell>
          <cell r="E13">
            <v>662</v>
          </cell>
          <cell r="F13">
            <v>0</v>
          </cell>
          <cell r="G13">
            <v>300</v>
          </cell>
          <cell r="H13">
            <v>300</v>
          </cell>
          <cell r="I13">
            <v>0</v>
          </cell>
          <cell r="J13">
            <v>0</v>
          </cell>
          <cell r="K13">
            <v>0</v>
          </cell>
          <cell r="L13">
            <v>-2847</v>
          </cell>
          <cell r="M13">
            <v>3642</v>
          </cell>
          <cell r="N13">
            <v>617</v>
          </cell>
          <cell r="O13">
            <v>0</v>
          </cell>
          <cell r="P13">
            <v>0</v>
          </cell>
          <cell r="Q13">
            <v>5396</v>
          </cell>
        </row>
        <row r="14">
          <cell r="C14">
            <v>197286</v>
          </cell>
          <cell r="D14">
            <v>18698</v>
          </cell>
          <cell r="E14">
            <v>18698</v>
          </cell>
          <cell r="F14">
            <v>0</v>
          </cell>
          <cell r="G14">
            <v>2240</v>
          </cell>
          <cell r="H14">
            <v>20455</v>
          </cell>
          <cell r="I14">
            <v>0</v>
          </cell>
          <cell r="J14">
            <v>0</v>
          </cell>
          <cell r="K14">
            <v>0</v>
          </cell>
          <cell r="L14">
            <v>2217</v>
          </cell>
          <cell r="M14">
            <v>7303</v>
          </cell>
          <cell r="N14">
            <v>9311</v>
          </cell>
          <cell r="O14">
            <v>0</v>
          </cell>
          <cell r="P14">
            <v>0</v>
          </cell>
          <cell r="Q14">
            <v>195320</v>
          </cell>
        </row>
        <row r="15">
          <cell r="C15">
            <v>131615</v>
          </cell>
          <cell r="D15">
            <v>152436</v>
          </cell>
          <cell r="E15">
            <v>88892</v>
          </cell>
          <cell r="F15">
            <v>15886</v>
          </cell>
          <cell r="G15">
            <v>21962</v>
          </cell>
          <cell r="H15">
            <v>27077</v>
          </cell>
          <cell r="I15">
            <v>0</v>
          </cell>
          <cell r="J15">
            <v>0</v>
          </cell>
          <cell r="K15">
            <v>0</v>
          </cell>
          <cell r="L15">
            <v>6596</v>
          </cell>
          <cell r="M15">
            <v>27550</v>
          </cell>
          <cell r="N15">
            <v>14394</v>
          </cell>
          <cell r="O15">
            <v>0</v>
          </cell>
          <cell r="P15">
            <v>3750</v>
          </cell>
          <cell r="Q15">
            <v>185813</v>
          </cell>
        </row>
        <row r="16">
          <cell r="C16">
            <v>279526</v>
          </cell>
          <cell r="D16">
            <v>365995</v>
          </cell>
          <cell r="E16">
            <v>124328</v>
          </cell>
          <cell r="F16">
            <v>0</v>
          </cell>
          <cell r="G16">
            <v>90611</v>
          </cell>
          <cell r="H16">
            <v>105700</v>
          </cell>
          <cell r="I16">
            <v>0</v>
          </cell>
          <cell r="J16">
            <v>0</v>
          </cell>
          <cell r="K16">
            <v>0</v>
          </cell>
          <cell r="L16">
            <v>12949</v>
          </cell>
          <cell r="M16">
            <v>52565</v>
          </cell>
          <cell r="N16">
            <v>60729</v>
          </cell>
          <cell r="O16">
            <v>124</v>
          </cell>
          <cell r="P16">
            <v>19451</v>
          </cell>
          <cell r="Q16">
            <v>273793</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17325</v>
          </cell>
          <cell r="D18">
            <v>13446</v>
          </cell>
          <cell r="E18">
            <v>7123</v>
          </cell>
          <cell r="F18">
            <v>0</v>
          </cell>
          <cell r="G18">
            <v>930</v>
          </cell>
          <cell r="H18">
            <v>930</v>
          </cell>
          <cell r="I18">
            <v>0</v>
          </cell>
          <cell r="J18">
            <v>0</v>
          </cell>
          <cell r="K18">
            <v>0</v>
          </cell>
          <cell r="L18">
            <v>-526</v>
          </cell>
          <cell r="M18">
            <v>4303</v>
          </cell>
          <cell r="N18">
            <v>1256</v>
          </cell>
          <cell r="O18">
            <v>0</v>
          </cell>
          <cell r="P18">
            <v>0</v>
          </cell>
          <cell r="Q18">
            <v>20997</v>
          </cell>
        </row>
        <row r="19">
          <cell r="C19">
            <v>324812</v>
          </cell>
          <cell r="D19">
            <v>130563</v>
          </cell>
          <cell r="E19">
            <v>86865</v>
          </cell>
          <cell r="F19">
            <v>0</v>
          </cell>
          <cell r="G19">
            <v>38147</v>
          </cell>
          <cell r="H19">
            <v>19650</v>
          </cell>
          <cell r="I19">
            <v>0</v>
          </cell>
          <cell r="J19">
            <v>0</v>
          </cell>
          <cell r="K19">
            <v>0</v>
          </cell>
          <cell r="L19">
            <v>14810</v>
          </cell>
          <cell r="M19">
            <v>39147</v>
          </cell>
          <cell r="N19">
            <v>12958</v>
          </cell>
          <cell r="O19">
            <v>0</v>
          </cell>
          <cell r="P19">
            <v>0</v>
          </cell>
          <cell r="Q19">
            <v>351028</v>
          </cell>
        </row>
        <row r="20">
          <cell r="C20">
            <v>-128574</v>
          </cell>
          <cell r="D20">
            <v>42350</v>
          </cell>
          <cell r="E20">
            <v>39660</v>
          </cell>
          <cell r="F20">
            <v>0</v>
          </cell>
          <cell r="G20">
            <v>16203</v>
          </cell>
          <cell r="H20">
            <v>16203</v>
          </cell>
          <cell r="I20">
            <v>0</v>
          </cell>
          <cell r="J20">
            <v>0</v>
          </cell>
          <cell r="K20">
            <v>0</v>
          </cell>
          <cell r="L20">
            <v>10416</v>
          </cell>
          <cell r="M20">
            <v>3457</v>
          </cell>
          <cell r="N20">
            <v>1237</v>
          </cell>
          <cell r="O20">
            <v>0</v>
          </cell>
          <cell r="P20">
            <v>0</v>
          </cell>
          <cell r="Q20">
            <v>-117754</v>
          </cell>
        </row>
        <row r="21">
          <cell r="C21">
            <v>420927</v>
          </cell>
          <cell r="D21">
            <v>37351</v>
          </cell>
          <cell r="E21">
            <v>21859</v>
          </cell>
          <cell r="F21">
            <v>0</v>
          </cell>
          <cell r="G21">
            <v>108414</v>
          </cell>
          <cell r="H21">
            <v>108414</v>
          </cell>
          <cell r="I21">
            <v>0</v>
          </cell>
          <cell r="J21">
            <v>0</v>
          </cell>
          <cell r="K21">
            <v>0</v>
          </cell>
          <cell r="L21">
            <v>3119</v>
          </cell>
          <cell r="M21">
            <v>28192</v>
          </cell>
          <cell r="N21">
            <v>24747</v>
          </cell>
          <cell r="O21">
            <v>0</v>
          </cell>
          <cell r="P21">
            <v>-20811</v>
          </cell>
          <cell r="Q21">
            <v>348619</v>
          </cell>
        </row>
        <row r="22">
          <cell r="C22">
            <v>107032</v>
          </cell>
          <cell r="D22">
            <v>83823</v>
          </cell>
          <cell r="E22">
            <v>64729</v>
          </cell>
          <cell r="F22">
            <v>0</v>
          </cell>
          <cell r="G22">
            <v>56143</v>
          </cell>
          <cell r="H22">
            <v>20027</v>
          </cell>
          <cell r="I22">
            <v>0</v>
          </cell>
          <cell r="J22">
            <v>0</v>
          </cell>
          <cell r="K22">
            <v>0</v>
          </cell>
          <cell r="L22">
            <v>3906</v>
          </cell>
          <cell r="M22">
            <v>16528</v>
          </cell>
          <cell r="N22">
            <v>7017</v>
          </cell>
          <cell r="O22">
            <v>96</v>
          </cell>
          <cell r="P22">
            <v>-5363</v>
          </cell>
          <cell r="Q22">
            <v>143583</v>
          </cell>
        </row>
        <row r="23">
          <cell r="C23">
            <v>1505916</v>
          </cell>
          <cell r="D23">
            <v>606590</v>
          </cell>
          <cell r="E23">
            <v>327895</v>
          </cell>
          <cell r="F23">
            <v>0</v>
          </cell>
          <cell r="G23">
            <v>524232</v>
          </cell>
          <cell r="H23">
            <v>534123</v>
          </cell>
          <cell r="I23">
            <v>0</v>
          </cell>
          <cell r="J23">
            <v>0</v>
          </cell>
          <cell r="K23">
            <v>0</v>
          </cell>
          <cell r="L23">
            <v>115735</v>
          </cell>
          <cell r="M23">
            <v>36144</v>
          </cell>
          <cell r="N23">
            <v>6514</v>
          </cell>
          <cell r="O23">
            <v>0</v>
          </cell>
          <cell r="P23">
            <v>-368156</v>
          </cell>
          <cell r="Q23">
            <v>1522480</v>
          </cell>
        </row>
        <row r="24">
          <cell r="C24">
            <v>15183</v>
          </cell>
          <cell r="D24">
            <v>11246</v>
          </cell>
          <cell r="E24">
            <v>5910</v>
          </cell>
          <cell r="F24">
            <v>1001</v>
          </cell>
          <cell r="G24">
            <v>7690</v>
          </cell>
          <cell r="H24">
            <v>4670</v>
          </cell>
          <cell r="I24">
            <v>0</v>
          </cell>
          <cell r="J24">
            <v>0</v>
          </cell>
          <cell r="K24">
            <v>0</v>
          </cell>
          <cell r="L24">
            <v>501</v>
          </cell>
          <cell r="M24">
            <v>1030</v>
          </cell>
          <cell r="N24">
            <v>3437</v>
          </cell>
          <cell r="O24">
            <v>145</v>
          </cell>
          <cell r="P24">
            <v>0</v>
          </cell>
          <cell r="Q24">
            <v>19185</v>
          </cell>
        </row>
        <row r="25">
          <cell r="C25">
            <v>13098</v>
          </cell>
          <cell r="D25">
            <v>1000</v>
          </cell>
          <cell r="E25">
            <v>800</v>
          </cell>
          <cell r="F25">
            <v>0</v>
          </cell>
          <cell r="G25">
            <v>100</v>
          </cell>
          <cell r="H25">
            <v>100</v>
          </cell>
          <cell r="I25">
            <v>0</v>
          </cell>
          <cell r="J25">
            <v>0</v>
          </cell>
          <cell r="K25">
            <v>0</v>
          </cell>
          <cell r="L25">
            <v>-43</v>
          </cell>
          <cell r="M25">
            <v>848</v>
          </cell>
          <cell r="N25">
            <v>752</v>
          </cell>
          <cell r="O25">
            <v>0</v>
          </cell>
          <cell r="P25">
            <v>0</v>
          </cell>
          <cell r="Q25">
            <v>13745</v>
          </cell>
        </row>
        <row r="26">
          <cell r="C26">
            <v>-540871</v>
          </cell>
          <cell r="D26">
            <v>258350</v>
          </cell>
          <cell r="E26">
            <v>99121</v>
          </cell>
          <cell r="F26">
            <v>0</v>
          </cell>
          <cell r="G26">
            <v>171188</v>
          </cell>
          <cell r="H26">
            <v>142487</v>
          </cell>
          <cell r="I26">
            <v>0</v>
          </cell>
          <cell r="J26">
            <v>0</v>
          </cell>
          <cell r="K26">
            <v>0</v>
          </cell>
          <cell r="L26">
            <v>51635</v>
          </cell>
          <cell r="M26">
            <v>25510</v>
          </cell>
          <cell r="N26">
            <v>2726</v>
          </cell>
          <cell r="O26">
            <v>0</v>
          </cell>
          <cell r="P26">
            <v>0</v>
          </cell>
          <cell r="Q26">
            <v>-658656</v>
          </cell>
        </row>
        <row r="27">
          <cell r="C27">
            <v>0</v>
          </cell>
          <cell r="D27">
            <v>623</v>
          </cell>
          <cell r="E27">
            <v>430</v>
          </cell>
          <cell r="F27">
            <v>0</v>
          </cell>
          <cell r="G27">
            <v>0</v>
          </cell>
          <cell r="H27">
            <v>0</v>
          </cell>
          <cell r="I27">
            <v>0</v>
          </cell>
          <cell r="J27">
            <v>0</v>
          </cell>
          <cell r="K27">
            <v>0</v>
          </cell>
          <cell r="L27">
            <v>0</v>
          </cell>
          <cell r="M27">
            <v>0</v>
          </cell>
          <cell r="N27">
            <v>259</v>
          </cell>
          <cell r="O27">
            <v>0</v>
          </cell>
          <cell r="P27">
            <v>0</v>
          </cell>
          <cell r="Q27">
            <v>689</v>
          </cell>
        </row>
        <row r="28">
          <cell r="C28">
            <v>563362</v>
          </cell>
          <cell r="D28">
            <v>73524</v>
          </cell>
          <cell r="E28">
            <v>34723</v>
          </cell>
          <cell r="F28">
            <v>0</v>
          </cell>
          <cell r="G28">
            <v>11360</v>
          </cell>
          <cell r="H28">
            <v>4111</v>
          </cell>
          <cell r="I28">
            <v>0</v>
          </cell>
          <cell r="J28">
            <v>0</v>
          </cell>
          <cell r="K28">
            <v>0</v>
          </cell>
          <cell r="L28">
            <v>-7067</v>
          </cell>
          <cell r="M28">
            <v>12444</v>
          </cell>
          <cell r="N28">
            <v>13323</v>
          </cell>
          <cell r="O28">
            <v>0</v>
          </cell>
          <cell r="P28">
            <v>0</v>
          </cell>
          <cell r="Q28">
            <v>601920</v>
          </cell>
        </row>
        <row r="29">
          <cell r="C29">
            <v>-218</v>
          </cell>
          <cell r="D29">
            <v>1646</v>
          </cell>
          <cell r="E29">
            <v>-2715</v>
          </cell>
          <cell r="F29">
            <v>0</v>
          </cell>
          <cell r="G29">
            <v>6434</v>
          </cell>
          <cell r="H29">
            <v>3329</v>
          </cell>
          <cell r="I29">
            <v>0</v>
          </cell>
          <cell r="J29">
            <v>0</v>
          </cell>
          <cell r="K29">
            <v>0</v>
          </cell>
          <cell r="L29">
            <v>-396</v>
          </cell>
          <cell r="M29">
            <v>5425</v>
          </cell>
          <cell r="N29">
            <v>12681</v>
          </cell>
          <cell r="O29">
            <v>0</v>
          </cell>
          <cell r="P29">
            <v>0</v>
          </cell>
          <cell r="Q29">
            <v>1390</v>
          </cell>
        </row>
        <row r="30">
          <cell r="C30">
            <v>2125531</v>
          </cell>
          <cell r="D30">
            <v>157326</v>
          </cell>
          <cell r="E30">
            <v>49890</v>
          </cell>
          <cell r="F30">
            <v>0</v>
          </cell>
          <cell r="G30">
            <v>85328</v>
          </cell>
          <cell r="H30">
            <v>57145</v>
          </cell>
          <cell r="I30">
            <v>0</v>
          </cell>
          <cell r="J30">
            <v>0</v>
          </cell>
          <cell r="K30">
            <v>0</v>
          </cell>
          <cell r="L30">
            <v>3781</v>
          </cell>
          <cell r="M30">
            <v>0</v>
          </cell>
          <cell r="N30">
            <v>152488</v>
          </cell>
          <cell r="O30">
            <v>0</v>
          </cell>
          <cell r="P30">
            <v>0</v>
          </cell>
          <cell r="Q30">
            <v>2266985</v>
          </cell>
        </row>
        <row r="33">
          <cell r="C33">
            <v>0</v>
          </cell>
          <cell r="D33">
            <v>25383</v>
          </cell>
          <cell r="E33">
            <v>21576</v>
          </cell>
          <cell r="F33">
            <v>0</v>
          </cell>
          <cell r="G33">
            <v>11977</v>
          </cell>
          <cell r="H33">
            <v>3125</v>
          </cell>
          <cell r="I33">
            <v>0</v>
          </cell>
          <cell r="J33">
            <v>0</v>
          </cell>
          <cell r="K33">
            <v>0</v>
          </cell>
          <cell r="L33">
            <v>5043</v>
          </cell>
          <cell r="M33">
            <v>3175</v>
          </cell>
          <cell r="N33">
            <v>11912</v>
          </cell>
          <cell r="O33">
            <v>372</v>
          </cell>
          <cell r="P33">
            <v>0</v>
          </cell>
          <cell r="Q33">
            <v>21774</v>
          </cell>
        </row>
        <row r="34">
          <cell r="C34">
            <v>0</v>
          </cell>
          <cell r="D34">
            <v>343619</v>
          </cell>
          <cell r="E34">
            <v>285366</v>
          </cell>
          <cell r="F34">
            <v>-147133</v>
          </cell>
          <cell r="G34">
            <v>107175</v>
          </cell>
          <cell r="H34">
            <v>60559</v>
          </cell>
          <cell r="I34">
            <v>0</v>
          </cell>
          <cell r="J34">
            <v>0</v>
          </cell>
          <cell r="K34">
            <v>0</v>
          </cell>
          <cell r="L34">
            <v>52587</v>
          </cell>
          <cell r="M34">
            <v>25522</v>
          </cell>
          <cell r="N34">
            <v>0</v>
          </cell>
          <cell r="O34">
            <v>0</v>
          </cell>
          <cell r="P34">
            <v>0</v>
          </cell>
          <cell r="Q34">
            <v>-435</v>
          </cell>
        </row>
        <row r="35">
          <cell r="C35">
            <v>5712901</v>
          </cell>
          <cell r="D35">
            <v>26115</v>
          </cell>
          <cell r="E35">
            <v>26115</v>
          </cell>
          <cell r="F35">
            <v>0</v>
          </cell>
          <cell r="G35">
            <v>13458</v>
          </cell>
          <cell r="H35">
            <v>13458</v>
          </cell>
          <cell r="I35">
            <v>0</v>
          </cell>
          <cell r="J35">
            <v>0</v>
          </cell>
          <cell r="K35">
            <v>0</v>
          </cell>
          <cell r="L35">
            <v>5320</v>
          </cell>
          <cell r="M35">
            <v>45938</v>
          </cell>
          <cell r="N35">
            <v>179238</v>
          </cell>
          <cell r="O35">
            <v>0</v>
          </cell>
          <cell r="P35">
            <v>0</v>
          </cell>
          <cell r="Q35">
            <v>5853538</v>
          </cell>
        </row>
      </sheetData>
      <sheetData sheetId="6">
        <row r="6">
          <cell r="C6">
            <v>72541</v>
          </cell>
          <cell r="D6">
            <v>133998</v>
          </cell>
          <cell r="E6">
            <v>121494</v>
          </cell>
          <cell r="F6">
            <v>0</v>
          </cell>
          <cell r="G6">
            <v>3957</v>
          </cell>
          <cell r="H6">
            <v>7914</v>
          </cell>
          <cell r="I6">
            <v>0</v>
          </cell>
          <cell r="J6">
            <v>0</v>
          </cell>
          <cell r="K6">
            <v>0</v>
          </cell>
          <cell r="L6">
            <v>-3439</v>
          </cell>
          <cell r="M6">
            <v>1306</v>
          </cell>
          <cell r="N6">
            <v>2231</v>
          </cell>
          <cell r="O6">
            <v>109</v>
          </cell>
          <cell r="P6">
            <v>0</v>
          </cell>
          <cell r="Q6">
            <v>190375</v>
          </cell>
        </row>
        <row r="7">
          <cell r="C7">
            <v>-30092</v>
          </cell>
          <cell r="D7">
            <v>164291</v>
          </cell>
          <cell r="E7">
            <v>87827</v>
          </cell>
          <cell r="F7">
            <v>0</v>
          </cell>
          <cell r="G7">
            <v>47536</v>
          </cell>
          <cell r="H7">
            <v>56845</v>
          </cell>
          <cell r="I7">
            <v>0</v>
          </cell>
          <cell r="J7">
            <v>0</v>
          </cell>
          <cell r="K7">
            <v>0</v>
          </cell>
          <cell r="L7">
            <v>36238</v>
          </cell>
          <cell r="M7">
            <v>28797</v>
          </cell>
          <cell r="N7">
            <v>14205</v>
          </cell>
          <cell r="O7">
            <v>0</v>
          </cell>
          <cell r="P7">
            <v>0</v>
          </cell>
          <cell r="Q7">
            <v>-49940</v>
          </cell>
        </row>
        <row r="8">
          <cell r="C8">
            <v>84937</v>
          </cell>
          <cell r="D8">
            <v>407975</v>
          </cell>
          <cell r="E8">
            <v>357441</v>
          </cell>
          <cell r="F8">
            <v>0</v>
          </cell>
          <cell r="G8">
            <v>148298</v>
          </cell>
          <cell r="H8">
            <v>148298</v>
          </cell>
          <cell r="I8">
            <v>0</v>
          </cell>
          <cell r="J8">
            <v>0</v>
          </cell>
          <cell r="K8">
            <v>0</v>
          </cell>
          <cell r="L8">
            <v>-5662</v>
          </cell>
          <cell r="M8">
            <v>77793</v>
          </cell>
          <cell r="N8">
            <v>226330</v>
          </cell>
          <cell r="O8">
            <v>1129</v>
          </cell>
          <cell r="P8">
            <v>0</v>
          </cell>
          <cell r="Q8">
            <v>447151</v>
          </cell>
        </row>
        <row r="9">
          <cell r="C9">
            <v>0</v>
          </cell>
          <cell r="D9">
            <v>0</v>
          </cell>
          <cell r="E9">
            <v>-10566</v>
          </cell>
          <cell r="F9">
            <v>0</v>
          </cell>
          <cell r="G9">
            <v>0</v>
          </cell>
          <cell r="H9">
            <v>0</v>
          </cell>
          <cell r="I9">
            <v>0</v>
          </cell>
          <cell r="J9">
            <v>0</v>
          </cell>
          <cell r="K9">
            <v>0</v>
          </cell>
          <cell r="L9">
            <v>0</v>
          </cell>
          <cell r="M9">
            <v>0</v>
          </cell>
          <cell r="N9">
            <v>0</v>
          </cell>
          <cell r="O9">
            <v>0</v>
          </cell>
          <cell r="P9">
            <v>0</v>
          </cell>
          <cell r="Q9">
            <v>-10566</v>
          </cell>
        </row>
        <row r="10">
          <cell r="C10">
            <v>-1455228</v>
          </cell>
          <cell r="D10">
            <v>787414</v>
          </cell>
          <cell r="E10">
            <v>487374</v>
          </cell>
          <cell r="F10">
            <v>0</v>
          </cell>
          <cell r="G10">
            <v>110065</v>
          </cell>
          <cell r="H10">
            <v>288485</v>
          </cell>
          <cell r="I10">
            <v>0</v>
          </cell>
          <cell r="J10">
            <v>0</v>
          </cell>
          <cell r="K10">
            <v>0</v>
          </cell>
          <cell r="L10">
            <v>-22027</v>
          </cell>
          <cell r="M10">
            <v>165147</v>
          </cell>
          <cell r="N10">
            <v>38792</v>
          </cell>
          <cell r="O10">
            <v>0</v>
          </cell>
          <cell r="P10">
            <v>28750</v>
          </cell>
          <cell r="Q10">
            <v>-1389417</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12803</v>
          </cell>
          <cell r="D12">
            <v>6249</v>
          </cell>
          <cell r="E12">
            <v>939</v>
          </cell>
          <cell r="F12">
            <v>0</v>
          </cell>
          <cell r="G12">
            <v>0</v>
          </cell>
          <cell r="H12">
            <v>0</v>
          </cell>
          <cell r="I12">
            <v>0</v>
          </cell>
          <cell r="J12">
            <v>0</v>
          </cell>
          <cell r="K12">
            <v>0</v>
          </cell>
          <cell r="L12">
            <v>-832</v>
          </cell>
          <cell r="M12">
            <v>1421</v>
          </cell>
          <cell r="N12">
            <v>1738</v>
          </cell>
          <cell r="O12">
            <v>0</v>
          </cell>
          <cell r="P12">
            <v>0</v>
          </cell>
          <cell r="Q12">
            <v>14891</v>
          </cell>
        </row>
        <row r="13">
          <cell r="C13">
            <v>704</v>
          </cell>
          <cell r="D13">
            <v>1692</v>
          </cell>
          <cell r="E13">
            <v>49</v>
          </cell>
          <cell r="F13">
            <v>0</v>
          </cell>
          <cell r="G13">
            <v>0</v>
          </cell>
          <cell r="H13">
            <v>0</v>
          </cell>
          <cell r="I13">
            <v>0</v>
          </cell>
          <cell r="J13">
            <v>0</v>
          </cell>
          <cell r="K13">
            <v>0</v>
          </cell>
          <cell r="L13">
            <v>-403</v>
          </cell>
          <cell r="M13">
            <v>405</v>
          </cell>
          <cell r="N13">
            <v>69</v>
          </cell>
          <cell r="O13">
            <v>0</v>
          </cell>
          <cell r="P13">
            <v>0</v>
          </cell>
          <cell r="Q13">
            <v>820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86870</v>
          </cell>
          <cell r="D15">
            <v>77211</v>
          </cell>
          <cell r="E15">
            <v>30129</v>
          </cell>
          <cell r="F15">
            <v>11770</v>
          </cell>
          <cell r="G15">
            <v>15630</v>
          </cell>
          <cell r="H15">
            <v>21962</v>
          </cell>
          <cell r="I15">
            <v>0</v>
          </cell>
          <cell r="J15">
            <v>0</v>
          </cell>
          <cell r="K15">
            <v>0</v>
          </cell>
          <cell r="L15">
            <v>6044</v>
          </cell>
          <cell r="M15">
            <v>20378</v>
          </cell>
          <cell r="N15">
            <v>8105</v>
          </cell>
          <cell r="O15">
            <v>0</v>
          </cell>
          <cell r="P15">
            <v>2250</v>
          </cell>
          <cell r="Q15">
            <v>86240</v>
          </cell>
        </row>
        <row r="16">
          <cell r="C16">
            <v>119326</v>
          </cell>
          <cell r="D16">
            <v>32622</v>
          </cell>
          <cell r="E16">
            <v>29731</v>
          </cell>
          <cell r="F16">
            <v>0</v>
          </cell>
          <cell r="G16">
            <v>19706</v>
          </cell>
          <cell r="H16">
            <v>0</v>
          </cell>
          <cell r="I16">
            <v>0</v>
          </cell>
          <cell r="J16">
            <v>0</v>
          </cell>
          <cell r="K16">
            <v>0</v>
          </cell>
          <cell r="L16">
            <v>8413</v>
          </cell>
          <cell r="M16">
            <v>0</v>
          </cell>
          <cell r="N16">
            <v>2292</v>
          </cell>
          <cell r="O16">
            <v>11</v>
          </cell>
          <cell r="P16">
            <v>0</v>
          </cell>
          <cell r="Q16">
            <v>142924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341239</v>
          </cell>
          <cell r="D18">
            <v>54270</v>
          </cell>
          <cell r="E18">
            <v>49656</v>
          </cell>
          <cell r="F18">
            <v>0</v>
          </cell>
          <cell r="G18">
            <v>1677</v>
          </cell>
          <cell r="H18">
            <v>1677</v>
          </cell>
          <cell r="I18">
            <v>0</v>
          </cell>
          <cell r="J18">
            <v>0</v>
          </cell>
          <cell r="K18">
            <v>0</v>
          </cell>
          <cell r="L18">
            <v>3147</v>
          </cell>
          <cell r="M18">
            <v>45881</v>
          </cell>
          <cell r="N18">
            <v>5069</v>
          </cell>
          <cell r="O18">
            <v>0</v>
          </cell>
          <cell r="P18">
            <v>0</v>
          </cell>
          <cell r="Q18">
            <v>345259</v>
          </cell>
        </row>
        <row r="19">
          <cell r="C19">
            <v>333264</v>
          </cell>
          <cell r="D19">
            <v>116281</v>
          </cell>
          <cell r="E19">
            <v>91148</v>
          </cell>
          <cell r="F19">
            <v>0</v>
          </cell>
          <cell r="G19">
            <v>52482</v>
          </cell>
          <cell r="H19">
            <v>51611</v>
          </cell>
          <cell r="I19">
            <v>0</v>
          </cell>
          <cell r="J19">
            <v>0</v>
          </cell>
          <cell r="K19">
            <v>0</v>
          </cell>
          <cell r="L19">
            <v>14342</v>
          </cell>
          <cell r="M19">
            <v>0</v>
          </cell>
          <cell r="N19">
            <v>0</v>
          </cell>
          <cell r="O19">
            <v>0</v>
          </cell>
          <cell r="P19">
            <v>0</v>
          </cell>
          <cell r="Q19">
            <v>358459</v>
          </cell>
        </row>
        <row r="20">
          <cell r="C20">
            <v>251615</v>
          </cell>
          <cell r="D20">
            <v>65697</v>
          </cell>
          <cell r="E20">
            <v>65697</v>
          </cell>
          <cell r="F20">
            <v>0</v>
          </cell>
          <cell r="G20">
            <v>14212</v>
          </cell>
          <cell r="H20">
            <v>14212</v>
          </cell>
          <cell r="I20">
            <v>0</v>
          </cell>
          <cell r="J20">
            <v>0</v>
          </cell>
          <cell r="K20">
            <v>0</v>
          </cell>
          <cell r="L20">
            <v>0</v>
          </cell>
          <cell r="M20">
            <v>10511</v>
          </cell>
          <cell r="N20">
            <v>0</v>
          </cell>
          <cell r="O20">
            <v>0</v>
          </cell>
          <cell r="P20">
            <v>0</v>
          </cell>
          <cell r="Q20">
            <v>292589</v>
          </cell>
        </row>
        <row r="21">
          <cell r="C21">
            <v>50143</v>
          </cell>
          <cell r="D21">
            <v>3244</v>
          </cell>
          <cell r="E21">
            <v>3244</v>
          </cell>
          <cell r="F21">
            <v>0</v>
          </cell>
          <cell r="G21">
            <v>0</v>
          </cell>
          <cell r="H21">
            <v>0</v>
          </cell>
          <cell r="I21">
            <v>0</v>
          </cell>
          <cell r="J21">
            <v>0</v>
          </cell>
          <cell r="K21">
            <v>0</v>
          </cell>
          <cell r="L21">
            <v>0</v>
          </cell>
          <cell r="M21">
            <v>478</v>
          </cell>
          <cell r="N21">
            <v>419</v>
          </cell>
          <cell r="O21">
            <v>0</v>
          </cell>
          <cell r="P21">
            <v>0</v>
          </cell>
          <cell r="Q21">
            <v>53329</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763324</v>
          </cell>
          <cell r="D23">
            <v>322620</v>
          </cell>
          <cell r="E23">
            <v>322620</v>
          </cell>
          <cell r="F23">
            <v>0</v>
          </cell>
          <cell r="G23">
            <v>0</v>
          </cell>
          <cell r="H23">
            <v>0</v>
          </cell>
          <cell r="I23">
            <v>0</v>
          </cell>
          <cell r="J23">
            <v>0</v>
          </cell>
          <cell r="K23">
            <v>0</v>
          </cell>
          <cell r="L23">
            <v>0</v>
          </cell>
          <cell r="M23">
            <v>0</v>
          </cell>
          <cell r="N23">
            <v>0</v>
          </cell>
          <cell r="O23">
            <v>0</v>
          </cell>
          <cell r="P23">
            <v>129880</v>
          </cell>
          <cell r="Q23">
            <v>956064</v>
          </cell>
        </row>
        <row r="24">
          <cell r="C24">
            <v>93635</v>
          </cell>
          <cell r="D24">
            <v>59217</v>
          </cell>
          <cell r="E24">
            <v>56041</v>
          </cell>
          <cell r="F24">
            <v>794</v>
          </cell>
          <cell r="G24">
            <v>2785</v>
          </cell>
          <cell r="H24">
            <v>2785</v>
          </cell>
          <cell r="I24">
            <v>0</v>
          </cell>
          <cell r="J24">
            <v>0</v>
          </cell>
          <cell r="K24">
            <v>0</v>
          </cell>
          <cell r="L24">
            <v>18070</v>
          </cell>
          <cell r="M24">
            <v>17033</v>
          </cell>
          <cell r="N24">
            <v>18097</v>
          </cell>
          <cell r="O24">
            <v>766</v>
          </cell>
          <cell r="P24">
            <v>0</v>
          </cell>
          <cell r="Q24">
            <v>129914</v>
          </cell>
        </row>
        <row r="25">
          <cell r="C25">
            <v>903</v>
          </cell>
          <cell r="D25">
            <v>224</v>
          </cell>
          <cell r="E25">
            <v>179</v>
          </cell>
          <cell r="F25">
            <v>0</v>
          </cell>
          <cell r="G25">
            <v>0</v>
          </cell>
          <cell r="H25">
            <v>0</v>
          </cell>
          <cell r="I25">
            <v>0</v>
          </cell>
          <cell r="J25">
            <v>0</v>
          </cell>
          <cell r="K25">
            <v>0</v>
          </cell>
          <cell r="L25">
            <v>0</v>
          </cell>
          <cell r="M25">
            <v>190</v>
          </cell>
          <cell r="N25">
            <v>0</v>
          </cell>
          <cell r="O25">
            <v>0</v>
          </cell>
          <cell r="P25">
            <v>0</v>
          </cell>
          <cell r="Q25">
            <v>892</v>
          </cell>
        </row>
        <row r="26">
          <cell r="C26">
            <v>1558977</v>
          </cell>
          <cell r="D26">
            <v>223444</v>
          </cell>
          <cell r="E26">
            <v>219278</v>
          </cell>
          <cell r="F26">
            <v>0</v>
          </cell>
          <cell r="G26">
            <v>69378</v>
          </cell>
          <cell r="H26">
            <v>57746</v>
          </cell>
          <cell r="I26">
            <v>0</v>
          </cell>
          <cell r="J26">
            <v>0</v>
          </cell>
          <cell r="K26">
            <v>0</v>
          </cell>
          <cell r="L26">
            <v>-35498</v>
          </cell>
          <cell r="M26">
            <v>26551</v>
          </cell>
          <cell r="N26">
            <v>18358</v>
          </cell>
          <cell r="O26">
            <v>0</v>
          </cell>
          <cell r="P26">
            <v>0</v>
          </cell>
          <cell r="Q26">
            <v>1747814</v>
          </cell>
        </row>
        <row r="27">
          <cell r="C27">
            <v>0</v>
          </cell>
          <cell r="D27">
            <v>6835</v>
          </cell>
          <cell r="E27">
            <v>4714</v>
          </cell>
          <cell r="F27">
            <v>0</v>
          </cell>
          <cell r="G27">
            <v>0</v>
          </cell>
          <cell r="H27">
            <v>0</v>
          </cell>
          <cell r="I27">
            <v>0</v>
          </cell>
          <cell r="J27">
            <v>0</v>
          </cell>
          <cell r="K27">
            <v>0</v>
          </cell>
          <cell r="L27">
            <v>-552</v>
          </cell>
          <cell r="M27">
            <v>2940</v>
          </cell>
          <cell r="N27">
            <v>2840</v>
          </cell>
          <cell r="O27">
            <v>0</v>
          </cell>
          <cell r="P27">
            <v>0</v>
          </cell>
          <cell r="Q27">
            <v>5166</v>
          </cell>
        </row>
        <row r="28">
          <cell r="C28">
            <v>6658</v>
          </cell>
          <cell r="D28">
            <v>2557</v>
          </cell>
          <cell r="E28">
            <v>2557</v>
          </cell>
          <cell r="F28">
            <v>0</v>
          </cell>
          <cell r="G28">
            <v>0</v>
          </cell>
          <cell r="H28">
            <v>0</v>
          </cell>
          <cell r="I28">
            <v>0</v>
          </cell>
          <cell r="J28">
            <v>0</v>
          </cell>
          <cell r="K28">
            <v>0</v>
          </cell>
          <cell r="L28">
            <v>40</v>
          </cell>
          <cell r="M28">
            <v>433</v>
          </cell>
          <cell r="N28">
            <v>506</v>
          </cell>
          <cell r="O28">
            <v>0</v>
          </cell>
          <cell r="P28">
            <v>0</v>
          </cell>
          <cell r="Q28">
            <v>9249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118592</v>
          </cell>
          <cell r="E30">
            <v>118592</v>
          </cell>
          <cell r="F30">
            <v>0</v>
          </cell>
          <cell r="G30">
            <v>40717</v>
          </cell>
          <cell r="H30">
            <v>14938</v>
          </cell>
          <cell r="I30">
            <v>0</v>
          </cell>
          <cell r="J30">
            <v>0</v>
          </cell>
          <cell r="K30">
            <v>0</v>
          </cell>
          <cell r="L30">
            <v>0</v>
          </cell>
          <cell r="M30">
            <v>0</v>
          </cell>
          <cell r="N30">
            <v>0</v>
          </cell>
          <cell r="O30">
            <v>0</v>
          </cell>
          <cell r="P30">
            <v>0</v>
          </cell>
          <cell r="Q30">
            <v>103655</v>
          </cell>
        </row>
      </sheetData>
      <sheetData sheetId="7">
        <row r="6">
          <cell r="C6">
            <v>777</v>
          </cell>
          <cell r="D6">
            <v>65</v>
          </cell>
          <cell r="E6">
            <v>65</v>
          </cell>
          <cell r="F6">
            <v>0</v>
          </cell>
          <cell r="G6">
            <v>0</v>
          </cell>
          <cell r="H6">
            <v>0</v>
          </cell>
          <cell r="I6">
            <v>0</v>
          </cell>
          <cell r="J6">
            <v>0</v>
          </cell>
          <cell r="K6">
            <v>0</v>
          </cell>
          <cell r="L6">
            <v>0</v>
          </cell>
          <cell r="M6">
            <v>0</v>
          </cell>
          <cell r="N6">
            <v>0</v>
          </cell>
          <cell r="O6">
            <v>0</v>
          </cell>
          <cell r="P6">
            <v>0</v>
          </cell>
          <cell r="Q6">
            <v>842</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3651874</v>
          </cell>
          <cell r="D8">
            <v>133976</v>
          </cell>
          <cell r="E8">
            <v>133976</v>
          </cell>
          <cell r="F8">
            <v>0</v>
          </cell>
          <cell r="G8">
            <v>339932</v>
          </cell>
          <cell r="H8">
            <v>339932</v>
          </cell>
          <cell r="I8">
            <v>0</v>
          </cell>
          <cell r="J8">
            <v>0</v>
          </cell>
          <cell r="K8">
            <v>0</v>
          </cell>
          <cell r="L8">
            <v>46732</v>
          </cell>
          <cell r="M8">
            <v>0</v>
          </cell>
          <cell r="N8">
            <v>0</v>
          </cell>
          <cell r="O8">
            <v>0</v>
          </cell>
          <cell r="P8">
            <v>0</v>
          </cell>
          <cell r="Q8">
            <v>3399187</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439694</v>
          </cell>
          <cell r="D15">
            <v>11002</v>
          </cell>
          <cell r="E15">
            <v>11002</v>
          </cell>
          <cell r="F15">
            <v>0</v>
          </cell>
          <cell r="G15">
            <v>17622</v>
          </cell>
          <cell r="H15">
            <v>7434</v>
          </cell>
          <cell r="I15">
            <v>10188</v>
          </cell>
          <cell r="J15">
            <v>0</v>
          </cell>
          <cell r="K15">
            <v>0</v>
          </cell>
          <cell r="L15">
            <v>0</v>
          </cell>
          <cell r="M15">
            <v>0</v>
          </cell>
          <cell r="N15">
            <v>1553</v>
          </cell>
          <cell r="O15">
            <v>0</v>
          </cell>
          <cell r="P15">
            <v>1553</v>
          </cell>
          <cell r="Q15">
            <v>433073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5127800</v>
          </cell>
          <cell r="D19">
            <v>251329</v>
          </cell>
          <cell r="E19">
            <v>251329</v>
          </cell>
          <cell r="F19">
            <v>0</v>
          </cell>
          <cell r="G19">
            <v>498414</v>
          </cell>
          <cell r="H19">
            <v>447838</v>
          </cell>
          <cell r="I19">
            <v>0</v>
          </cell>
          <cell r="J19">
            <v>0</v>
          </cell>
          <cell r="K19">
            <v>0</v>
          </cell>
          <cell r="L19">
            <v>24634</v>
          </cell>
          <cell r="M19">
            <v>112290</v>
          </cell>
          <cell r="N19">
            <v>419507</v>
          </cell>
          <cell r="O19">
            <v>0</v>
          </cell>
          <cell r="P19">
            <v>0</v>
          </cell>
          <cell r="Q19">
            <v>5213873</v>
          </cell>
        </row>
        <row r="20">
          <cell r="C20">
            <v>201389</v>
          </cell>
          <cell r="D20">
            <v>3435</v>
          </cell>
          <cell r="E20">
            <v>3435</v>
          </cell>
          <cell r="F20">
            <v>0</v>
          </cell>
          <cell r="G20">
            <v>17047</v>
          </cell>
          <cell r="H20">
            <v>17047</v>
          </cell>
          <cell r="I20">
            <v>0</v>
          </cell>
          <cell r="J20">
            <v>0</v>
          </cell>
          <cell r="K20">
            <v>0</v>
          </cell>
          <cell r="L20">
            <v>0</v>
          </cell>
          <cell r="M20">
            <v>483</v>
          </cell>
          <cell r="N20">
            <v>2930</v>
          </cell>
          <cell r="O20">
            <v>0</v>
          </cell>
          <cell r="P20">
            <v>0</v>
          </cell>
          <cell r="Q20">
            <v>190225</v>
          </cell>
        </row>
        <row r="21">
          <cell r="C21">
            <v>352458</v>
          </cell>
          <cell r="D21">
            <v>0</v>
          </cell>
          <cell r="E21">
            <v>0</v>
          </cell>
          <cell r="F21">
            <v>-3985</v>
          </cell>
          <cell r="G21">
            <v>0</v>
          </cell>
          <cell r="H21">
            <v>0</v>
          </cell>
          <cell r="I21">
            <v>0</v>
          </cell>
          <cell r="J21">
            <v>0</v>
          </cell>
          <cell r="K21">
            <v>0</v>
          </cell>
          <cell r="L21">
            <v>0</v>
          </cell>
          <cell r="M21">
            <v>18158</v>
          </cell>
          <cell r="N21">
            <v>15939</v>
          </cell>
          <cell r="O21">
            <v>0</v>
          </cell>
          <cell r="P21">
            <v>0</v>
          </cell>
          <cell r="Q21">
            <v>346254</v>
          </cell>
        </row>
        <row r="22">
          <cell r="C22">
            <v>5968831</v>
          </cell>
          <cell r="D22">
            <v>203424</v>
          </cell>
          <cell r="E22">
            <v>203424</v>
          </cell>
          <cell r="F22">
            <v>0</v>
          </cell>
          <cell r="G22">
            <v>222208</v>
          </cell>
          <cell r="H22">
            <v>14152</v>
          </cell>
          <cell r="I22">
            <v>176119</v>
          </cell>
          <cell r="J22">
            <v>0</v>
          </cell>
          <cell r="K22">
            <v>0</v>
          </cell>
          <cell r="L22">
            <v>0</v>
          </cell>
          <cell r="M22">
            <v>0</v>
          </cell>
          <cell r="N22">
            <v>453748</v>
          </cell>
          <cell r="O22">
            <v>5125</v>
          </cell>
          <cell r="P22">
            <v>0</v>
          </cell>
          <cell r="Q22">
            <v>6430607</v>
          </cell>
        </row>
        <row r="23">
          <cell r="C23">
            <v>109099</v>
          </cell>
          <cell r="D23">
            <v>17768</v>
          </cell>
          <cell r="E23">
            <v>17768</v>
          </cell>
          <cell r="F23">
            <v>0</v>
          </cell>
          <cell r="G23">
            <v>0</v>
          </cell>
          <cell r="H23">
            <v>0</v>
          </cell>
          <cell r="I23">
            <v>0</v>
          </cell>
          <cell r="J23">
            <v>0</v>
          </cell>
          <cell r="K23">
            <v>0</v>
          </cell>
          <cell r="L23">
            <v>0</v>
          </cell>
          <cell r="M23">
            <v>0</v>
          </cell>
          <cell r="N23">
            <v>0</v>
          </cell>
          <cell r="O23">
            <v>0</v>
          </cell>
          <cell r="P23">
            <v>0</v>
          </cell>
          <cell r="Q23">
            <v>126867</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6446386</v>
          </cell>
          <cell r="D26">
            <v>217707</v>
          </cell>
          <cell r="E26">
            <v>217707</v>
          </cell>
          <cell r="F26">
            <v>0</v>
          </cell>
          <cell r="G26">
            <v>388553</v>
          </cell>
          <cell r="H26">
            <v>481370</v>
          </cell>
          <cell r="I26">
            <v>0</v>
          </cell>
          <cell r="J26">
            <v>0</v>
          </cell>
          <cell r="K26">
            <v>0</v>
          </cell>
          <cell r="L26">
            <v>13062</v>
          </cell>
          <cell r="M26">
            <v>79224</v>
          </cell>
          <cell r="N26">
            <v>267562</v>
          </cell>
          <cell r="O26">
            <v>0</v>
          </cell>
          <cell r="P26">
            <v>0</v>
          </cell>
          <cell r="Q26">
            <v>6357998</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893215</v>
          </cell>
          <cell r="D30">
            <v>44718</v>
          </cell>
          <cell r="E30">
            <v>44718</v>
          </cell>
          <cell r="F30">
            <v>0</v>
          </cell>
          <cell r="G30">
            <v>43054</v>
          </cell>
          <cell r="H30">
            <v>20757</v>
          </cell>
          <cell r="I30">
            <v>20903</v>
          </cell>
          <cell r="J30">
            <v>0</v>
          </cell>
          <cell r="K30">
            <v>0</v>
          </cell>
          <cell r="L30">
            <v>0</v>
          </cell>
          <cell r="M30">
            <v>0</v>
          </cell>
          <cell r="N30">
            <v>55181</v>
          </cell>
          <cell r="O30">
            <v>0</v>
          </cell>
          <cell r="P30">
            <v>0</v>
          </cell>
          <cell r="Q30">
            <v>951454</v>
          </cell>
        </row>
      </sheetData>
      <sheetData sheetId="8">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-701808</v>
          </cell>
          <cell r="D19">
            <v>0</v>
          </cell>
          <cell r="E19">
            <v>0</v>
          </cell>
          <cell r="F19">
            <v>0</v>
          </cell>
          <cell r="G19">
            <v>0</v>
          </cell>
          <cell r="H19">
            <v>0</v>
          </cell>
          <cell r="I19">
            <v>0</v>
          </cell>
          <cell r="J19">
            <v>0</v>
          </cell>
          <cell r="K19">
            <v>0</v>
          </cell>
          <cell r="L19">
            <v>0</v>
          </cell>
          <cell r="M19">
            <v>0</v>
          </cell>
          <cell r="N19">
            <v>0</v>
          </cell>
          <cell r="O19">
            <v>0</v>
          </cell>
          <cell r="P19">
            <v>0</v>
          </cell>
          <cell r="Q19">
            <v>-701808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5226</v>
          </cell>
          <cell r="D28">
            <v>285</v>
          </cell>
          <cell r="E28">
            <v>285</v>
          </cell>
          <cell r="F28">
            <v>0</v>
          </cell>
          <cell r="G28">
            <v>0</v>
          </cell>
          <cell r="H28">
            <v>0</v>
          </cell>
          <cell r="I28">
            <v>0</v>
          </cell>
          <cell r="J28">
            <v>0</v>
          </cell>
          <cell r="K28">
            <v>0</v>
          </cell>
          <cell r="L28">
            <v>0</v>
          </cell>
          <cell r="M28">
            <v>48</v>
          </cell>
          <cell r="N28">
            <v>96</v>
          </cell>
          <cell r="O28">
            <v>0</v>
          </cell>
          <cell r="P28">
            <v>0</v>
          </cell>
          <cell r="Q28">
            <v>5559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9">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25420</v>
          </cell>
          <cell r="D11">
            <v>250</v>
          </cell>
          <cell r="E11">
            <v>250</v>
          </cell>
          <cell r="F11">
            <v>0</v>
          </cell>
          <cell r="G11">
            <v>0</v>
          </cell>
          <cell r="H11">
            <v>0</v>
          </cell>
          <cell r="I11">
            <v>0</v>
          </cell>
          <cell r="J11">
            <v>0</v>
          </cell>
          <cell r="K11">
            <v>0</v>
          </cell>
          <cell r="L11">
            <v>39</v>
          </cell>
          <cell r="M11">
            <v>123</v>
          </cell>
          <cell r="N11">
            <v>45</v>
          </cell>
          <cell r="O11">
            <v>0</v>
          </cell>
          <cell r="P11">
            <v>0</v>
          </cell>
          <cell r="Q11">
            <v>25553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26715</v>
          </cell>
          <cell r="D17">
            <v>11764</v>
          </cell>
          <cell r="E17">
            <v>11764</v>
          </cell>
          <cell r="F17">
            <v>0</v>
          </cell>
          <cell r="G17">
            <v>13814</v>
          </cell>
          <cell r="H17">
            <v>13914</v>
          </cell>
          <cell r="I17">
            <v>0</v>
          </cell>
          <cell r="J17">
            <v>0</v>
          </cell>
          <cell r="K17">
            <v>0</v>
          </cell>
          <cell r="L17">
            <v>0</v>
          </cell>
          <cell r="M17">
            <v>444</v>
          </cell>
          <cell r="N17">
            <v>787</v>
          </cell>
          <cell r="O17">
            <v>0</v>
          </cell>
          <cell r="P17">
            <v>0</v>
          </cell>
          <cell r="Q17">
            <v>24908</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0</v>
          </cell>
          <cell r="E28">
            <v>0</v>
          </cell>
          <cell r="F28">
            <v>0</v>
          </cell>
          <cell r="G28">
            <v>0</v>
          </cell>
          <cell r="H28">
            <v>0</v>
          </cell>
          <cell r="I28">
            <v>0</v>
          </cell>
          <cell r="J28">
            <v>0</v>
          </cell>
          <cell r="K28">
            <v>0</v>
          </cell>
          <cell r="L28">
            <v>0</v>
          </cell>
          <cell r="M28">
            <v>0</v>
          </cell>
          <cell r="N28">
            <v>45</v>
          </cell>
          <cell r="O28">
            <v>0</v>
          </cell>
          <cell r="P28">
            <v>0</v>
          </cell>
          <cell r="Q28">
            <v>45</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10">
        <row r="6">
          <cell r="C6">
            <v>3087923</v>
          </cell>
          <cell r="D6">
            <v>100340</v>
          </cell>
          <cell r="E6">
            <v>100340</v>
          </cell>
          <cell r="F6">
            <v>0</v>
          </cell>
          <cell r="G6">
            <v>142038</v>
          </cell>
          <cell r="H6">
            <v>142038</v>
          </cell>
          <cell r="I6">
            <v>0</v>
          </cell>
          <cell r="J6">
            <v>0</v>
          </cell>
          <cell r="K6">
            <v>0</v>
          </cell>
          <cell r="L6">
            <v>1906</v>
          </cell>
          <cell r="M6">
            <v>7076</v>
          </cell>
          <cell r="N6">
            <v>119630</v>
          </cell>
          <cell r="O6">
            <v>2354</v>
          </cell>
          <cell r="P6">
            <v>0</v>
          </cell>
          <cell r="Q6">
            <v>3154519</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27089768</v>
          </cell>
          <cell r="D8">
            <v>1588671</v>
          </cell>
          <cell r="E8">
            <v>1588671</v>
          </cell>
          <cell r="F8">
            <v>0</v>
          </cell>
          <cell r="G8">
            <v>699163</v>
          </cell>
          <cell r="H8">
            <v>699163</v>
          </cell>
          <cell r="I8">
            <v>0</v>
          </cell>
          <cell r="J8">
            <v>0</v>
          </cell>
          <cell r="K8">
            <v>0</v>
          </cell>
          <cell r="L8">
            <v>0</v>
          </cell>
          <cell r="M8">
            <v>121000</v>
          </cell>
          <cell r="N8">
            <v>1716367</v>
          </cell>
          <cell r="O8">
            <v>11204</v>
          </cell>
          <cell r="P8">
            <v>0</v>
          </cell>
          <cell r="Q8">
            <v>29563439</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-62933</v>
          </cell>
          <cell r="D10">
            <v>218804</v>
          </cell>
          <cell r="E10">
            <v>218804</v>
          </cell>
          <cell r="F10">
            <v>0</v>
          </cell>
          <cell r="G10">
            <v>29059</v>
          </cell>
          <cell r="H10">
            <v>0</v>
          </cell>
          <cell r="I10">
            <v>0</v>
          </cell>
          <cell r="J10">
            <v>0</v>
          </cell>
          <cell r="K10">
            <v>0</v>
          </cell>
          <cell r="L10">
            <v>69</v>
          </cell>
          <cell r="M10">
            <v>4229</v>
          </cell>
          <cell r="N10">
            <v>33</v>
          </cell>
          <cell r="O10">
            <v>0</v>
          </cell>
          <cell r="P10">
            <v>0</v>
          </cell>
          <cell r="Q10">
            <v>151606</v>
          </cell>
        </row>
        <row r="11">
          <cell r="C11">
            <v>7518</v>
          </cell>
          <cell r="D11">
            <v>0</v>
          </cell>
          <cell r="E11">
            <v>0</v>
          </cell>
          <cell r="F11">
            <v>0</v>
          </cell>
          <cell r="G11">
            <v>0</v>
          </cell>
          <cell r="H11">
            <v>0</v>
          </cell>
          <cell r="I11">
            <v>0</v>
          </cell>
          <cell r="J11">
            <v>0</v>
          </cell>
          <cell r="K11">
            <v>0</v>
          </cell>
          <cell r="L11">
            <v>0</v>
          </cell>
          <cell r="M11">
            <v>0</v>
          </cell>
          <cell r="N11">
            <v>0</v>
          </cell>
          <cell r="O11">
            <v>0</v>
          </cell>
          <cell r="P11">
            <v>0</v>
          </cell>
          <cell r="Q11">
            <v>7518</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5696989</v>
          </cell>
          <cell r="D13">
            <v>441768</v>
          </cell>
          <cell r="E13">
            <v>441768</v>
          </cell>
          <cell r="F13">
            <v>0</v>
          </cell>
          <cell r="G13">
            <v>77070</v>
          </cell>
          <cell r="H13">
            <v>77070</v>
          </cell>
          <cell r="I13">
            <v>0</v>
          </cell>
          <cell r="J13">
            <v>0</v>
          </cell>
          <cell r="K13">
            <v>0</v>
          </cell>
          <cell r="L13">
            <v>2479</v>
          </cell>
          <cell r="M13">
            <v>8916</v>
          </cell>
          <cell r="N13">
            <v>190217</v>
          </cell>
          <cell r="O13">
            <v>0</v>
          </cell>
          <cell r="P13">
            <v>0</v>
          </cell>
          <cell r="Q13">
            <v>6240509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29687324</v>
          </cell>
          <cell r="D15">
            <v>1142601</v>
          </cell>
          <cell r="E15">
            <v>1142601</v>
          </cell>
          <cell r="F15">
            <v>0</v>
          </cell>
          <cell r="G15">
            <v>881902</v>
          </cell>
          <cell r="H15">
            <v>0</v>
          </cell>
          <cell r="I15">
            <v>881902</v>
          </cell>
          <cell r="J15">
            <v>0</v>
          </cell>
          <cell r="K15">
            <v>0</v>
          </cell>
          <cell r="L15">
            <v>19813</v>
          </cell>
          <cell r="M15">
            <v>50672</v>
          </cell>
          <cell r="N15">
            <v>1285017</v>
          </cell>
          <cell r="O15">
            <v>0</v>
          </cell>
          <cell r="P15">
            <v>50000</v>
          </cell>
          <cell r="Q15">
            <v>31112556</v>
          </cell>
        </row>
        <row r="16">
          <cell r="C16">
            <v>36259082</v>
          </cell>
          <cell r="D16">
            <v>1216850</v>
          </cell>
          <cell r="E16">
            <v>1216850</v>
          </cell>
          <cell r="F16">
            <v>0</v>
          </cell>
          <cell r="G16">
            <v>519012</v>
          </cell>
          <cell r="H16">
            <v>731470</v>
          </cell>
          <cell r="I16">
            <v>0</v>
          </cell>
          <cell r="J16">
            <v>0</v>
          </cell>
          <cell r="K16">
            <v>0</v>
          </cell>
          <cell r="L16">
            <v>7322</v>
          </cell>
          <cell r="M16">
            <v>41697</v>
          </cell>
          <cell r="N16">
            <v>2481694</v>
          </cell>
          <cell r="O16">
            <v>4881</v>
          </cell>
          <cell r="P16">
            <v>140652</v>
          </cell>
          <cell r="Q16">
            <v>39031604</v>
          </cell>
        </row>
        <row r="17">
          <cell r="C17">
            <v>21760403</v>
          </cell>
          <cell r="D17">
            <v>671061</v>
          </cell>
          <cell r="E17">
            <v>671061</v>
          </cell>
          <cell r="F17">
            <v>0</v>
          </cell>
          <cell r="G17">
            <v>1055829</v>
          </cell>
          <cell r="H17">
            <v>1284425</v>
          </cell>
          <cell r="I17">
            <v>0</v>
          </cell>
          <cell r="J17">
            <v>0</v>
          </cell>
          <cell r="K17">
            <v>0</v>
          </cell>
          <cell r="L17">
            <v>8677</v>
          </cell>
          <cell r="M17">
            <v>24710</v>
          </cell>
          <cell r="N17">
            <v>640890</v>
          </cell>
          <cell r="O17">
            <v>0</v>
          </cell>
          <cell r="P17">
            <v>0</v>
          </cell>
          <cell r="Q17">
            <v>21754542</v>
          </cell>
        </row>
        <row r="18">
          <cell r="C18">
            <v>65333</v>
          </cell>
          <cell r="D18">
            <v>13735</v>
          </cell>
          <cell r="E18">
            <v>13735</v>
          </cell>
          <cell r="F18">
            <v>0</v>
          </cell>
          <cell r="G18">
            <v>3391</v>
          </cell>
          <cell r="H18">
            <v>3391</v>
          </cell>
          <cell r="I18">
            <v>0</v>
          </cell>
          <cell r="J18">
            <v>0</v>
          </cell>
          <cell r="K18">
            <v>0</v>
          </cell>
          <cell r="L18">
            <v>0</v>
          </cell>
          <cell r="M18">
            <v>0</v>
          </cell>
          <cell r="N18">
            <v>2232</v>
          </cell>
          <cell r="O18">
            <v>0</v>
          </cell>
          <cell r="P18">
            <v>0</v>
          </cell>
          <cell r="Q18">
            <v>77909</v>
          </cell>
        </row>
        <row r="19">
          <cell r="C19">
            <v>10139106</v>
          </cell>
          <cell r="D19">
            <v>254870</v>
          </cell>
          <cell r="E19">
            <v>254870</v>
          </cell>
          <cell r="F19">
            <v>0</v>
          </cell>
          <cell r="G19">
            <v>618209</v>
          </cell>
          <cell r="H19">
            <v>618209</v>
          </cell>
          <cell r="I19">
            <v>0</v>
          </cell>
          <cell r="J19">
            <v>0</v>
          </cell>
          <cell r="K19">
            <v>0</v>
          </cell>
          <cell r="L19">
            <v>2898</v>
          </cell>
          <cell r="M19">
            <v>78861</v>
          </cell>
          <cell r="N19">
            <v>421615</v>
          </cell>
          <cell r="O19">
            <v>0</v>
          </cell>
          <cell r="P19">
            <v>0</v>
          </cell>
          <cell r="Q19">
            <v>10115623</v>
          </cell>
        </row>
        <row r="20">
          <cell r="C20">
            <v>2341711</v>
          </cell>
          <cell r="D20">
            <v>46020</v>
          </cell>
          <cell r="E20">
            <v>46020</v>
          </cell>
          <cell r="F20">
            <v>0</v>
          </cell>
          <cell r="G20">
            <v>34514</v>
          </cell>
          <cell r="H20">
            <v>34514</v>
          </cell>
          <cell r="I20">
            <v>0</v>
          </cell>
          <cell r="J20">
            <v>0</v>
          </cell>
          <cell r="K20">
            <v>0</v>
          </cell>
          <cell r="L20">
            <v>177</v>
          </cell>
          <cell r="M20">
            <v>3602</v>
          </cell>
          <cell r="N20">
            <v>35717</v>
          </cell>
          <cell r="O20">
            <v>0</v>
          </cell>
          <cell r="P20">
            <v>0</v>
          </cell>
          <cell r="Q20">
            <v>2385154</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272667</v>
          </cell>
          <cell r="D23">
            <v>13785</v>
          </cell>
          <cell r="E23">
            <v>13785</v>
          </cell>
          <cell r="F23">
            <v>0</v>
          </cell>
          <cell r="G23">
            <v>0</v>
          </cell>
          <cell r="H23">
            <v>0</v>
          </cell>
          <cell r="I23">
            <v>0</v>
          </cell>
          <cell r="J23">
            <v>0</v>
          </cell>
          <cell r="K23">
            <v>0</v>
          </cell>
          <cell r="L23">
            <v>0</v>
          </cell>
          <cell r="M23">
            <v>0</v>
          </cell>
          <cell r="N23">
            <v>0</v>
          </cell>
          <cell r="O23">
            <v>0</v>
          </cell>
          <cell r="P23">
            <v>0</v>
          </cell>
          <cell r="Q23">
            <v>286452</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866049</v>
          </cell>
          <cell r="D25">
            <v>4734</v>
          </cell>
          <cell r="E25">
            <v>4734</v>
          </cell>
          <cell r="F25">
            <v>0</v>
          </cell>
          <cell r="G25">
            <v>7767</v>
          </cell>
          <cell r="H25">
            <v>7767</v>
          </cell>
          <cell r="I25">
            <v>0</v>
          </cell>
          <cell r="J25">
            <v>0</v>
          </cell>
          <cell r="K25">
            <v>0</v>
          </cell>
          <cell r="L25">
            <v>0</v>
          </cell>
          <cell r="M25">
            <v>5291</v>
          </cell>
          <cell r="N25">
            <v>17841</v>
          </cell>
          <cell r="O25">
            <v>0</v>
          </cell>
          <cell r="P25">
            <v>0</v>
          </cell>
          <cell r="Q25">
            <v>875566</v>
          </cell>
        </row>
        <row r="26">
          <cell r="C26">
            <v>1435210</v>
          </cell>
          <cell r="D26">
            <v>72311</v>
          </cell>
          <cell r="E26">
            <v>72311</v>
          </cell>
          <cell r="F26">
            <v>0</v>
          </cell>
          <cell r="G26">
            <v>167475</v>
          </cell>
          <cell r="H26">
            <v>167475</v>
          </cell>
          <cell r="I26">
            <v>0</v>
          </cell>
          <cell r="J26">
            <v>0</v>
          </cell>
          <cell r="K26">
            <v>0</v>
          </cell>
          <cell r="L26">
            <v>785</v>
          </cell>
          <cell r="M26">
            <v>3812</v>
          </cell>
          <cell r="N26">
            <v>30080</v>
          </cell>
          <cell r="O26">
            <v>0</v>
          </cell>
          <cell r="P26">
            <v>0</v>
          </cell>
          <cell r="Q26">
            <v>1365530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339784</v>
          </cell>
          <cell r="D28">
            <v>130777</v>
          </cell>
          <cell r="E28">
            <v>130777</v>
          </cell>
          <cell r="F28">
            <v>0</v>
          </cell>
          <cell r="G28">
            <v>67720</v>
          </cell>
          <cell r="H28">
            <v>78215</v>
          </cell>
          <cell r="I28">
            <v>0</v>
          </cell>
          <cell r="J28">
            <v>0</v>
          </cell>
          <cell r="K28">
            <v>0</v>
          </cell>
          <cell r="L28">
            <v>1453</v>
          </cell>
          <cell r="M28">
            <v>13941</v>
          </cell>
          <cell r="N28">
            <v>31690</v>
          </cell>
          <cell r="O28">
            <v>0</v>
          </cell>
          <cell r="P28">
            <v>0</v>
          </cell>
          <cell r="Q28">
            <v>408642</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4443591</v>
          </cell>
          <cell r="D30">
            <v>141784</v>
          </cell>
          <cell r="E30">
            <v>141784</v>
          </cell>
          <cell r="F30">
            <v>0</v>
          </cell>
          <cell r="G30">
            <v>213695</v>
          </cell>
          <cell r="H30">
            <v>164073</v>
          </cell>
          <cell r="I30">
            <v>0</v>
          </cell>
          <cell r="J30">
            <v>0</v>
          </cell>
          <cell r="K30">
            <v>0</v>
          </cell>
          <cell r="L30">
            <v>0</v>
          </cell>
          <cell r="M30">
            <v>0</v>
          </cell>
          <cell r="N30">
            <v>252551</v>
          </cell>
          <cell r="O30">
            <v>0</v>
          </cell>
          <cell r="P30">
            <v>0</v>
          </cell>
          <cell r="Q30">
            <v>4673852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48"/>
  <sheetViews>
    <sheetView zoomScaleNormal="100" zoomScaleSheetLayoutView="100" workbookViewId="0">
      <selection activeCell="B3" sqref="B3:R3"/>
    </sheetView>
  </sheetViews>
  <sheetFormatPr defaultRowHeight="15" x14ac:dyDescent="0.25"/>
  <cols>
    <col min="1" max="1" width="2" style="46" customWidth="1"/>
    <col min="2" max="2" width="2.28515625" style="46" customWidth="1"/>
    <col min="3" max="3" width="2.5703125" style="46" customWidth="1"/>
    <col min="4" max="4" width="20.140625" style="46" customWidth="1"/>
    <col min="5" max="5" width="48.42578125" style="46" customWidth="1"/>
    <col min="6" max="6" width="48.140625" style="46" customWidth="1"/>
    <col min="7" max="7" width="22.140625" style="46" customWidth="1"/>
    <col min="8" max="8" width="15" style="46" customWidth="1"/>
    <col min="9" max="9" width="9.140625" style="46"/>
    <col min="10" max="10" width="3.28515625" style="46" customWidth="1"/>
    <col min="11" max="11" width="0" style="46" hidden="1" customWidth="1"/>
    <col min="12" max="13" width="12.42578125" style="46" hidden="1" customWidth="1"/>
    <col min="14" max="14" width="0" style="46" hidden="1" customWidth="1"/>
    <col min="15" max="15" width="15.140625" style="46" customWidth="1"/>
    <col min="16" max="16384" width="9.140625" style="46"/>
  </cols>
  <sheetData>
    <row r="1" spans="3:15" ht="24.75" customHeight="1" thickBot="1" x14ac:dyDescent="0.3">
      <c r="O1" s="52"/>
    </row>
    <row r="2" spans="3:15" ht="15.75" thickBot="1" x14ac:dyDescent="0.3">
      <c r="C2" s="47"/>
      <c r="D2" s="48"/>
      <c r="E2" s="48"/>
      <c r="F2" s="48"/>
      <c r="G2" s="48"/>
      <c r="H2" s="48"/>
      <c r="I2" s="48"/>
      <c r="J2" s="49"/>
      <c r="O2" s="52"/>
    </row>
    <row r="3" spans="3:15" ht="7.5" customHeight="1" x14ac:dyDescent="0.25">
      <c r="C3" s="50"/>
      <c r="D3" s="47"/>
      <c r="E3" s="48"/>
      <c r="F3" s="48"/>
      <c r="G3" s="48"/>
      <c r="H3" s="48"/>
      <c r="I3" s="49"/>
      <c r="J3" s="51"/>
      <c r="O3" s="52"/>
    </row>
    <row r="4" spans="3:15" ht="5.25" customHeight="1" x14ac:dyDescent="0.25">
      <c r="C4" s="50"/>
      <c r="D4" s="50"/>
      <c r="E4" s="52"/>
      <c r="F4" s="52"/>
      <c r="G4" s="52"/>
      <c r="H4" s="52"/>
      <c r="I4" s="51"/>
      <c r="J4" s="51"/>
      <c r="O4" s="52"/>
    </row>
    <row r="5" spans="3:15" ht="9" customHeight="1" x14ac:dyDescent="0.25">
      <c r="C5" s="50"/>
      <c r="D5" s="50"/>
      <c r="E5" s="52"/>
      <c r="F5" s="52"/>
      <c r="G5" s="52"/>
      <c r="H5" s="52"/>
      <c r="I5" s="51"/>
      <c r="J5" s="51"/>
      <c r="O5" s="52"/>
    </row>
    <row r="6" spans="3:15" ht="22.5" customHeight="1" x14ac:dyDescent="0.35">
      <c r="C6" s="50"/>
      <c r="D6" s="50"/>
      <c r="E6" s="61" t="s">
        <v>203</v>
      </c>
      <c r="F6" s="61"/>
      <c r="G6" s="61"/>
      <c r="H6" s="62"/>
      <c r="I6" s="51"/>
      <c r="J6" s="51"/>
      <c r="L6" s="46" t="s">
        <v>204</v>
      </c>
      <c r="M6" s="53">
        <v>2010</v>
      </c>
      <c r="O6" s="52"/>
    </row>
    <row r="7" spans="3:15" ht="30.75" x14ac:dyDescent="0.45">
      <c r="C7" s="50"/>
      <c r="D7" s="50"/>
      <c r="E7" s="54"/>
      <c r="F7" s="52"/>
      <c r="G7" s="52"/>
      <c r="H7" s="52"/>
      <c r="I7" s="51"/>
      <c r="J7" s="51"/>
      <c r="L7" s="46" t="s">
        <v>205</v>
      </c>
      <c r="M7" s="53">
        <v>2011</v>
      </c>
      <c r="O7" s="52"/>
    </row>
    <row r="8" spans="3:15" ht="30.75" x14ac:dyDescent="0.45">
      <c r="C8" s="50"/>
      <c r="D8" s="50"/>
      <c r="E8" s="55"/>
      <c r="F8" s="55"/>
      <c r="G8" s="52"/>
      <c r="H8" s="52"/>
      <c r="I8" s="51"/>
      <c r="J8" s="51"/>
      <c r="M8" s="53">
        <v>2012</v>
      </c>
      <c r="O8" s="52"/>
    </row>
    <row r="9" spans="3:15" ht="30" customHeight="1" x14ac:dyDescent="0.25">
      <c r="C9" s="50"/>
      <c r="D9" s="50"/>
      <c r="E9" s="52"/>
      <c r="F9" s="52"/>
      <c r="G9" s="52"/>
      <c r="H9" s="52"/>
      <c r="I9" s="51"/>
      <c r="J9" s="51"/>
      <c r="M9" s="53">
        <v>2013</v>
      </c>
      <c r="O9" s="52"/>
    </row>
    <row r="10" spans="3:15" ht="20.100000000000001" customHeight="1" thickBot="1" x14ac:dyDescent="0.3">
      <c r="C10" s="50"/>
      <c r="D10" s="50"/>
      <c r="E10" s="57"/>
      <c r="F10" s="52"/>
      <c r="G10" s="52"/>
      <c r="H10" s="52"/>
      <c r="I10" s="51"/>
      <c r="J10" s="51"/>
      <c r="M10" s="53">
        <v>2015</v>
      </c>
      <c r="O10" s="52"/>
    </row>
    <row r="11" spans="3:15" ht="20.100000000000001" customHeight="1" thickBot="1" x14ac:dyDescent="0.3">
      <c r="C11" s="50"/>
      <c r="D11" s="50"/>
      <c r="E11" s="56" t="s">
        <v>250</v>
      </c>
      <c r="F11" s="64" t="s">
        <v>206</v>
      </c>
      <c r="G11" s="52"/>
      <c r="H11" s="52"/>
      <c r="I11" s="51"/>
      <c r="J11" s="51"/>
      <c r="M11" s="53">
        <v>2016</v>
      </c>
      <c r="O11" s="52"/>
    </row>
    <row r="12" spans="3:15" ht="20.100000000000001" customHeight="1" thickBot="1" x14ac:dyDescent="0.3">
      <c r="C12" s="50"/>
      <c r="D12" s="50"/>
      <c r="E12" s="57"/>
      <c r="F12" s="52"/>
      <c r="G12" s="52"/>
      <c r="H12" s="52"/>
      <c r="I12" s="51"/>
      <c r="J12" s="51"/>
      <c r="M12" s="53">
        <v>2017</v>
      </c>
      <c r="O12" s="52"/>
    </row>
    <row r="13" spans="3:15" ht="20.100000000000001" customHeight="1" thickBot="1" x14ac:dyDescent="0.3">
      <c r="C13" s="50"/>
      <c r="D13" s="50"/>
      <c r="E13" s="63" t="s">
        <v>207</v>
      </c>
      <c r="F13" s="204">
        <v>1</v>
      </c>
      <c r="G13" s="52"/>
      <c r="H13" s="52"/>
      <c r="I13" s="51"/>
      <c r="J13" s="51"/>
      <c r="M13" s="53">
        <v>2018</v>
      </c>
      <c r="O13" s="52"/>
    </row>
    <row r="14" spans="3:15" ht="36.75" customHeight="1" thickBot="1" x14ac:dyDescent="0.3">
      <c r="C14" s="50"/>
      <c r="D14" s="50"/>
      <c r="E14" s="57"/>
      <c r="F14" s="52"/>
      <c r="G14" s="52"/>
      <c r="H14" s="52"/>
      <c r="I14" s="51"/>
      <c r="J14" s="51"/>
      <c r="M14" s="53">
        <v>2019</v>
      </c>
      <c r="O14" s="52"/>
    </row>
    <row r="15" spans="3:15" ht="20.100000000000001" customHeight="1" thickBot="1" x14ac:dyDescent="0.3">
      <c r="C15" s="50"/>
      <c r="D15" s="50"/>
      <c r="E15" s="56" t="s">
        <v>210</v>
      </c>
      <c r="F15" s="204">
        <v>2018</v>
      </c>
      <c r="G15" s="52"/>
      <c r="H15" s="52"/>
      <c r="I15" s="51"/>
      <c r="J15" s="51"/>
      <c r="M15" s="53">
        <v>2020</v>
      </c>
      <c r="O15" s="52"/>
    </row>
    <row r="16" spans="3:15" ht="20.100000000000001" customHeight="1" x14ac:dyDescent="0.25">
      <c r="C16" s="50"/>
      <c r="D16" s="50"/>
      <c r="E16" s="57"/>
      <c r="F16" s="52"/>
      <c r="G16" s="52"/>
      <c r="H16" s="52"/>
      <c r="I16" s="51"/>
      <c r="J16" s="51"/>
      <c r="M16" s="53">
        <v>2021</v>
      </c>
      <c r="O16" s="52"/>
    </row>
    <row r="17" spans="1:15" ht="45" customHeight="1" thickBot="1" x14ac:dyDescent="0.3">
      <c r="C17" s="50"/>
      <c r="D17" s="50"/>
      <c r="E17" s="57"/>
      <c r="F17" s="52"/>
      <c r="G17" s="52"/>
      <c r="H17" s="52"/>
      <c r="I17" s="51"/>
      <c r="J17" s="51"/>
      <c r="M17" s="53"/>
      <c r="O17" s="52"/>
    </row>
    <row r="18" spans="1:15" ht="20.100000000000001" customHeight="1" thickBot="1" x14ac:dyDescent="0.3">
      <c r="C18" s="50"/>
      <c r="D18" s="50"/>
      <c r="E18" s="56" t="s">
        <v>251</v>
      </c>
      <c r="F18" s="204" t="s">
        <v>270</v>
      </c>
      <c r="G18" s="52"/>
      <c r="H18" s="52"/>
      <c r="I18" s="51"/>
      <c r="J18" s="51"/>
      <c r="M18" s="53">
        <v>2022</v>
      </c>
      <c r="O18" s="52"/>
    </row>
    <row r="19" spans="1:15" ht="20.100000000000001" customHeight="1" x14ac:dyDescent="0.25">
      <c r="C19" s="50"/>
      <c r="D19" s="50"/>
      <c r="E19" s="56"/>
      <c r="F19" s="52"/>
      <c r="G19" s="52"/>
      <c r="H19" s="52"/>
      <c r="I19" s="51"/>
      <c r="J19" s="51"/>
      <c r="M19" s="53">
        <v>2023</v>
      </c>
      <c r="O19" s="52"/>
    </row>
    <row r="20" spans="1:15" ht="15.75" thickBot="1" x14ac:dyDescent="0.3">
      <c r="C20" s="50"/>
      <c r="D20" s="58"/>
      <c r="E20" s="59"/>
      <c r="F20" s="59"/>
      <c r="G20" s="59"/>
      <c r="H20" s="59"/>
      <c r="I20" s="60"/>
      <c r="J20" s="51"/>
      <c r="M20" s="53">
        <v>2024</v>
      </c>
      <c r="O20" s="52"/>
    </row>
    <row r="21" spans="1:15" ht="15.75" thickBot="1" x14ac:dyDescent="0.3">
      <c r="C21" s="58"/>
      <c r="D21" s="59"/>
      <c r="E21" s="59"/>
      <c r="F21" s="59"/>
      <c r="G21" s="59"/>
      <c r="H21" s="59"/>
      <c r="I21" s="59"/>
      <c r="J21" s="60"/>
      <c r="M21" s="53">
        <v>2025</v>
      </c>
      <c r="O21" s="52"/>
    </row>
    <row r="22" spans="1:15" x14ac:dyDescent="0.25">
      <c r="M22" s="53">
        <v>2026</v>
      </c>
      <c r="O22" s="52"/>
    </row>
    <row r="23" spans="1:15" x14ac:dyDescent="0.25">
      <c r="M23" s="53">
        <v>2027</v>
      </c>
      <c r="O23" s="52"/>
    </row>
    <row r="24" spans="1:15" x14ac:dyDescent="0.25">
      <c r="A24" s="52"/>
      <c r="M24" s="53">
        <v>2028</v>
      </c>
      <c r="O24" s="52"/>
    </row>
    <row r="25" spans="1:15" x14ac:dyDescent="0.25">
      <c r="M25" s="53">
        <v>2029</v>
      </c>
    </row>
    <row r="26" spans="1:15" x14ac:dyDescent="0.25">
      <c r="M26" s="53">
        <v>2030</v>
      </c>
    </row>
    <row r="27" spans="1:15" x14ac:dyDescent="0.25">
      <c r="M27" s="53">
        <v>2031</v>
      </c>
    </row>
    <row r="28" spans="1:15" x14ac:dyDescent="0.25">
      <c r="M28" s="53">
        <v>2032</v>
      </c>
    </row>
    <row r="29" spans="1:15" x14ac:dyDescent="0.25">
      <c r="M29" s="53">
        <v>2033</v>
      </c>
    </row>
    <row r="30" spans="1:15" x14ac:dyDescent="0.25">
      <c r="M30" s="53">
        <v>2034</v>
      </c>
    </row>
    <row r="31" spans="1:15" x14ac:dyDescent="0.25">
      <c r="M31" s="53">
        <v>2035</v>
      </c>
    </row>
    <row r="32" spans="1:15" x14ac:dyDescent="0.25">
      <c r="M32" s="53">
        <v>2036</v>
      </c>
    </row>
    <row r="33" spans="13:13" x14ac:dyDescent="0.25">
      <c r="M33" s="53">
        <v>2037</v>
      </c>
    </row>
    <row r="34" spans="13:13" x14ac:dyDescent="0.25">
      <c r="M34" s="53">
        <v>2038</v>
      </c>
    </row>
    <row r="35" spans="13:13" x14ac:dyDescent="0.25">
      <c r="M35" s="53">
        <v>2039</v>
      </c>
    </row>
    <row r="36" spans="13:13" x14ac:dyDescent="0.25">
      <c r="M36" s="53">
        <v>2040</v>
      </c>
    </row>
    <row r="37" spans="13:13" x14ac:dyDescent="0.25">
      <c r="M37" s="53">
        <v>2041</v>
      </c>
    </row>
    <row r="38" spans="13:13" x14ac:dyDescent="0.25">
      <c r="M38" s="53">
        <v>2042</v>
      </c>
    </row>
    <row r="39" spans="13:13" x14ac:dyDescent="0.25">
      <c r="M39" s="53">
        <v>2043</v>
      </c>
    </row>
    <row r="40" spans="13:13" x14ac:dyDescent="0.25">
      <c r="M40" s="53">
        <v>2044</v>
      </c>
    </row>
    <row r="41" spans="13:13" x14ac:dyDescent="0.25">
      <c r="M41" s="53">
        <v>2045</v>
      </c>
    </row>
    <row r="42" spans="13:13" x14ac:dyDescent="0.25">
      <c r="M42" s="53">
        <v>2046</v>
      </c>
    </row>
    <row r="43" spans="13:13" x14ac:dyDescent="0.25">
      <c r="M43" s="53">
        <v>2047</v>
      </c>
    </row>
    <row r="44" spans="13:13" x14ac:dyDescent="0.25">
      <c r="M44" s="53">
        <v>2048</v>
      </c>
    </row>
    <row r="45" spans="13:13" x14ac:dyDescent="0.25">
      <c r="M45" s="53">
        <v>2049</v>
      </c>
    </row>
    <row r="46" spans="13:13" x14ac:dyDescent="0.25">
      <c r="M46" s="53">
        <v>2050</v>
      </c>
    </row>
    <row r="47" spans="13:13" x14ac:dyDescent="0.25">
      <c r="M47" s="53">
        <v>2051</v>
      </c>
    </row>
    <row r="48" spans="13:13" x14ac:dyDescent="0.25">
      <c r="M48" s="53">
        <v>2052</v>
      </c>
    </row>
  </sheetData>
  <sheetProtection password="E93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39"/>
  <sheetViews>
    <sheetView showGridLines="0" topLeftCell="E20" zoomScale="80" zoomScaleNormal="80" workbookViewId="0">
      <selection activeCell="B3" sqref="B3:Q37"/>
    </sheetView>
  </sheetViews>
  <sheetFormatPr defaultColWidth="15.7109375" defaultRowHeight="15" x14ac:dyDescent="0.25"/>
  <cols>
    <col min="1" max="1" width="15.7109375" style="9"/>
    <col min="2" max="2" width="42.85546875" style="9" customWidth="1"/>
    <col min="3" max="8" width="18.42578125" style="9" customWidth="1"/>
    <col min="9" max="9" width="15.85546875" style="9" customWidth="1"/>
    <col min="10" max="10" width="13" style="9" customWidth="1"/>
    <col min="11" max="11" width="15.85546875" style="9" customWidth="1"/>
    <col min="12" max="16" width="18.42578125" style="9" customWidth="1"/>
    <col min="17" max="17" width="18.42578125" style="20" customWidth="1"/>
    <col min="18" max="16384" width="15.7109375" style="9"/>
  </cols>
  <sheetData>
    <row r="1" spans="2:17" ht="21" customHeight="1" x14ac:dyDescent="0.25"/>
    <row r="2" spans="2:17" ht="29.25" customHeight="1" x14ac:dyDescent="0.25"/>
    <row r="3" spans="2:17" ht="28.5" customHeight="1" x14ac:dyDescent="0.25">
      <c r="B3" s="260" t="s">
        <v>261</v>
      </c>
      <c r="C3" s="260"/>
      <c r="D3" s="260"/>
      <c r="E3" s="260"/>
      <c r="F3" s="260"/>
      <c r="G3" s="260"/>
      <c r="H3" s="260"/>
      <c r="I3" s="260"/>
      <c r="J3" s="260"/>
      <c r="K3" s="260"/>
      <c r="L3" s="260"/>
      <c r="M3" s="260"/>
      <c r="N3" s="260"/>
      <c r="O3" s="260"/>
      <c r="P3" s="260"/>
      <c r="Q3" s="260"/>
    </row>
    <row r="4" spans="2:17" s="33" customFormat="1" ht="36.75" x14ac:dyDescent="0.25">
      <c r="B4" s="97" t="s">
        <v>0</v>
      </c>
      <c r="C4" s="93" t="s">
        <v>68</v>
      </c>
      <c r="D4" s="93" t="s">
        <v>69</v>
      </c>
      <c r="E4" s="93" t="s">
        <v>70</v>
      </c>
      <c r="F4" s="93" t="s">
        <v>71</v>
      </c>
      <c r="G4" s="93" t="s">
        <v>72</v>
      </c>
      <c r="H4" s="93" t="s">
        <v>89</v>
      </c>
      <c r="I4" s="98" t="s">
        <v>73</v>
      </c>
      <c r="J4" s="93" t="s">
        <v>74</v>
      </c>
      <c r="K4" s="94" t="s">
        <v>75</v>
      </c>
      <c r="L4" s="94" t="s">
        <v>76</v>
      </c>
      <c r="M4" s="94" t="s">
        <v>77</v>
      </c>
      <c r="N4" s="94" t="s">
        <v>2</v>
      </c>
      <c r="O4" s="94" t="s">
        <v>78</v>
      </c>
      <c r="P4" s="94" t="s">
        <v>79</v>
      </c>
      <c r="Q4" s="94" t="s">
        <v>80</v>
      </c>
    </row>
    <row r="5" spans="2:17" ht="26.25" customHeight="1" x14ac:dyDescent="0.25">
      <c r="B5" s="252" t="s">
        <v>16</v>
      </c>
      <c r="C5" s="253"/>
      <c r="D5" s="253"/>
      <c r="E5" s="253"/>
      <c r="F5" s="253"/>
      <c r="G5" s="253"/>
      <c r="H5" s="253"/>
      <c r="I5" s="253"/>
      <c r="J5" s="253"/>
      <c r="K5" s="253"/>
      <c r="L5" s="253"/>
      <c r="M5" s="253"/>
      <c r="N5" s="253"/>
      <c r="O5" s="253"/>
      <c r="P5" s="253"/>
      <c r="Q5" s="254"/>
    </row>
    <row r="6" spans="2:17" ht="26.25" customHeight="1" x14ac:dyDescent="0.3">
      <c r="B6" s="15" t="s">
        <v>53</v>
      </c>
      <c r="C6" s="38">
        <f>[1]GL!C6</f>
        <v>527183</v>
      </c>
      <c r="D6" s="38">
        <f>[1]GL!D6</f>
        <v>335289</v>
      </c>
      <c r="E6" s="38">
        <f>[1]GL!E6</f>
        <v>96841</v>
      </c>
      <c r="F6" s="38">
        <f>[1]GL!F6</f>
        <v>0</v>
      </c>
      <c r="G6" s="38">
        <f>[1]GL!G6</f>
        <v>23510</v>
      </c>
      <c r="H6" s="38">
        <f>[1]GL!H6</f>
        <v>42016</v>
      </c>
      <c r="I6" s="38">
        <f>[1]GL!I6</f>
        <v>0</v>
      </c>
      <c r="J6" s="38">
        <f>[1]GL!J6</f>
        <v>0</v>
      </c>
      <c r="K6" s="38">
        <f>[1]GL!K6</f>
        <v>0</v>
      </c>
      <c r="L6" s="38">
        <f>[1]GL!L6</f>
        <v>10784</v>
      </c>
      <c r="M6" s="38">
        <f>[1]GL!M6</f>
        <v>22939</v>
      </c>
      <c r="N6" s="38">
        <f>[1]GL!N6</f>
        <v>8253</v>
      </c>
      <c r="O6" s="38">
        <f>[1]GL!O6</f>
        <v>402</v>
      </c>
      <c r="P6" s="38">
        <f>[1]GL!P6</f>
        <v>0</v>
      </c>
      <c r="Q6" s="39">
        <f>[1]GL!Q6</f>
        <v>556137</v>
      </c>
    </row>
    <row r="7" spans="2:17" ht="26.25" customHeight="1" x14ac:dyDescent="0.3">
      <c r="B7" s="15" t="s">
        <v>197</v>
      </c>
      <c r="C7" s="38">
        <f>[1]GL!C7</f>
        <v>113400</v>
      </c>
      <c r="D7" s="38">
        <f>[1]GL!D7</f>
        <v>368141</v>
      </c>
      <c r="E7" s="38">
        <f>[1]GL!E7</f>
        <v>103080</v>
      </c>
      <c r="F7" s="38">
        <f>[1]GL!F7</f>
        <v>0</v>
      </c>
      <c r="G7" s="38">
        <f>[1]GL!G7</f>
        <v>-24875</v>
      </c>
      <c r="H7" s="38">
        <f>[1]GL!H7</f>
        <v>93425</v>
      </c>
      <c r="I7" s="38">
        <f>[1]GL!I7</f>
        <v>0</v>
      </c>
      <c r="J7" s="38">
        <f>[1]GL!J7</f>
        <v>0</v>
      </c>
      <c r="K7" s="38">
        <f>[1]GL!K7</f>
        <v>0</v>
      </c>
      <c r="L7" s="38">
        <f>[1]GL!L7</f>
        <v>-24854</v>
      </c>
      <c r="M7" s="38">
        <f>[1]GL!M7</f>
        <v>28797</v>
      </c>
      <c r="N7" s="38">
        <f>[1]GL!N7</f>
        <v>1951</v>
      </c>
      <c r="O7" s="38">
        <f>[1]GL!O7</f>
        <v>0</v>
      </c>
      <c r="P7" s="38">
        <f>[1]GL!P7</f>
        <v>0</v>
      </c>
      <c r="Q7" s="39">
        <f>[1]GL!Q7</f>
        <v>121062</v>
      </c>
    </row>
    <row r="8" spans="2:17" ht="26.25" customHeight="1" x14ac:dyDescent="0.3">
      <c r="B8" s="15" t="s">
        <v>208</v>
      </c>
      <c r="C8" s="38">
        <f>[1]GL!C8</f>
        <v>1835623</v>
      </c>
      <c r="D8" s="38">
        <f>[1]GL!D8</f>
        <v>396730</v>
      </c>
      <c r="E8" s="38">
        <f>[1]GL!E8</f>
        <v>313735</v>
      </c>
      <c r="F8" s="38">
        <f>[1]GL!F8</f>
        <v>0</v>
      </c>
      <c r="G8" s="38">
        <f>[1]GL!G8</f>
        <v>132095</v>
      </c>
      <c r="H8" s="38">
        <f>[1]GL!H8</f>
        <v>132095</v>
      </c>
      <c r="I8" s="38">
        <f>[1]GL!I8</f>
        <v>0</v>
      </c>
      <c r="J8" s="38">
        <f>[1]GL!J8</f>
        <v>0</v>
      </c>
      <c r="K8" s="38">
        <f>[1]GL!K8</f>
        <v>0</v>
      </c>
      <c r="L8" s="38">
        <f>[1]GL!L8</f>
        <v>-26941</v>
      </c>
      <c r="M8" s="38">
        <f>[1]GL!M8</f>
        <v>75649</v>
      </c>
      <c r="N8" s="38">
        <f>[1]GL!N8</f>
        <v>106068</v>
      </c>
      <c r="O8" s="38">
        <f>[1]GL!O8</f>
        <v>59</v>
      </c>
      <c r="P8" s="38">
        <f>[1]GL!P8</f>
        <v>0</v>
      </c>
      <c r="Q8" s="39">
        <f>[1]GL!Q8</f>
        <v>2074563</v>
      </c>
    </row>
    <row r="9" spans="2:17" ht="26.25" customHeight="1" x14ac:dyDescent="0.3">
      <c r="B9" s="15" t="s">
        <v>54</v>
      </c>
      <c r="C9" s="38">
        <f>[1]GL!C9</f>
        <v>0</v>
      </c>
      <c r="D9" s="38">
        <f>[1]GL!D9</f>
        <v>44256</v>
      </c>
      <c r="E9" s="38">
        <f>[1]GL!E9</f>
        <v>44256</v>
      </c>
      <c r="F9" s="38">
        <f>[1]GL!F9</f>
        <v>0</v>
      </c>
      <c r="G9" s="38">
        <f>[1]GL!G9</f>
        <v>0</v>
      </c>
      <c r="H9" s="38">
        <f>[1]GL!H9</f>
        <v>0</v>
      </c>
      <c r="I9" s="38">
        <f>[1]GL!I9</f>
        <v>0</v>
      </c>
      <c r="J9" s="38">
        <f>[1]GL!J9</f>
        <v>0</v>
      </c>
      <c r="K9" s="38">
        <f>[1]GL!K9</f>
        <v>0</v>
      </c>
      <c r="L9" s="38">
        <f>[1]GL!L9</f>
        <v>4062</v>
      </c>
      <c r="M9" s="38">
        <f>[1]GL!M9</f>
        <v>0</v>
      </c>
      <c r="N9" s="38">
        <f>[1]GL!N9</f>
        <v>0</v>
      </c>
      <c r="O9" s="38">
        <f>[1]GL!O9</f>
        <v>0</v>
      </c>
      <c r="P9" s="38">
        <f>[1]GL!P9</f>
        <v>0</v>
      </c>
      <c r="Q9" s="39">
        <f>[1]GL!Q9</f>
        <v>40194</v>
      </c>
    </row>
    <row r="10" spans="2:17" ht="26.25" customHeight="1" x14ac:dyDescent="0.3">
      <c r="B10" s="15" t="s">
        <v>55</v>
      </c>
      <c r="C10" s="38">
        <f>[1]GL!C10</f>
        <v>1962634</v>
      </c>
      <c r="D10" s="38">
        <f>[1]GL!D10</f>
        <v>264302</v>
      </c>
      <c r="E10" s="38">
        <f>[1]GL!E10</f>
        <v>163591</v>
      </c>
      <c r="F10" s="38">
        <f>[1]GL!F10</f>
        <v>0</v>
      </c>
      <c r="G10" s="38">
        <f>[1]GL!G10</f>
        <v>76835</v>
      </c>
      <c r="H10" s="38">
        <f>[1]GL!H10</f>
        <v>135995</v>
      </c>
      <c r="I10" s="38">
        <f>[1]GL!I10</f>
        <v>0</v>
      </c>
      <c r="J10" s="38">
        <f>[1]GL!J10</f>
        <v>0</v>
      </c>
      <c r="K10" s="38">
        <f>[1]GL!K10</f>
        <v>0</v>
      </c>
      <c r="L10" s="38">
        <f>[1]GL!L10</f>
        <v>-7393</v>
      </c>
      <c r="M10" s="38">
        <f>[1]GL!M10</f>
        <v>55433</v>
      </c>
      <c r="N10" s="38">
        <f>[1]GL!N10</f>
        <v>13021</v>
      </c>
      <c r="O10" s="38">
        <f>[1]GL!O10</f>
        <v>0</v>
      </c>
      <c r="P10" s="38">
        <f>[1]GL!P10</f>
        <v>0</v>
      </c>
      <c r="Q10" s="39">
        <f>[1]GL!Q10</f>
        <v>1955212</v>
      </c>
    </row>
    <row r="11" spans="2:17" ht="26.25" customHeight="1" x14ac:dyDescent="0.3">
      <c r="B11" s="15" t="s">
        <v>23</v>
      </c>
      <c r="C11" s="38">
        <f>[1]GL!C11</f>
        <v>0</v>
      </c>
      <c r="D11" s="38">
        <f>[1]GL!D11</f>
        <v>0</v>
      </c>
      <c r="E11" s="38">
        <f>[1]GL!E11</f>
        <v>0</v>
      </c>
      <c r="F11" s="38">
        <f>[1]GL!F11</f>
        <v>0</v>
      </c>
      <c r="G11" s="38">
        <f>[1]GL!G11</f>
        <v>0</v>
      </c>
      <c r="H11" s="38">
        <f>[1]GL!H11</f>
        <v>0</v>
      </c>
      <c r="I11" s="38">
        <f>[1]GL!I11</f>
        <v>0</v>
      </c>
      <c r="J11" s="38">
        <f>[1]GL!J11</f>
        <v>0</v>
      </c>
      <c r="K11" s="38">
        <f>[1]GL!K11</f>
        <v>0</v>
      </c>
      <c r="L11" s="38">
        <f>[1]GL!L11</f>
        <v>0</v>
      </c>
      <c r="M11" s="38">
        <f>[1]GL!M11</f>
        <v>0</v>
      </c>
      <c r="N11" s="38">
        <f>[1]GL!N11</f>
        <v>0</v>
      </c>
      <c r="O11" s="38">
        <f>[1]GL!O11</f>
        <v>0</v>
      </c>
      <c r="P11" s="38">
        <f>[1]GL!P11</f>
        <v>0</v>
      </c>
      <c r="Q11" s="39">
        <f>[1]GL!Q11</f>
        <v>0</v>
      </c>
    </row>
    <row r="12" spans="2:17" ht="26.25" customHeight="1" x14ac:dyDescent="0.3">
      <c r="B12" s="15" t="s">
        <v>56</v>
      </c>
      <c r="C12" s="38">
        <f>[1]GL!C12</f>
        <v>397697</v>
      </c>
      <c r="D12" s="38">
        <f>[1]GL!D12</f>
        <v>27114</v>
      </c>
      <c r="E12" s="38">
        <f>[1]GL!E12</f>
        <v>4091</v>
      </c>
      <c r="F12" s="38">
        <f>[1]GL!F12</f>
        <v>0</v>
      </c>
      <c r="G12" s="38">
        <f>[1]GL!G12</f>
        <v>5726</v>
      </c>
      <c r="H12" s="38">
        <f>[1]GL!H12</f>
        <v>7370</v>
      </c>
      <c r="I12" s="38">
        <f>[1]GL!I12</f>
        <v>0</v>
      </c>
      <c r="J12" s="38">
        <f>[1]GL!J12</f>
        <v>0</v>
      </c>
      <c r="K12" s="38">
        <f>[1]GL!K12</f>
        <v>0</v>
      </c>
      <c r="L12" s="38">
        <f>[1]GL!L12</f>
        <v>-3614</v>
      </c>
      <c r="M12" s="38">
        <f>[1]GL!M12</f>
        <v>5794</v>
      </c>
      <c r="N12" s="38">
        <f>[1]GL!N12</f>
        <v>7409</v>
      </c>
      <c r="O12" s="38">
        <f>[1]GL!O12</f>
        <v>0</v>
      </c>
      <c r="P12" s="38">
        <f>[1]GL!P12</f>
        <v>0</v>
      </c>
      <c r="Q12" s="39">
        <f>[1]GL!Q12</f>
        <v>399646</v>
      </c>
    </row>
    <row r="13" spans="2:17" ht="26.25" customHeight="1" x14ac:dyDescent="0.3">
      <c r="B13" s="15" t="s">
        <v>57</v>
      </c>
      <c r="C13" s="38">
        <f>[1]GL!C13</f>
        <v>5213</v>
      </c>
      <c r="D13" s="38">
        <f>[1]GL!D13</f>
        <v>15452</v>
      </c>
      <c r="E13" s="38">
        <f>[1]GL!E13</f>
        <v>662</v>
      </c>
      <c r="F13" s="38">
        <f>[1]GL!F13</f>
        <v>0</v>
      </c>
      <c r="G13" s="38">
        <f>[1]GL!G13</f>
        <v>300</v>
      </c>
      <c r="H13" s="38">
        <f>[1]GL!H13</f>
        <v>300</v>
      </c>
      <c r="I13" s="38">
        <f>[1]GL!I13</f>
        <v>0</v>
      </c>
      <c r="J13" s="38">
        <f>[1]GL!J13</f>
        <v>0</v>
      </c>
      <c r="K13" s="38">
        <f>[1]GL!K13</f>
        <v>0</v>
      </c>
      <c r="L13" s="38">
        <f>[1]GL!L13</f>
        <v>-2847</v>
      </c>
      <c r="M13" s="38">
        <f>[1]GL!M13</f>
        <v>3642</v>
      </c>
      <c r="N13" s="38">
        <f>[1]GL!N13</f>
        <v>617</v>
      </c>
      <c r="O13" s="38">
        <f>[1]GL!O13</f>
        <v>0</v>
      </c>
      <c r="P13" s="38">
        <f>[1]GL!P13</f>
        <v>0</v>
      </c>
      <c r="Q13" s="39">
        <f>[1]GL!Q13</f>
        <v>5396</v>
      </c>
    </row>
    <row r="14" spans="2:17" ht="26.25" customHeight="1" x14ac:dyDescent="0.3">
      <c r="B14" s="15" t="s">
        <v>58</v>
      </c>
      <c r="C14" s="38">
        <f>[1]GL!C14</f>
        <v>197286</v>
      </c>
      <c r="D14" s="38">
        <f>[1]GL!D14</f>
        <v>18698</v>
      </c>
      <c r="E14" s="38">
        <f>[1]GL!E14</f>
        <v>18698</v>
      </c>
      <c r="F14" s="38">
        <f>[1]GL!F14</f>
        <v>0</v>
      </c>
      <c r="G14" s="38">
        <f>[1]GL!G14</f>
        <v>2240</v>
      </c>
      <c r="H14" s="38">
        <f>[1]GL!H14</f>
        <v>20455</v>
      </c>
      <c r="I14" s="38">
        <f>[1]GL!I14</f>
        <v>0</v>
      </c>
      <c r="J14" s="38">
        <f>[1]GL!J14</f>
        <v>0</v>
      </c>
      <c r="K14" s="38">
        <f>[1]GL!K14</f>
        <v>0</v>
      </c>
      <c r="L14" s="38">
        <f>[1]GL!L14</f>
        <v>2217</v>
      </c>
      <c r="M14" s="38">
        <f>[1]GL!M14</f>
        <v>7303</v>
      </c>
      <c r="N14" s="38">
        <f>[1]GL!N14</f>
        <v>9311</v>
      </c>
      <c r="O14" s="38">
        <f>[1]GL!O14</f>
        <v>0</v>
      </c>
      <c r="P14" s="38">
        <f>[1]GL!P14</f>
        <v>0</v>
      </c>
      <c r="Q14" s="39">
        <f>[1]GL!Q14</f>
        <v>195320</v>
      </c>
    </row>
    <row r="15" spans="2:17" ht="26.25" customHeight="1" x14ac:dyDescent="0.3">
      <c r="B15" s="15" t="s">
        <v>59</v>
      </c>
      <c r="C15" s="38">
        <f>[1]GL!C15</f>
        <v>131615</v>
      </c>
      <c r="D15" s="38">
        <f>[1]GL!D15</f>
        <v>152436</v>
      </c>
      <c r="E15" s="38">
        <f>[1]GL!E15</f>
        <v>88892</v>
      </c>
      <c r="F15" s="38">
        <f>[1]GL!F15</f>
        <v>15886</v>
      </c>
      <c r="G15" s="38">
        <f>[1]GL!G15</f>
        <v>21962</v>
      </c>
      <c r="H15" s="38">
        <f>[1]GL!H15</f>
        <v>27077</v>
      </c>
      <c r="I15" s="38">
        <f>[1]GL!I15</f>
        <v>0</v>
      </c>
      <c r="J15" s="38">
        <f>[1]GL!J15</f>
        <v>0</v>
      </c>
      <c r="K15" s="38">
        <f>[1]GL!K15</f>
        <v>0</v>
      </c>
      <c r="L15" s="38">
        <f>[1]GL!L15</f>
        <v>6596</v>
      </c>
      <c r="M15" s="38">
        <f>[1]GL!M15</f>
        <v>27550</v>
      </c>
      <c r="N15" s="38">
        <f>[1]GL!N15</f>
        <v>14394</v>
      </c>
      <c r="O15" s="38">
        <f>[1]GL!O15</f>
        <v>0</v>
      </c>
      <c r="P15" s="38">
        <f>[1]GL!P15</f>
        <v>3750</v>
      </c>
      <c r="Q15" s="39">
        <f>[1]GL!Q15</f>
        <v>185813</v>
      </c>
    </row>
    <row r="16" spans="2:17" ht="26.25" customHeight="1" x14ac:dyDescent="0.3">
      <c r="B16" s="15" t="s">
        <v>60</v>
      </c>
      <c r="C16" s="38">
        <f>[1]GL!C16</f>
        <v>279526</v>
      </c>
      <c r="D16" s="38">
        <f>[1]GL!D16</f>
        <v>365995</v>
      </c>
      <c r="E16" s="38">
        <f>[1]GL!E16</f>
        <v>124328</v>
      </c>
      <c r="F16" s="38">
        <f>[1]GL!F16</f>
        <v>0</v>
      </c>
      <c r="G16" s="38">
        <f>[1]GL!G16</f>
        <v>90611</v>
      </c>
      <c r="H16" s="38">
        <f>[1]GL!H16</f>
        <v>105700</v>
      </c>
      <c r="I16" s="38">
        <f>[1]GL!I16</f>
        <v>0</v>
      </c>
      <c r="J16" s="38">
        <f>[1]GL!J16</f>
        <v>0</v>
      </c>
      <c r="K16" s="38">
        <f>[1]GL!K16</f>
        <v>0</v>
      </c>
      <c r="L16" s="38">
        <f>[1]GL!L16</f>
        <v>12949</v>
      </c>
      <c r="M16" s="38">
        <f>[1]GL!M16</f>
        <v>52565</v>
      </c>
      <c r="N16" s="38">
        <f>[1]GL!N16</f>
        <v>60729</v>
      </c>
      <c r="O16" s="38">
        <f>[1]GL!O16</f>
        <v>124</v>
      </c>
      <c r="P16" s="38">
        <f>[1]GL!P16</f>
        <v>19451</v>
      </c>
      <c r="Q16" s="39">
        <f>[1]GL!Q16</f>
        <v>273793</v>
      </c>
    </row>
    <row r="17" spans="2:17" ht="26.25" customHeight="1" x14ac:dyDescent="0.3">
      <c r="B17" s="15" t="s">
        <v>61</v>
      </c>
      <c r="C17" s="38">
        <f>[1]GL!C17</f>
        <v>0</v>
      </c>
      <c r="D17" s="38">
        <f>[1]GL!D17</f>
        <v>0</v>
      </c>
      <c r="E17" s="38">
        <f>[1]GL!E17</f>
        <v>0</v>
      </c>
      <c r="F17" s="38">
        <f>[1]GL!F17</f>
        <v>0</v>
      </c>
      <c r="G17" s="38">
        <f>[1]GL!G17</f>
        <v>0</v>
      </c>
      <c r="H17" s="38">
        <f>[1]GL!H17</f>
        <v>0</v>
      </c>
      <c r="I17" s="38">
        <f>[1]GL!I17</f>
        <v>0</v>
      </c>
      <c r="J17" s="38">
        <f>[1]GL!J17</f>
        <v>0</v>
      </c>
      <c r="K17" s="38">
        <f>[1]GL!K17</f>
        <v>0</v>
      </c>
      <c r="L17" s="38">
        <f>[1]GL!L17</f>
        <v>0</v>
      </c>
      <c r="M17" s="38">
        <f>[1]GL!M17</f>
        <v>0</v>
      </c>
      <c r="N17" s="38">
        <f>[1]GL!N17</f>
        <v>0</v>
      </c>
      <c r="O17" s="38">
        <f>[1]GL!O17</f>
        <v>0</v>
      </c>
      <c r="P17" s="38">
        <f>[1]GL!P17</f>
        <v>0</v>
      </c>
      <c r="Q17" s="39">
        <f>[1]GL!Q17</f>
        <v>0</v>
      </c>
    </row>
    <row r="18" spans="2:17" ht="26.25" customHeight="1" x14ac:dyDescent="0.3">
      <c r="B18" s="15" t="s">
        <v>182</v>
      </c>
      <c r="C18" s="38">
        <f>[1]GL!C18</f>
        <v>17325</v>
      </c>
      <c r="D18" s="38">
        <f>[1]GL!D18</f>
        <v>13446</v>
      </c>
      <c r="E18" s="38">
        <f>[1]GL!E18</f>
        <v>7123</v>
      </c>
      <c r="F18" s="38">
        <f>[1]GL!F18</f>
        <v>0</v>
      </c>
      <c r="G18" s="38">
        <f>[1]GL!G18</f>
        <v>930</v>
      </c>
      <c r="H18" s="38">
        <f>[1]GL!H18</f>
        <v>930</v>
      </c>
      <c r="I18" s="38">
        <f>[1]GL!I18</f>
        <v>0</v>
      </c>
      <c r="J18" s="38">
        <f>[1]GL!J18</f>
        <v>0</v>
      </c>
      <c r="K18" s="38">
        <f>[1]GL!K18</f>
        <v>0</v>
      </c>
      <c r="L18" s="38">
        <f>[1]GL!L18</f>
        <v>-526</v>
      </c>
      <c r="M18" s="38">
        <f>[1]GL!M18</f>
        <v>4303</v>
      </c>
      <c r="N18" s="38">
        <f>[1]GL!N18</f>
        <v>1256</v>
      </c>
      <c r="O18" s="38">
        <f>[1]GL!O18</f>
        <v>0</v>
      </c>
      <c r="P18" s="38">
        <f>[1]GL!P18</f>
        <v>0</v>
      </c>
      <c r="Q18" s="39">
        <f>[1]GL!Q18</f>
        <v>20997</v>
      </c>
    </row>
    <row r="19" spans="2:17" ht="26.25" customHeight="1" x14ac:dyDescent="0.3">
      <c r="B19" s="15" t="s">
        <v>187</v>
      </c>
      <c r="C19" s="38">
        <f>[1]GL!C19</f>
        <v>324812</v>
      </c>
      <c r="D19" s="38">
        <f>[1]GL!D19</f>
        <v>130563</v>
      </c>
      <c r="E19" s="38">
        <f>[1]GL!E19</f>
        <v>86865</v>
      </c>
      <c r="F19" s="38">
        <f>[1]GL!F19</f>
        <v>0</v>
      </c>
      <c r="G19" s="38">
        <f>[1]GL!G19</f>
        <v>38147</v>
      </c>
      <c r="H19" s="38">
        <f>[1]GL!H19</f>
        <v>19650</v>
      </c>
      <c r="I19" s="38">
        <f>[1]GL!I19</f>
        <v>0</v>
      </c>
      <c r="J19" s="38">
        <f>[1]GL!J19</f>
        <v>0</v>
      </c>
      <c r="K19" s="38">
        <f>[1]GL!K19</f>
        <v>0</v>
      </c>
      <c r="L19" s="38">
        <f>[1]GL!L19</f>
        <v>14810</v>
      </c>
      <c r="M19" s="38">
        <f>[1]GL!M19</f>
        <v>39147</v>
      </c>
      <c r="N19" s="38">
        <f>[1]GL!N19</f>
        <v>12958</v>
      </c>
      <c r="O19" s="38">
        <f>[1]GL!O19</f>
        <v>0</v>
      </c>
      <c r="P19" s="38">
        <f>[1]GL!P19</f>
        <v>0</v>
      </c>
      <c r="Q19" s="39">
        <f>[1]GL!Q19</f>
        <v>351028</v>
      </c>
    </row>
    <row r="20" spans="2:17" ht="26.25" customHeight="1" x14ac:dyDescent="0.3">
      <c r="B20" s="15" t="s">
        <v>36</v>
      </c>
      <c r="C20" s="38">
        <f>[1]GL!C20</f>
        <v>-128574</v>
      </c>
      <c r="D20" s="38">
        <f>[1]GL!D20</f>
        <v>42350</v>
      </c>
      <c r="E20" s="38">
        <f>[1]GL!E20</f>
        <v>39660</v>
      </c>
      <c r="F20" s="38">
        <f>[1]GL!F20</f>
        <v>0</v>
      </c>
      <c r="G20" s="38">
        <f>[1]GL!G20</f>
        <v>16203</v>
      </c>
      <c r="H20" s="38">
        <f>[1]GL!H20</f>
        <v>16203</v>
      </c>
      <c r="I20" s="38">
        <f>[1]GL!I20</f>
        <v>0</v>
      </c>
      <c r="J20" s="38">
        <f>[1]GL!J20</f>
        <v>0</v>
      </c>
      <c r="K20" s="38">
        <f>[1]GL!K20</f>
        <v>0</v>
      </c>
      <c r="L20" s="38">
        <f>[1]GL!L20</f>
        <v>10416</v>
      </c>
      <c r="M20" s="38">
        <f>[1]GL!M20</f>
        <v>3457</v>
      </c>
      <c r="N20" s="38">
        <f>[1]GL!N20</f>
        <v>1237</v>
      </c>
      <c r="O20" s="38">
        <f>[1]GL!O20</f>
        <v>0</v>
      </c>
      <c r="P20" s="38">
        <f>[1]GL!P20</f>
        <v>0</v>
      </c>
      <c r="Q20" s="39">
        <f>[1]GL!Q20</f>
        <v>-117754</v>
      </c>
    </row>
    <row r="21" spans="2:17" ht="26.25" customHeight="1" x14ac:dyDescent="0.3">
      <c r="B21" s="80" t="s">
        <v>311</v>
      </c>
      <c r="C21" s="38">
        <f>[1]GL!C21</f>
        <v>420927</v>
      </c>
      <c r="D21" s="38">
        <f>[1]GL!D21</f>
        <v>37351</v>
      </c>
      <c r="E21" s="38">
        <f>[1]GL!E21</f>
        <v>21859</v>
      </c>
      <c r="F21" s="38">
        <f>[1]GL!F21</f>
        <v>0</v>
      </c>
      <c r="G21" s="38">
        <f>[1]GL!G21</f>
        <v>108414</v>
      </c>
      <c r="H21" s="38">
        <f>[1]GL!H21</f>
        <v>108414</v>
      </c>
      <c r="I21" s="38">
        <f>[1]GL!I21</f>
        <v>0</v>
      </c>
      <c r="J21" s="38">
        <f>[1]GL!J21</f>
        <v>0</v>
      </c>
      <c r="K21" s="38">
        <f>[1]GL!K21</f>
        <v>0</v>
      </c>
      <c r="L21" s="38">
        <f>[1]GL!L21</f>
        <v>3119</v>
      </c>
      <c r="M21" s="38">
        <f>[1]GL!M21</f>
        <v>28192</v>
      </c>
      <c r="N21" s="38">
        <f>[1]GL!N21</f>
        <v>24747</v>
      </c>
      <c r="O21" s="38">
        <f>[1]GL!O21</f>
        <v>0</v>
      </c>
      <c r="P21" s="38">
        <f>[1]GL!P21</f>
        <v>-20811</v>
      </c>
      <c r="Q21" s="39">
        <f>[1]GL!Q21</f>
        <v>348619</v>
      </c>
    </row>
    <row r="22" spans="2:17" ht="26.25" customHeight="1" x14ac:dyDescent="0.3">
      <c r="B22" s="15" t="s">
        <v>62</v>
      </c>
      <c r="C22" s="38">
        <f>[1]GL!C22</f>
        <v>107032</v>
      </c>
      <c r="D22" s="38">
        <f>[1]GL!D22</f>
        <v>83823</v>
      </c>
      <c r="E22" s="38">
        <f>[1]GL!E22</f>
        <v>64729</v>
      </c>
      <c r="F22" s="38">
        <f>[1]GL!F22</f>
        <v>0</v>
      </c>
      <c r="G22" s="38">
        <f>[1]GL!G22</f>
        <v>56143</v>
      </c>
      <c r="H22" s="38">
        <f>[1]GL!H22</f>
        <v>20027</v>
      </c>
      <c r="I22" s="38">
        <f>[1]GL!I22</f>
        <v>0</v>
      </c>
      <c r="J22" s="38">
        <f>[1]GL!J22</f>
        <v>0</v>
      </c>
      <c r="K22" s="38">
        <f>[1]GL!K22</f>
        <v>0</v>
      </c>
      <c r="L22" s="38">
        <f>[1]GL!L22</f>
        <v>3906</v>
      </c>
      <c r="M22" s="38">
        <f>[1]GL!M22</f>
        <v>16528</v>
      </c>
      <c r="N22" s="38">
        <f>[1]GL!N22</f>
        <v>7017</v>
      </c>
      <c r="O22" s="38">
        <f>[1]GL!O22</f>
        <v>96</v>
      </c>
      <c r="P22" s="38">
        <f>[1]GL!P22</f>
        <v>-5363</v>
      </c>
      <c r="Q22" s="39">
        <f>[1]GL!Q22</f>
        <v>143583</v>
      </c>
    </row>
    <row r="23" spans="2:17" ht="26.25" customHeight="1" x14ac:dyDescent="0.3">
      <c r="B23" s="15" t="s">
        <v>63</v>
      </c>
      <c r="C23" s="38">
        <f>[1]GL!C23</f>
        <v>1505916</v>
      </c>
      <c r="D23" s="38">
        <f>[1]GL!D23</f>
        <v>606590</v>
      </c>
      <c r="E23" s="38">
        <f>[1]GL!E23</f>
        <v>327895</v>
      </c>
      <c r="F23" s="38">
        <f>[1]GL!F23</f>
        <v>0</v>
      </c>
      <c r="G23" s="38">
        <f>[1]GL!G23</f>
        <v>524232</v>
      </c>
      <c r="H23" s="38">
        <f>[1]GL!H23</f>
        <v>534123</v>
      </c>
      <c r="I23" s="38">
        <f>[1]GL!I23</f>
        <v>0</v>
      </c>
      <c r="J23" s="38">
        <f>[1]GL!J23</f>
        <v>0</v>
      </c>
      <c r="K23" s="38">
        <f>[1]GL!K23</f>
        <v>0</v>
      </c>
      <c r="L23" s="38">
        <f>[1]GL!L23</f>
        <v>115735</v>
      </c>
      <c r="M23" s="38">
        <f>[1]GL!M23</f>
        <v>36144</v>
      </c>
      <c r="N23" s="38">
        <f>[1]GL!N23</f>
        <v>6514</v>
      </c>
      <c r="O23" s="38">
        <f>[1]GL!O23</f>
        <v>0</v>
      </c>
      <c r="P23" s="38">
        <f>[1]GL!P23</f>
        <v>-368156</v>
      </c>
      <c r="Q23" s="39">
        <f>[1]GL!Q23</f>
        <v>1522480</v>
      </c>
    </row>
    <row r="24" spans="2:17" ht="26.25" customHeight="1" x14ac:dyDescent="0.3">
      <c r="B24" s="15" t="s">
        <v>185</v>
      </c>
      <c r="C24" s="38">
        <f>[1]GL!C24</f>
        <v>15183</v>
      </c>
      <c r="D24" s="38">
        <f>[1]GL!D24</f>
        <v>11246</v>
      </c>
      <c r="E24" s="38">
        <f>[1]GL!E24</f>
        <v>5910</v>
      </c>
      <c r="F24" s="38">
        <f>[1]GL!F24</f>
        <v>1001</v>
      </c>
      <c r="G24" s="38">
        <f>[1]GL!G24</f>
        <v>7690</v>
      </c>
      <c r="H24" s="38">
        <f>[1]GL!H24</f>
        <v>4670</v>
      </c>
      <c r="I24" s="38">
        <f>[1]GL!I24</f>
        <v>0</v>
      </c>
      <c r="J24" s="38">
        <f>[1]GL!J24</f>
        <v>0</v>
      </c>
      <c r="K24" s="38">
        <f>[1]GL!K24</f>
        <v>0</v>
      </c>
      <c r="L24" s="38">
        <f>[1]GL!L24</f>
        <v>501</v>
      </c>
      <c r="M24" s="38">
        <f>[1]GL!M24</f>
        <v>1030</v>
      </c>
      <c r="N24" s="38">
        <f>[1]GL!N24</f>
        <v>3437</v>
      </c>
      <c r="O24" s="38">
        <f>[1]GL!O24</f>
        <v>145</v>
      </c>
      <c r="P24" s="38">
        <f>[1]GL!P24</f>
        <v>0</v>
      </c>
      <c r="Q24" s="39">
        <f>[1]GL!Q24</f>
        <v>19185</v>
      </c>
    </row>
    <row r="25" spans="2:17" ht="26.25" customHeight="1" x14ac:dyDescent="0.3">
      <c r="B25" s="15" t="s">
        <v>186</v>
      </c>
      <c r="C25" s="38">
        <f>[1]GL!C25</f>
        <v>13098</v>
      </c>
      <c r="D25" s="38">
        <f>[1]GL!D25</f>
        <v>1000</v>
      </c>
      <c r="E25" s="38">
        <f>[1]GL!E25</f>
        <v>800</v>
      </c>
      <c r="F25" s="38">
        <f>[1]GL!F25</f>
        <v>0</v>
      </c>
      <c r="G25" s="38">
        <f>[1]GL!G25</f>
        <v>100</v>
      </c>
      <c r="H25" s="38">
        <f>[1]GL!H25</f>
        <v>100</v>
      </c>
      <c r="I25" s="38">
        <f>[1]GL!I25</f>
        <v>0</v>
      </c>
      <c r="J25" s="38">
        <f>[1]GL!J25</f>
        <v>0</v>
      </c>
      <c r="K25" s="38">
        <f>[1]GL!K25</f>
        <v>0</v>
      </c>
      <c r="L25" s="38">
        <f>[1]GL!L25</f>
        <v>-43</v>
      </c>
      <c r="M25" s="38">
        <f>[1]GL!M25</f>
        <v>848</v>
      </c>
      <c r="N25" s="38">
        <f>[1]GL!N25</f>
        <v>752</v>
      </c>
      <c r="O25" s="38">
        <f>[1]GL!O25</f>
        <v>0</v>
      </c>
      <c r="P25" s="38">
        <f>[1]GL!P25</f>
        <v>0</v>
      </c>
      <c r="Q25" s="39">
        <f>[1]GL!Q25</f>
        <v>13745</v>
      </c>
    </row>
    <row r="26" spans="2:17" ht="26.25" customHeight="1" x14ac:dyDescent="0.3">
      <c r="B26" s="15" t="s">
        <v>209</v>
      </c>
      <c r="C26" s="38">
        <f>[1]GL!C26</f>
        <v>-540871</v>
      </c>
      <c r="D26" s="38">
        <f>[1]GL!D26</f>
        <v>258350</v>
      </c>
      <c r="E26" s="38">
        <f>[1]GL!E26</f>
        <v>99121</v>
      </c>
      <c r="F26" s="38">
        <f>[1]GL!F26</f>
        <v>0</v>
      </c>
      <c r="G26" s="38">
        <f>[1]GL!G26</f>
        <v>171188</v>
      </c>
      <c r="H26" s="38">
        <f>[1]GL!H26</f>
        <v>142487</v>
      </c>
      <c r="I26" s="38">
        <f>[1]GL!I26</f>
        <v>0</v>
      </c>
      <c r="J26" s="38">
        <f>[1]GL!J26</f>
        <v>0</v>
      </c>
      <c r="K26" s="38">
        <f>[1]GL!K26</f>
        <v>0</v>
      </c>
      <c r="L26" s="38">
        <f>[1]GL!L26</f>
        <v>51635</v>
      </c>
      <c r="M26" s="38">
        <f>[1]GL!M26</f>
        <v>25510</v>
      </c>
      <c r="N26" s="38">
        <f>[1]GL!N26</f>
        <v>2726</v>
      </c>
      <c r="O26" s="38">
        <f>[1]GL!O26</f>
        <v>0</v>
      </c>
      <c r="P26" s="38">
        <f>[1]GL!P26</f>
        <v>0</v>
      </c>
      <c r="Q26" s="39">
        <f>[1]GL!Q26</f>
        <v>-658656</v>
      </c>
    </row>
    <row r="27" spans="2:17" ht="26.25" customHeight="1" x14ac:dyDescent="0.3">
      <c r="B27" s="15" t="s">
        <v>40</v>
      </c>
      <c r="C27" s="38">
        <f>[1]GL!C27</f>
        <v>0</v>
      </c>
      <c r="D27" s="38">
        <f>[1]GL!D27</f>
        <v>623</v>
      </c>
      <c r="E27" s="38">
        <f>[1]GL!E27</f>
        <v>430</v>
      </c>
      <c r="F27" s="38">
        <f>[1]GL!F27</f>
        <v>0</v>
      </c>
      <c r="G27" s="38">
        <f>[1]GL!G27</f>
        <v>0</v>
      </c>
      <c r="H27" s="38">
        <f>[1]GL!H27</f>
        <v>0</v>
      </c>
      <c r="I27" s="38">
        <f>[1]GL!I27</f>
        <v>0</v>
      </c>
      <c r="J27" s="38">
        <f>[1]GL!J27</f>
        <v>0</v>
      </c>
      <c r="K27" s="38">
        <f>[1]GL!K27</f>
        <v>0</v>
      </c>
      <c r="L27" s="38">
        <f>[1]GL!L27</f>
        <v>0</v>
      </c>
      <c r="M27" s="38">
        <f>[1]GL!M27</f>
        <v>0</v>
      </c>
      <c r="N27" s="38">
        <f>[1]GL!N27</f>
        <v>259</v>
      </c>
      <c r="O27" s="38">
        <f>[1]GL!O27</f>
        <v>0</v>
      </c>
      <c r="P27" s="38">
        <f>[1]GL!P27</f>
        <v>0</v>
      </c>
      <c r="Q27" s="39">
        <f>[1]GL!Q27</f>
        <v>689</v>
      </c>
    </row>
    <row r="28" spans="2:17" ht="26.25" customHeight="1" x14ac:dyDescent="0.3">
      <c r="B28" s="15" t="s">
        <v>64</v>
      </c>
      <c r="C28" s="38">
        <f>[1]GL!C28</f>
        <v>563362</v>
      </c>
      <c r="D28" s="38">
        <f>[1]GL!D28</f>
        <v>73524</v>
      </c>
      <c r="E28" s="38">
        <f>[1]GL!E28</f>
        <v>34723</v>
      </c>
      <c r="F28" s="38">
        <f>[1]GL!F28</f>
        <v>0</v>
      </c>
      <c r="G28" s="38">
        <f>[1]GL!G28</f>
        <v>11360</v>
      </c>
      <c r="H28" s="38">
        <f>[1]GL!H28</f>
        <v>4111</v>
      </c>
      <c r="I28" s="38">
        <f>[1]GL!I28</f>
        <v>0</v>
      </c>
      <c r="J28" s="38">
        <f>[1]GL!J28</f>
        <v>0</v>
      </c>
      <c r="K28" s="38">
        <f>[1]GL!K28</f>
        <v>0</v>
      </c>
      <c r="L28" s="38">
        <f>[1]GL!L28</f>
        <v>-7067</v>
      </c>
      <c r="M28" s="38">
        <f>[1]GL!M28</f>
        <v>12444</v>
      </c>
      <c r="N28" s="38">
        <f>[1]GL!N28</f>
        <v>13323</v>
      </c>
      <c r="O28" s="38">
        <f>[1]GL!O28</f>
        <v>0</v>
      </c>
      <c r="P28" s="38">
        <f>[1]GL!P28</f>
        <v>0</v>
      </c>
      <c r="Q28" s="39">
        <f>[1]GL!Q28</f>
        <v>601920</v>
      </c>
    </row>
    <row r="29" spans="2:17" ht="26.25" customHeight="1" x14ac:dyDescent="0.3">
      <c r="B29" s="15" t="s">
        <v>65</v>
      </c>
      <c r="C29" s="38">
        <f>[1]GL!C29</f>
        <v>-218</v>
      </c>
      <c r="D29" s="38">
        <f>[1]GL!D29</f>
        <v>1646</v>
      </c>
      <c r="E29" s="38">
        <f>[1]GL!E29</f>
        <v>-2715</v>
      </c>
      <c r="F29" s="38">
        <f>[1]GL!F29</f>
        <v>0</v>
      </c>
      <c r="G29" s="38">
        <f>[1]GL!G29</f>
        <v>6434</v>
      </c>
      <c r="H29" s="38">
        <f>[1]GL!H29</f>
        <v>3329</v>
      </c>
      <c r="I29" s="38">
        <f>[1]GL!I29</f>
        <v>0</v>
      </c>
      <c r="J29" s="38">
        <f>[1]GL!J29</f>
        <v>0</v>
      </c>
      <c r="K29" s="38">
        <f>[1]GL!K29</f>
        <v>0</v>
      </c>
      <c r="L29" s="38">
        <f>[1]GL!L29</f>
        <v>-396</v>
      </c>
      <c r="M29" s="38">
        <f>[1]GL!M29</f>
        <v>5425</v>
      </c>
      <c r="N29" s="38">
        <f>[1]GL!N29</f>
        <v>12681</v>
      </c>
      <c r="O29" s="38">
        <f>[1]GL!O29</f>
        <v>0</v>
      </c>
      <c r="P29" s="38">
        <f>[1]GL!P29</f>
        <v>0</v>
      </c>
      <c r="Q29" s="39">
        <f>[1]GL!Q29</f>
        <v>1390</v>
      </c>
    </row>
    <row r="30" spans="2:17" ht="26.25" customHeight="1" x14ac:dyDescent="0.3">
      <c r="B30" s="15" t="s">
        <v>66</v>
      </c>
      <c r="C30" s="38">
        <f>[1]GL!C30</f>
        <v>2125531</v>
      </c>
      <c r="D30" s="38">
        <f>[1]GL!D30</f>
        <v>157326</v>
      </c>
      <c r="E30" s="38">
        <f>[1]GL!E30</f>
        <v>49890</v>
      </c>
      <c r="F30" s="38">
        <f>[1]GL!F30</f>
        <v>0</v>
      </c>
      <c r="G30" s="38">
        <f>[1]GL!G30</f>
        <v>85328</v>
      </c>
      <c r="H30" s="38">
        <f>[1]GL!H30</f>
        <v>57145</v>
      </c>
      <c r="I30" s="38">
        <f>[1]GL!I30</f>
        <v>0</v>
      </c>
      <c r="J30" s="38">
        <f>[1]GL!J30</f>
        <v>0</v>
      </c>
      <c r="K30" s="38">
        <f>[1]GL!K30</f>
        <v>0</v>
      </c>
      <c r="L30" s="38">
        <f>[1]GL!L30</f>
        <v>3781</v>
      </c>
      <c r="M30" s="38">
        <f>[1]GL!M30</f>
        <v>0</v>
      </c>
      <c r="N30" s="38">
        <f>[1]GL!N30</f>
        <v>152488</v>
      </c>
      <c r="O30" s="38">
        <f>[1]GL!O30</f>
        <v>0</v>
      </c>
      <c r="P30" s="38">
        <f>[1]GL!P30</f>
        <v>0</v>
      </c>
      <c r="Q30" s="39">
        <f>[1]GL!Q30</f>
        <v>2266985</v>
      </c>
    </row>
    <row r="31" spans="2:17" ht="26.25" customHeight="1" x14ac:dyDescent="0.25">
      <c r="B31" s="87" t="s">
        <v>47</v>
      </c>
      <c r="C31" s="90">
        <f t="shared" ref="C31:Q31" si="0">SUM(C6:C30)</f>
        <v>9873700</v>
      </c>
      <c r="D31" s="90">
        <f t="shared" si="0"/>
        <v>3406251</v>
      </c>
      <c r="E31" s="90">
        <f t="shared" si="0"/>
        <v>1694464</v>
      </c>
      <c r="F31" s="90">
        <f t="shared" si="0"/>
        <v>16887</v>
      </c>
      <c r="G31" s="90">
        <f t="shared" si="0"/>
        <v>1354573</v>
      </c>
      <c r="H31" s="90">
        <f t="shared" si="0"/>
        <v>1475622</v>
      </c>
      <c r="I31" s="90">
        <f t="shared" si="0"/>
        <v>0</v>
      </c>
      <c r="J31" s="90">
        <f t="shared" si="0"/>
        <v>0</v>
      </c>
      <c r="K31" s="90">
        <f t="shared" si="0"/>
        <v>0</v>
      </c>
      <c r="L31" s="213">
        <f t="shared" si="0"/>
        <v>166830</v>
      </c>
      <c r="M31" s="90">
        <f t="shared" si="0"/>
        <v>452700</v>
      </c>
      <c r="N31" s="90">
        <f t="shared" si="0"/>
        <v>461148</v>
      </c>
      <c r="O31" s="90">
        <f t="shared" si="0"/>
        <v>826</v>
      </c>
      <c r="P31" s="90">
        <f t="shared" si="0"/>
        <v>-371129</v>
      </c>
      <c r="Q31" s="90">
        <f t="shared" si="0"/>
        <v>10321347</v>
      </c>
    </row>
    <row r="32" spans="2:17" ht="26.25" customHeight="1" x14ac:dyDescent="0.25">
      <c r="B32" s="252" t="s">
        <v>48</v>
      </c>
      <c r="C32" s="253"/>
      <c r="D32" s="253"/>
      <c r="E32" s="253"/>
      <c r="F32" s="253"/>
      <c r="G32" s="253"/>
      <c r="H32" s="253"/>
      <c r="I32" s="253"/>
      <c r="J32" s="253"/>
      <c r="K32" s="253"/>
      <c r="L32" s="253"/>
      <c r="M32" s="253"/>
      <c r="N32" s="253"/>
      <c r="O32" s="253"/>
      <c r="P32" s="253"/>
      <c r="Q32" s="254"/>
    </row>
    <row r="33" spans="2:17" ht="26.25" customHeight="1" x14ac:dyDescent="0.3">
      <c r="B33" s="15" t="s">
        <v>49</v>
      </c>
      <c r="C33" s="38">
        <f>[1]GL!C33</f>
        <v>0</v>
      </c>
      <c r="D33" s="38">
        <f>[1]GL!D33</f>
        <v>25383</v>
      </c>
      <c r="E33" s="38">
        <f>[1]GL!E33</f>
        <v>21576</v>
      </c>
      <c r="F33" s="38">
        <f>[1]GL!F33</f>
        <v>0</v>
      </c>
      <c r="G33" s="38">
        <f>[1]GL!G33</f>
        <v>11977</v>
      </c>
      <c r="H33" s="38">
        <f>[1]GL!H33</f>
        <v>3125</v>
      </c>
      <c r="I33" s="38">
        <f>[1]GL!I33</f>
        <v>0</v>
      </c>
      <c r="J33" s="38">
        <f>[1]GL!J33</f>
        <v>0</v>
      </c>
      <c r="K33" s="38">
        <f>[1]GL!K33</f>
        <v>0</v>
      </c>
      <c r="L33" s="38">
        <f>[1]GL!L33</f>
        <v>5043</v>
      </c>
      <c r="M33" s="38">
        <f>[1]GL!M33</f>
        <v>3175</v>
      </c>
      <c r="N33" s="38">
        <f>[1]GL!N33</f>
        <v>11912</v>
      </c>
      <c r="O33" s="38">
        <f>[1]GL!O33</f>
        <v>372</v>
      </c>
      <c r="P33" s="38">
        <f>[1]GL!P33</f>
        <v>0</v>
      </c>
      <c r="Q33" s="39">
        <f>[1]GL!Q33</f>
        <v>21774</v>
      </c>
    </row>
    <row r="34" spans="2:17" ht="26.25" customHeight="1" x14ac:dyDescent="0.3">
      <c r="B34" s="15" t="s">
        <v>81</v>
      </c>
      <c r="C34" s="38">
        <f>[1]GL!C34</f>
        <v>0</v>
      </c>
      <c r="D34" s="38">
        <f>[1]GL!D34</f>
        <v>343619</v>
      </c>
      <c r="E34" s="38">
        <f>[1]GL!E34</f>
        <v>285366</v>
      </c>
      <c r="F34" s="38">
        <f>[1]GL!F34</f>
        <v>-147133</v>
      </c>
      <c r="G34" s="38">
        <f>[1]GL!G34</f>
        <v>107175</v>
      </c>
      <c r="H34" s="38">
        <f>[1]GL!H34</f>
        <v>60559</v>
      </c>
      <c r="I34" s="38">
        <f>[1]GL!I34</f>
        <v>0</v>
      </c>
      <c r="J34" s="38">
        <f>[1]GL!J34</f>
        <v>0</v>
      </c>
      <c r="K34" s="38">
        <f>[1]GL!K34</f>
        <v>0</v>
      </c>
      <c r="L34" s="38">
        <f>[1]GL!L34</f>
        <v>52587</v>
      </c>
      <c r="M34" s="38">
        <f>[1]GL!M34</f>
        <v>25522</v>
      </c>
      <c r="N34" s="38">
        <f>[1]GL!N34</f>
        <v>0</v>
      </c>
      <c r="O34" s="38">
        <f>[1]GL!O34</f>
        <v>0</v>
      </c>
      <c r="P34" s="38">
        <f>[1]GL!P34</f>
        <v>0</v>
      </c>
      <c r="Q34" s="39">
        <f>[1]GL!Q34</f>
        <v>-435</v>
      </c>
    </row>
    <row r="35" spans="2:17" ht="26.25" customHeight="1" x14ac:dyDescent="0.3">
      <c r="B35" s="15" t="s">
        <v>50</v>
      </c>
      <c r="C35" s="38">
        <f>[1]GL!C35</f>
        <v>5712901</v>
      </c>
      <c r="D35" s="38">
        <f>[1]GL!D35</f>
        <v>26115</v>
      </c>
      <c r="E35" s="38">
        <f>[1]GL!E35</f>
        <v>26115</v>
      </c>
      <c r="F35" s="38">
        <f>[1]GL!F35</f>
        <v>0</v>
      </c>
      <c r="G35" s="38">
        <f>[1]GL!G35</f>
        <v>13458</v>
      </c>
      <c r="H35" s="38">
        <f>[1]GL!H35</f>
        <v>13458</v>
      </c>
      <c r="I35" s="38">
        <f>[1]GL!I35</f>
        <v>0</v>
      </c>
      <c r="J35" s="38">
        <f>[1]GL!J35</f>
        <v>0</v>
      </c>
      <c r="K35" s="38">
        <f>[1]GL!K35</f>
        <v>0</v>
      </c>
      <c r="L35" s="38">
        <f>[1]GL!L35</f>
        <v>5320</v>
      </c>
      <c r="M35" s="38">
        <f>[1]GL!M35</f>
        <v>45938</v>
      </c>
      <c r="N35" s="38">
        <f>[1]GL!N35</f>
        <v>179238</v>
      </c>
      <c r="O35" s="38">
        <f>[1]GL!O35</f>
        <v>0</v>
      </c>
      <c r="P35" s="38">
        <f>[1]GL!P35</f>
        <v>0</v>
      </c>
      <c r="Q35" s="39">
        <f>[1]GL!Q35</f>
        <v>5853538</v>
      </c>
    </row>
    <row r="36" spans="2:17" ht="26.25" customHeight="1" x14ac:dyDescent="0.25">
      <c r="B36" s="87" t="s">
        <v>47</v>
      </c>
      <c r="C36" s="90">
        <f>SUM(C33:C35)</f>
        <v>5712901</v>
      </c>
      <c r="D36" s="90">
        <f t="shared" ref="D36:Q36" si="1">SUM(D33:D35)</f>
        <v>395117</v>
      </c>
      <c r="E36" s="90">
        <f t="shared" si="1"/>
        <v>333057</v>
      </c>
      <c r="F36" s="90">
        <f t="shared" si="1"/>
        <v>-147133</v>
      </c>
      <c r="G36" s="90">
        <f t="shared" si="1"/>
        <v>132610</v>
      </c>
      <c r="H36" s="90">
        <f t="shared" si="1"/>
        <v>77142</v>
      </c>
      <c r="I36" s="90">
        <f t="shared" si="1"/>
        <v>0</v>
      </c>
      <c r="J36" s="90">
        <f t="shared" si="1"/>
        <v>0</v>
      </c>
      <c r="K36" s="90">
        <f t="shared" si="1"/>
        <v>0</v>
      </c>
      <c r="L36" s="90">
        <f t="shared" si="1"/>
        <v>62950</v>
      </c>
      <c r="M36" s="90">
        <f t="shared" si="1"/>
        <v>74635</v>
      </c>
      <c r="N36" s="90">
        <f t="shared" si="1"/>
        <v>191150</v>
      </c>
      <c r="O36" s="90">
        <f t="shared" si="1"/>
        <v>372</v>
      </c>
      <c r="P36" s="90">
        <f t="shared" si="1"/>
        <v>0</v>
      </c>
      <c r="Q36" s="90">
        <f t="shared" si="1"/>
        <v>5874877</v>
      </c>
    </row>
    <row r="37" spans="2:17" x14ac:dyDescent="0.25">
      <c r="B37" s="256" t="s">
        <v>52</v>
      </c>
      <c r="C37" s="256"/>
      <c r="D37" s="256"/>
      <c r="E37" s="256"/>
      <c r="F37" s="256"/>
      <c r="G37" s="256"/>
      <c r="H37" s="256"/>
      <c r="I37" s="256"/>
      <c r="J37" s="256"/>
      <c r="K37" s="256"/>
      <c r="L37" s="256"/>
      <c r="M37" s="256"/>
      <c r="N37" s="256"/>
      <c r="O37" s="256"/>
      <c r="P37" s="256"/>
      <c r="Q37" s="256"/>
    </row>
    <row r="39" spans="2:17" x14ac:dyDescent="0.25">
      <c r="C39" s="211"/>
      <c r="D39" s="211"/>
      <c r="E39" s="211"/>
      <c r="F39" s="211"/>
      <c r="G39" s="211"/>
      <c r="H39" s="211"/>
      <c r="I39" s="211"/>
      <c r="J39" s="211"/>
      <c r="K39" s="211"/>
      <c r="L39" s="211"/>
      <c r="M39" s="211"/>
      <c r="N39" s="211"/>
      <c r="O39" s="211"/>
      <c r="P39" s="211"/>
      <c r="Q39" s="211"/>
    </row>
  </sheetData>
  <sheetProtection password="E931"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7"/>
  <sheetViews>
    <sheetView showGridLines="0" topLeftCell="G20" zoomScale="80" zoomScaleNormal="80" workbookViewId="0">
      <selection activeCell="B3" sqref="B3:Q37"/>
    </sheetView>
  </sheetViews>
  <sheetFormatPr defaultColWidth="15.7109375" defaultRowHeight="15" x14ac:dyDescent="0.25"/>
  <cols>
    <col min="1" max="1" width="15.7109375" style="9"/>
    <col min="2" max="2" width="43.140625" style="9" customWidth="1"/>
    <col min="3" max="16" width="21" style="9" customWidth="1"/>
    <col min="17" max="17" width="21" style="20" customWidth="1"/>
    <col min="18" max="16384" width="15.7109375" style="9"/>
  </cols>
  <sheetData>
    <row r="2" spans="2:17" ht="8.25" customHeight="1" x14ac:dyDescent="0.25"/>
    <row r="3" spans="2:17" ht="24.75" customHeight="1" x14ac:dyDescent="0.25">
      <c r="B3" s="260" t="s">
        <v>262</v>
      </c>
      <c r="C3" s="260"/>
      <c r="D3" s="260"/>
      <c r="E3" s="260"/>
      <c r="F3" s="260"/>
      <c r="G3" s="260"/>
      <c r="H3" s="260"/>
      <c r="I3" s="260"/>
      <c r="J3" s="260"/>
      <c r="K3" s="260"/>
      <c r="L3" s="260"/>
      <c r="M3" s="260"/>
      <c r="N3" s="260"/>
      <c r="O3" s="260"/>
      <c r="P3" s="260"/>
      <c r="Q3" s="260"/>
    </row>
    <row r="4" spans="2:17" s="33" customFormat="1" ht="36.75"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27" customHeight="1" x14ac:dyDescent="0.25">
      <c r="B5" s="252" t="s">
        <v>16</v>
      </c>
      <c r="C5" s="253"/>
      <c r="D5" s="253"/>
      <c r="E5" s="253"/>
      <c r="F5" s="253"/>
      <c r="G5" s="253"/>
      <c r="H5" s="253"/>
      <c r="I5" s="253"/>
      <c r="J5" s="253"/>
      <c r="K5" s="253"/>
      <c r="L5" s="253"/>
      <c r="M5" s="253"/>
      <c r="N5" s="253"/>
      <c r="O5" s="253"/>
      <c r="P5" s="253"/>
      <c r="Q5" s="254"/>
    </row>
    <row r="6" spans="2:17" ht="27" customHeight="1" x14ac:dyDescent="0.3">
      <c r="B6" s="15" t="s">
        <v>53</v>
      </c>
      <c r="C6" s="38">
        <f>[1]GC!C6</f>
        <v>72541</v>
      </c>
      <c r="D6" s="38">
        <f>[1]GC!D6</f>
        <v>133998</v>
      </c>
      <c r="E6" s="38">
        <f>[1]GC!E6</f>
        <v>121494</v>
      </c>
      <c r="F6" s="38">
        <f>[1]GC!F6</f>
        <v>0</v>
      </c>
      <c r="G6" s="38">
        <f>[1]GC!G6</f>
        <v>3957</v>
      </c>
      <c r="H6" s="38">
        <f>[1]GC!H6</f>
        <v>7914</v>
      </c>
      <c r="I6" s="38">
        <f>[1]GC!I6</f>
        <v>0</v>
      </c>
      <c r="J6" s="38">
        <f>[1]GC!J6</f>
        <v>0</v>
      </c>
      <c r="K6" s="38">
        <f>[1]GC!K6</f>
        <v>0</v>
      </c>
      <c r="L6" s="38">
        <f>[1]GC!L6</f>
        <v>-3439</v>
      </c>
      <c r="M6" s="38">
        <f>[1]GC!M6</f>
        <v>1306</v>
      </c>
      <c r="N6" s="38">
        <f>[1]GC!N6</f>
        <v>2231</v>
      </c>
      <c r="O6" s="38">
        <f>[1]GC!O6</f>
        <v>109</v>
      </c>
      <c r="P6" s="38">
        <f>[1]GC!P6</f>
        <v>0</v>
      </c>
      <c r="Q6" s="39">
        <f>[1]GC!Q6</f>
        <v>190375</v>
      </c>
    </row>
    <row r="7" spans="2:17" ht="27" customHeight="1" x14ac:dyDescent="0.3">
      <c r="B7" s="15" t="s">
        <v>197</v>
      </c>
      <c r="C7" s="38">
        <f>[1]GC!C7</f>
        <v>-30092</v>
      </c>
      <c r="D7" s="38">
        <f>[1]GC!D7</f>
        <v>164291</v>
      </c>
      <c r="E7" s="38">
        <f>[1]GC!E7</f>
        <v>87827</v>
      </c>
      <c r="F7" s="38">
        <f>[1]GC!F7</f>
        <v>0</v>
      </c>
      <c r="G7" s="38">
        <f>[1]GC!G7</f>
        <v>47536</v>
      </c>
      <c r="H7" s="38">
        <f>[1]GC!H7</f>
        <v>56845</v>
      </c>
      <c r="I7" s="38">
        <f>[1]GC!I7</f>
        <v>0</v>
      </c>
      <c r="J7" s="38">
        <f>[1]GC!J7</f>
        <v>0</v>
      </c>
      <c r="K7" s="38">
        <f>[1]GC!K7</f>
        <v>0</v>
      </c>
      <c r="L7" s="38">
        <f>[1]GC!L7</f>
        <v>36238</v>
      </c>
      <c r="M7" s="38">
        <f>[1]GC!M7</f>
        <v>28797</v>
      </c>
      <c r="N7" s="38">
        <f>[1]GC!N7</f>
        <v>14205</v>
      </c>
      <c r="O7" s="38">
        <f>[1]GC!O7</f>
        <v>0</v>
      </c>
      <c r="P7" s="38">
        <f>[1]GC!P7</f>
        <v>0</v>
      </c>
      <c r="Q7" s="39">
        <f>[1]GC!Q7</f>
        <v>-49940</v>
      </c>
    </row>
    <row r="8" spans="2:17" ht="27" customHeight="1" x14ac:dyDescent="0.3">
      <c r="B8" s="15" t="s">
        <v>208</v>
      </c>
      <c r="C8" s="38">
        <f>[1]GC!C8</f>
        <v>84937</v>
      </c>
      <c r="D8" s="38">
        <f>[1]GC!D8</f>
        <v>407975</v>
      </c>
      <c r="E8" s="38">
        <f>[1]GC!E8</f>
        <v>357441</v>
      </c>
      <c r="F8" s="38">
        <f>[1]GC!F8</f>
        <v>0</v>
      </c>
      <c r="G8" s="38">
        <f>[1]GC!G8</f>
        <v>148298</v>
      </c>
      <c r="H8" s="38">
        <f>[1]GC!H8</f>
        <v>148298</v>
      </c>
      <c r="I8" s="38">
        <f>[1]GC!I8</f>
        <v>0</v>
      </c>
      <c r="J8" s="38">
        <f>[1]GC!J8</f>
        <v>0</v>
      </c>
      <c r="K8" s="38">
        <f>[1]GC!K8</f>
        <v>0</v>
      </c>
      <c r="L8" s="38">
        <f>[1]GC!L8</f>
        <v>-5662</v>
      </c>
      <c r="M8" s="38">
        <f>[1]GC!M8</f>
        <v>77793</v>
      </c>
      <c r="N8" s="38">
        <f>[1]GC!N8</f>
        <v>226330</v>
      </c>
      <c r="O8" s="38">
        <f>[1]GC!O8</f>
        <v>1129</v>
      </c>
      <c r="P8" s="38">
        <f>[1]GC!P8</f>
        <v>0</v>
      </c>
      <c r="Q8" s="39">
        <f>[1]GC!Q8</f>
        <v>447151</v>
      </c>
    </row>
    <row r="9" spans="2:17" ht="27" customHeight="1" x14ac:dyDescent="0.3">
      <c r="B9" s="15" t="s">
        <v>54</v>
      </c>
      <c r="C9" s="38">
        <f>[1]GC!C9</f>
        <v>0</v>
      </c>
      <c r="D9" s="38">
        <f>[1]GC!D9</f>
        <v>0</v>
      </c>
      <c r="E9" s="38">
        <f>[1]GC!E9</f>
        <v>-10566</v>
      </c>
      <c r="F9" s="38">
        <f>[1]GC!F9</f>
        <v>0</v>
      </c>
      <c r="G9" s="38">
        <f>[1]GC!G9</f>
        <v>0</v>
      </c>
      <c r="H9" s="38">
        <f>[1]GC!H9</f>
        <v>0</v>
      </c>
      <c r="I9" s="38">
        <f>[1]GC!I9</f>
        <v>0</v>
      </c>
      <c r="J9" s="38">
        <f>[1]GC!J9</f>
        <v>0</v>
      </c>
      <c r="K9" s="38">
        <f>[1]GC!K9</f>
        <v>0</v>
      </c>
      <c r="L9" s="38">
        <f>[1]GC!L9</f>
        <v>0</v>
      </c>
      <c r="M9" s="38">
        <f>[1]GC!M9</f>
        <v>0</v>
      </c>
      <c r="N9" s="38">
        <f>[1]GC!N9</f>
        <v>0</v>
      </c>
      <c r="O9" s="38">
        <f>[1]GC!O9</f>
        <v>0</v>
      </c>
      <c r="P9" s="38">
        <f>[1]GC!P9</f>
        <v>0</v>
      </c>
      <c r="Q9" s="39">
        <f>[1]GC!Q9</f>
        <v>-10566</v>
      </c>
    </row>
    <row r="10" spans="2:17" ht="27" customHeight="1" x14ac:dyDescent="0.3">
      <c r="B10" s="15" t="s">
        <v>55</v>
      </c>
      <c r="C10" s="38">
        <f>[1]GC!C10</f>
        <v>-1455228</v>
      </c>
      <c r="D10" s="38">
        <f>[1]GC!D10</f>
        <v>787414</v>
      </c>
      <c r="E10" s="38">
        <f>[1]GC!E10</f>
        <v>487374</v>
      </c>
      <c r="F10" s="38">
        <f>[1]GC!F10</f>
        <v>0</v>
      </c>
      <c r="G10" s="38">
        <f>[1]GC!G10</f>
        <v>110065</v>
      </c>
      <c r="H10" s="38">
        <f>[1]GC!H10</f>
        <v>288485</v>
      </c>
      <c r="I10" s="38">
        <f>[1]GC!I10</f>
        <v>0</v>
      </c>
      <c r="J10" s="38">
        <f>[1]GC!J10</f>
        <v>0</v>
      </c>
      <c r="K10" s="38">
        <f>[1]GC!K10</f>
        <v>0</v>
      </c>
      <c r="L10" s="38">
        <f>[1]GC!L10</f>
        <v>-22027</v>
      </c>
      <c r="M10" s="38">
        <f>[1]GC!M10</f>
        <v>165147</v>
      </c>
      <c r="N10" s="38">
        <f>[1]GC!N10</f>
        <v>38792</v>
      </c>
      <c r="O10" s="38">
        <f>[1]GC!O10</f>
        <v>0</v>
      </c>
      <c r="P10" s="38">
        <f>[1]GC!P10</f>
        <v>28750</v>
      </c>
      <c r="Q10" s="39">
        <f>[1]GC!Q10</f>
        <v>-1389417</v>
      </c>
    </row>
    <row r="11" spans="2:17" ht="27" customHeight="1" x14ac:dyDescent="0.3">
      <c r="B11" s="15" t="s">
        <v>23</v>
      </c>
      <c r="C11" s="38">
        <f>[1]GC!C11</f>
        <v>0</v>
      </c>
      <c r="D11" s="38">
        <f>[1]GC!D11</f>
        <v>0</v>
      </c>
      <c r="E11" s="38">
        <f>[1]GC!E11</f>
        <v>0</v>
      </c>
      <c r="F11" s="38">
        <f>[1]GC!F11</f>
        <v>0</v>
      </c>
      <c r="G11" s="38">
        <f>[1]GC!G11</f>
        <v>0</v>
      </c>
      <c r="H11" s="38">
        <f>[1]GC!H11</f>
        <v>0</v>
      </c>
      <c r="I11" s="38">
        <f>[1]GC!I11</f>
        <v>0</v>
      </c>
      <c r="J11" s="38">
        <f>[1]GC!J11</f>
        <v>0</v>
      </c>
      <c r="K11" s="38">
        <f>[1]GC!K11</f>
        <v>0</v>
      </c>
      <c r="L11" s="38">
        <f>[1]GC!L11</f>
        <v>0</v>
      </c>
      <c r="M11" s="38">
        <f>[1]GC!M11</f>
        <v>0</v>
      </c>
      <c r="N11" s="38">
        <f>[1]GC!N11</f>
        <v>0</v>
      </c>
      <c r="O11" s="38">
        <f>[1]GC!O11</f>
        <v>0</v>
      </c>
      <c r="P11" s="38">
        <f>[1]GC!P11</f>
        <v>0</v>
      </c>
      <c r="Q11" s="39">
        <f>[1]GC!Q11</f>
        <v>0</v>
      </c>
    </row>
    <row r="12" spans="2:17" ht="27" customHeight="1" x14ac:dyDescent="0.3">
      <c r="B12" s="15" t="s">
        <v>56</v>
      </c>
      <c r="C12" s="38">
        <f>[1]GC!C12</f>
        <v>12803</v>
      </c>
      <c r="D12" s="38">
        <f>[1]GC!D12</f>
        <v>6249</v>
      </c>
      <c r="E12" s="38">
        <f>[1]GC!E12</f>
        <v>939</v>
      </c>
      <c r="F12" s="38">
        <f>[1]GC!F12</f>
        <v>0</v>
      </c>
      <c r="G12" s="38">
        <f>[1]GC!G12</f>
        <v>0</v>
      </c>
      <c r="H12" s="38">
        <f>[1]GC!H12</f>
        <v>0</v>
      </c>
      <c r="I12" s="38">
        <f>[1]GC!I12</f>
        <v>0</v>
      </c>
      <c r="J12" s="38">
        <f>[1]GC!J12</f>
        <v>0</v>
      </c>
      <c r="K12" s="38">
        <f>[1]GC!K12</f>
        <v>0</v>
      </c>
      <c r="L12" s="38">
        <f>[1]GC!L12</f>
        <v>-832</v>
      </c>
      <c r="M12" s="38">
        <f>[1]GC!M12</f>
        <v>1421</v>
      </c>
      <c r="N12" s="38">
        <f>[1]GC!N12</f>
        <v>1738</v>
      </c>
      <c r="O12" s="38">
        <f>[1]GC!O12</f>
        <v>0</v>
      </c>
      <c r="P12" s="38">
        <f>[1]GC!P12</f>
        <v>0</v>
      </c>
      <c r="Q12" s="39">
        <f>[1]GC!Q12</f>
        <v>14891</v>
      </c>
    </row>
    <row r="13" spans="2:17" ht="27" customHeight="1" x14ac:dyDescent="0.3">
      <c r="B13" s="15" t="s">
        <v>57</v>
      </c>
      <c r="C13" s="38">
        <f>[1]GC!C13</f>
        <v>704</v>
      </c>
      <c r="D13" s="38">
        <f>[1]GC!D13</f>
        <v>1692</v>
      </c>
      <c r="E13" s="38">
        <f>[1]GC!E13</f>
        <v>49</v>
      </c>
      <c r="F13" s="38">
        <f>[1]GC!F13</f>
        <v>0</v>
      </c>
      <c r="G13" s="38">
        <f>[1]GC!G13</f>
        <v>0</v>
      </c>
      <c r="H13" s="38">
        <f>[1]GC!H13</f>
        <v>0</v>
      </c>
      <c r="I13" s="38">
        <f>[1]GC!I13</f>
        <v>0</v>
      </c>
      <c r="J13" s="38">
        <f>[1]GC!J13</f>
        <v>0</v>
      </c>
      <c r="K13" s="38">
        <f>[1]GC!K13</f>
        <v>0</v>
      </c>
      <c r="L13" s="38">
        <f>[1]GC!L13</f>
        <v>-403</v>
      </c>
      <c r="M13" s="38">
        <f>[1]GC!M13</f>
        <v>405</v>
      </c>
      <c r="N13" s="38">
        <f>[1]GC!N13</f>
        <v>69</v>
      </c>
      <c r="O13" s="38">
        <f>[1]GC!O13</f>
        <v>0</v>
      </c>
      <c r="P13" s="38">
        <f>[1]GC!P13</f>
        <v>0</v>
      </c>
      <c r="Q13" s="39">
        <f>[1]GC!Q13</f>
        <v>820</v>
      </c>
    </row>
    <row r="14" spans="2:17" ht="27" customHeight="1" x14ac:dyDescent="0.3">
      <c r="B14" s="15" t="s">
        <v>58</v>
      </c>
      <c r="C14" s="38">
        <f>[1]GC!C14</f>
        <v>0</v>
      </c>
      <c r="D14" s="38">
        <f>[1]GC!D14</f>
        <v>0</v>
      </c>
      <c r="E14" s="38">
        <f>[1]GC!E14</f>
        <v>0</v>
      </c>
      <c r="F14" s="38">
        <f>[1]GC!F14</f>
        <v>0</v>
      </c>
      <c r="G14" s="38">
        <f>[1]GC!G14</f>
        <v>0</v>
      </c>
      <c r="H14" s="38">
        <f>[1]GC!H14</f>
        <v>0</v>
      </c>
      <c r="I14" s="38">
        <f>[1]GC!I14</f>
        <v>0</v>
      </c>
      <c r="J14" s="38">
        <f>[1]GC!J14</f>
        <v>0</v>
      </c>
      <c r="K14" s="38">
        <f>[1]GC!K14</f>
        <v>0</v>
      </c>
      <c r="L14" s="38">
        <f>[1]GC!L14</f>
        <v>0</v>
      </c>
      <c r="M14" s="38">
        <f>[1]GC!M14</f>
        <v>0</v>
      </c>
      <c r="N14" s="38">
        <f>[1]GC!N14</f>
        <v>0</v>
      </c>
      <c r="O14" s="38">
        <f>[1]GC!O14</f>
        <v>0</v>
      </c>
      <c r="P14" s="38">
        <f>[1]GC!P14</f>
        <v>0</v>
      </c>
      <c r="Q14" s="39">
        <f>[1]GC!Q14</f>
        <v>0</v>
      </c>
    </row>
    <row r="15" spans="2:17" ht="27" customHeight="1" x14ac:dyDescent="0.3">
      <c r="B15" s="15" t="s">
        <v>59</v>
      </c>
      <c r="C15" s="38">
        <f>[1]GC!C15</f>
        <v>86870</v>
      </c>
      <c r="D15" s="38">
        <f>[1]GC!D15</f>
        <v>77211</v>
      </c>
      <c r="E15" s="38">
        <f>[1]GC!E15</f>
        <v>30129</v>
      </c>
      <c r="F15" s="38">
        <f>[1]GC!F15</f>
        <v>11770</v>
      </c>
      <c r="G15" s="38">
        <f>[1]GC!G15</f>
        <v>15630</v>
      </c>
      <c r="H15" s="38">
        <f>[1]GC!H15</f>
        <v>21962</v>
      </c>
      <c r="I15" s="38">
        <f>[1]GC!I15</f>
        <v>0</v>
      </c>
      <c r="J15" s="38">
        <f>[1]GC!J15</f>
        <v>0</v>
      </c>
      <c r="K15" s="38">
        <f>[1]GC!K15</f>
        <v>0</v>
      </c>
      <c r="L15" s="38">
        <f>[1]GC!L15</f>
        <v>6044</v>
      </c>
      <c r="M15" s="38">
        <f>[1]GC!M15</f>
        <v>20378</v>
      </c>
      <c r="N15" s="38">
        <f>[1]GC!N15</f>
        <v>8105</v>
      </c>
      <c r="O15" s="38">
        <f>[1]GC!O15</f>
        <v>0</v>
      </c>
      <c r="P15" s="38">
        <f>[1]GC!P15</f>
        <v>2250</v>
      </c>
      <c r="Q15" s="39">
        <f>[1]GC!Q15</f>
        <v>86240</v>
      </c>
    </row>
    <row r="16" spans="2:17" ht="27" customHeight="1" x14ac:dyDescent="0.3">
      <c r="B16" s="15" t="s">
        <v>60</v>
      </c>
      <c r="C16" s="38">
        <f>[1]GC!C16</f>
        <v>119326</v>
      </c>
      <c r="D16" s="38">
        <f>[1]GC!D16</f>
        <v>32622</v>
      </c>
      <c r="E16" s="38">
        <f>[1]GC!E16</f>
        <v>29731</v>
      </c>
      <c r="F16" s="38">
        <f>[1]GC!F16</f>
        <v>0</v>
      </c>
      <c r="G16" s="38">
        <f>[1]GC!G16</f>
        <v>19706</v>
      </c>
      <c r="H16" s="38">
        <f>[1]GC!H16</f>
        <v>0</v>
      </c>
      <c r="I16" s="38">
        <f>[1]GC!I16</f>
        <v>0</v>
      </c>
      <c r="J16" s="38">
        <f>[1]GC!J16</f>
        <v>0</v>
      </c>
      <c r="K16" s="38">
        <f>[1]GC!K16</f>
        <v>0</v>
      </c>
      <c r="L16" s="38">
        <f>[1]GC!L16</f>
        <v>8413</v>
      </c>
      <c r="M16" s="38">
        <f>[1]GC!M16</f>
        <v>0</v>
      </c>
      <c r="N16" s="38">
        <f>[1]GC!N16</f>
        <v>2292</v>
      </c>
      <c r="O16" s="38">
        <f>[1]GC!O16</f>
        <v>11</v>
      </c>
      <c r="P16" s="38">
        <f>[1]GC!P16</f>
        <v>0</v>
      </c>
      <c r="Q16" s="39">
        <f>[1]GC!Q16</f>
        <v>142924</v>
      </c>
    </row>
    <row r="17" spans="2:17" ht="27" customHeight="1" x14ac:dyDescent="0.3">
      <c r="B17" s="15" t="s">
        <v>61</v>
      </c>
      <c r="C17" s="38">
        <f>[1]GC!C17</f>
        <v>0</v>
      </c>
      <c r="D17" s="38">
        <f>[1]GC!D17</f>
        <v>0</v>
      </c>
      <c r="E17" s="38">
        <f>[1]GC!E17</f>
        <v>0</v>
      </c>
      <c r="F17" s="38">
        <f>[1]GC!F17</f>
        <v>0</v>
      </c>
      <c r="G17" s="38">
        <f>[1]GC!G17</f>
        <v>0</v>
      </c>
      <c r="H17" s="38">
        <f>[1]GC!H17</f>
        <v>0</v>
      </c>
      <c r="I17" s="38">
        <f>[1]GC!I17</f>
        <v>0</v>
      </c>
      <c r="J17" s="38">
        <f>[1]GC!J17</f>
        <v>0</v>
      </c>
      <c r="K17" s="38">
        <f>[1]GC!K17</f>
        <v>0</v>
      </c>
      <c r="L17" s="38">
        <f>[1]GC!L17</f>
        <v>0</v>
      </c>
      <c r="M17" s="38">
        <f>[1]GC!M17</f>
        <v>0</v>
      </c>
      <c r="N17" s="38">
        <f>[1]GC!N17</f>
        <v>0</v>
      </c>
      <c r="O17" s="38">
        <f>[1]GC!O17</f>
        <v>0</v>
      </c>
      <c r="P17" s="38">
        <f>[1]GC!P17</f>
        <v>0</v>
      </c>
      <c r="Q17" s="39">
        <f>[1]GC!Q17</f>
        <v>0</v>
      </c>
    </row>
    <row r="18" spans="2:17" ht="27" customHeight="1" x14ac:dyDescent="0.3">
      <c r="B18" s="15" t="s">
        <v>182</v>
      </c>
      <c r="C18" s="38">
        <f>[1]GC!C18</f>
        <v>341239</v>
      </c>
      <c r="D18" s="38">
        <f>[1]GC!D18</f>
        <v>54270</v>
      </c>
      <c r="E18" s="38">
        <f>[1]GC!E18</f>
        <v>49656</v>
      </c>
      <c r="F18" s="38">
        <f>[1]GC!F18</f>
        <v>0</v>
      </c>
      <c r="G18" s="38">
        <f>[1]GC!G18</f>
        <v>1677</v>
      </c>
      <c r="H18" s="38">
        <f>[1]GC!H18</f>
        <v>1677</v>
      </c>
      <c r="I18" s="38">
        <f>[1]GC!I18</f>
        <v>0</v>
      </c>
      <c r="J18" s="38">
        <f>[1]GC!J18</f>
        <v>0</v>
      </c>
      <c r="K18" s="38">
        <f>[1]GC!K18</f>
        <v>0</v>
      </c>
      <c r="L18" s="38">
        <f>[1]GC!L18</f>
        <v>3147</v>
      </c>
      <c r="M18" s="38">
        <f>[1]GC!M18</f>
        <v>45881</v>
      </c>
      <c r="N18" s="38">
        <f>[1]GC!N18</f>
        <v>5069</v>
      </c>
      <c r="O18" s="38">
        <f>[1]GC!O18</f>
        <v>0</v>
      </c>
      <c r="P18" s="38">
        <f>[1]GC!P18</f>
        <v>0</v>
      </c>
      <c r="Q18" s="39">
        <f>[1]GC!Q18</f>
        <v>345259</v>
      </c>
    </row>
    <row r="19" spans="2:17" ht="27" customHeight="1" x14ac:dyDescent="0.3">
      <c r="B19" s="15" t="s">
        <v>187</v>
      </c>
      <c r="C19" s="38">
        <f>[1]GC!C19</f>
        <v>333264</v>
      </c>
      <c r="D19" s="38">
        <f>[1]GC!D19</f>
        <v>116281</v>
      </c>
      <c r="E19" s="38">
        <f>[1]GC!E19</f>
        <v>91148</v>
      </c>
      <c r="F19" s="38">
        <f>[1]GC!F19</f>
        <v>0</v>
      </c>
      <c r="G19" s="38">
        <f>[1]GC!G19</f>
        <v>52482</v>
      </c>
      <c r="H19" s="38">
        <f>[1]GC!H19</f>
        <v>51611</v>
      </c>
      <c r="I19" s="38">
        <f>[1]GC!I19</f>
        <v>0</v>
      </c>
      <c r="J19" s="38">
        <f>[1]GC!J19</f>
        <v>0</v>
      </c>
      <c r="K19" s="38">
        <f>[1]GC!K19</f>
        <v>0</v>
      </c>
      <c r="L19" s="38">
        <f>[1]GC!L19</f>
        <v>14342</v>
      </c>
      <c r="M19" s="38">
        <f>[1]GC!M19</f>
        <v>0</v>
      </c>
      <c r="N19" s="38">
        <f>[1]GC!N19</f>
        <v>0</v>
      </c>
      <c r="O19" s="38">
        <f>[1]GC!O19</f>
        <v>0</v>
      </c>
      <c r="P19" s="38">
        <f>[1]GC!P19</f>
        <v>0</v>
      </c>
      <c r="Q19" s="39">
        <f>[1]GC!Q19</f>
        <v>358459</v>
      </c>
    </row>
    <row r="20" spans="2:17" ht="27" customHeight="1" x14ac:dyDescent="0.3">
      <c r="B20" s="15" t="s">
        <v>36</v>
      </c>
      <c r="C20" s="38">
        <f>[1]GC!C20</f>
        <v>251615</v>
      </c>
      <c r="D20" s="38">
        <f>[1]GC!D20</f>
        <v>65697</v>
      </c>
      <c r="E20" s="38">
        <f>[1]GC!E20</f>
        <v>65697</v>
      </c>
      <c r="F20" s="38">
        <f>[1]GC!F20</f>
        <v>0</v>
      </c>
      <c r="G20" s="38">
        <f>[1]GC!G20</f>
        <v>14212</v>
      </c>
      <c r="H20" s="38">
        <f>[1]GC!H20</f>
        <v>14212</v>
      </c>
      <c r="I20" s="38">
        <f>[1]GC!I20</f>
        <v>0</v>
      </c>
      <c r="J20" s="38">
        <f>[1]GC!J20</f>
        <v>0</v>
      </c>
      <c r="K20" s="38">
        <f>[1]GC!K20</f>
        <v>0</v>
      </c>
      <c r="L20" s="38">
        <f>[1]GC!L20</f>
        <v>0</v>
      </c>
      <c r="M20" s="38">
        <f>[1]GC!M20</f>
        <v>10511</v>
      </c>
      <c r="N20" s="38">
        <f>[1]GC!N20</f>
        <v>0</v>
      </c>
      <c r="O20" s="38">
        <f>[1]GC!O20</f>
        <v>0</v>
      </c>
      <c r="P20" s="38">
        <f>[1]GC!P20</f>
        <v>0</v>
      </c>
      <c r="Q20" s="39">
        <f>[1]GC!Q20</f>
        <v>292589</v>
      </c>
    </row>
    <row r="21" spans="2:17" ht="27" customHeight="1" x14ac:dyDescent="0.3">
      <c r="B21" s="80" t="s">
        <v>311</v>
      </c>
      <c r="C21" s="38">
        <f>[1]GC!C21</f>
        <v>50143</v>
      </c>
      <c r="D21" s="38">
        <f>[1]GC!D21</f>
        <v>3244</v>
      </c>
      <c r="E21" s="38">
        <f>[1]GC!E21</f>
        <v>3244</v>
      </c>
      <c r="F21" s="38">
        <f>[1]GC!F21</f>
        <v>0</v>
      </c>
      <c r="G21" s="38">
        <f>[1]GC!G21</f>
        <v>0</v>
      </c>
      <c r="H21" s="38">
        <f>[1]GC!H21</f>
        <v>0</v>
      </c>
      <c r="I21" s="38">
        <f>[1]GC!I21</f>
        <v>0</v>
      </c>
      <c r="J21" s="38">
        <f>[1]GC!J21</f>
        <v>0</v>
      </c>
      <c r="K21" s="38">
        <f>[1]GC!K21</f>
        <v>0</v>
      </c>
      <c r="L21" s="38">
        <f>[1]GC!L21</f>
        <v>0</v>
      </c>
      <c r="M21" s="38">
        <f>[1]GC!M21</f>
        <v>478</v>
      </c>
      <c r="N21" s="38">
        <f>[1]GC!N21</f>
        <v>419</v>
      </c>
      <c r="O21" s="38">
        <f>[1]GC!O21</f>
        <v>0</v>
      </c>
      <c r="P21" s="38">
        <f>[1]GC!P21</f>
        <v>0</v>
      </c>
      <c r="Q21" s="39">
        <f>[1]GC!Q21</f>
        <v>53329</v>
      </c>
    </row>
    <row r="22" spans="2:17" ht="27" customHeight="1" x14ac:dyDescent="0.3">
      <c r="B22" s="15" t="s">
        <v>62</v>
      </c>
      <c r="C22" s="38">
        <f>[1]GC!C22</f>
        <v>0</v>
      </c>
      <c r="D22" s="38">
        <f>[1]GC!D22</f>
        <v>0</v>
      </c>
      <c r="E22" s="38">
        <f>[1]GC!E22</f>
        <v>0</v>
      </c>
      <c r="F22" s="38">
        <f>[1]GC!F22</f>
        <v>0</v>
      </c>
      <c r="G22" s="38">
        <f>[1]GC!G22</f>
        <v>0</v>
      </c>
      <c r="H22" s="38">
        <f>[1]GC!H22</f>
        <v>0</v>
      </c>
      <c r="I22" s="38">
        <f>[1]GC!I22</f>
        <v>0</v>
      </c>
      <c r="J22" s="38">
        <f>[1]GC!J22</f>
        <v>0</v>
      </c>
      <c r="K22" s="38">
        <f>[1]GC!K22</f>
        <v>0</v>
      </c>
      <c r="L22" s="38">
        <f>[1]GC!L22</f>
        <v>0</v>
      </c>
      <c r="M22" s="38">
        <f>[1]GC!M22</f>
        <v>0</v>
      </c>
      <c r="N22" s="38">
        <f>[1]GC!N22</f>
        <v>0</v>
      </c>
      <c r="O22" s="38">
        <f>[1]GC!O22</f>
        <v>0</v>
      </c>
      <c r="P22" s="38">
        <f>[1]GC!P22</f>
        <v>0</v>
      </c>
      <c r="Q22" s="39">
        <f>[1]GC!Q22</f>
        <v>0</v>
      </c>
    </row>
    <row r="23" spans="2:17" ht="27" customHeight="1" x14ac:dyDescent="0.3">
      <c r="B23" s="15" t="s">
        <v>63</v>
      </c>
      <c r="C23" s="38">
        <f>[1]GC!C23</f>
        <v>763324</v>
      </c>
      <c r="D23" s="38">
        <f>[1]GC!D23</f>
        <v>322620</v>
      </c>
      <c r="E23" s="38">
        <f>[1]GC!E23</f>
        <v>322620</v>
      </c>
      <c r="F23" s="38">
        <f>[1]GC!F23</f>
        <v>0</v>
      </c>
      <c r="G23" s="38">
        <f>[1]GC!G23</f>
        <v>0</v>
      </c>
      <c r="H23" s="38">
        <f>[1]GC!H23</f>
        <v>0</v>
      </c>
      <c r="I23" s="38">
        <f>[1]GC!I23</f>
        <v>0</v>
      </c>
      <c r="J23" s="38">
        <f>[1]GC!J23</f>
        <v>0</v>
      </c>
      <c r="K23" s="38">
        <f>[1]GC!K23</f>
        <v>0</v>
      </c>
      <c r="L23" s="38">
        <f>[1]GC!L23</f>
        <v>0</v>
      </c>
      <c r="M23" s="38">
        <f>[1]GC!M23</f>
        <v>0</v>
      </c>
      <c r="N23" s="38">
        <f>[1]GC!N23</f>
        <v>0</v>
      </c>
      <c r="O23" s="38">
        <f>[1]GC!O23</f>
        <v>0</v>
      </c>
      <c r="P23" s="38">
        <f>[1]GC!P23</f>
        <v>129880</v>
      </c>
      <c r="Q23" s="39">
        <f>[1]GC!Q23</f>
        <v>956064</v>
      </c>
    </row>
    <row r="24" spans="2:17" ht="27" customHeight="1" x14ac:dyDescent="0.3">
      <c r="B24" s="15" t="s">
        <v>185</v>
      </c>
      <c r="C24" s="38">
        <f>[1]GC!C24</f>
        <v>93635</v>
      </c>
      <c r="D24" s="38">
        <f>[1]GC!D24</f>
        <v>59217</v>
      </c>
      <c r="E24" s="38">
        <f>[1]GC!E24</f>
        <v>56041</v>
      </c>
      <c r="F24" s="38">
        <f>[1]GC!F24</f>
        <v>794</v>
      </c>
      <c r="G24" s="38">
        <f>[1]GC!G24</f>
        <v>2785</v>
      </c>
      <c r="H24" s="38">
        <f>[1]GC!H24</f>
        <v>2785</v>
      </c>
      <c r="I24" s="38">
        <f>[1]GC!I24</f>
        <v>0</v>
      </c>
      <c r="J24" s="38">
        <f>[1]GC!J24</f>
        <v>0</v>
      </c>
      <c r="K24" s="38">
        <f>[1]GC!K24</f>
        <v>0</v>
      </c>
      <c r="L24" s="38">
        <f>[1]GC!L24</f>
        <v>18070</v>
      </c>
      <c r="M24" s="38">
        <f>[1]GC!M24</f>
        <v>17033</v>
      </c>
      <c r="N24" s="38">
        <f>[1]GC!N24</f>
        <v>18097</v>
      </c>
      <c r="O24" s="38">
        <f>[1]GC!O24</f>
        <v>766</v>
      </c>
      <c r="P24" s="38">
        <f>[1]GC!P24</f>
        <v>0</v>
      </c>
      <c r="Q24" s="39">
        <f>[1]GC!Q24</f>
        <v>129914</v>
      </c>
    </row>
    <row r="25" spans="2:17" ht="27" customHeight="1" x14ac:dyDescent="0.3">
      <c r="B25" s="15" t="s">
        <v>186</v>
      </c>
      <c r="C25" s="38">
        <f>[1]GC!C25</f>
        <v>903</v>
      </c>
      <c r="D25" s="38">
        <f>[1]GC!D25</f>
        <v>224</v>
      </c>
      <c r="E25" s="38">
        <f>[1]GC!E25</f>
        <v>179</v>
      </c>
      <c r="F25" s="38">
        <f>[1]GC!F25</f>
        <v>0</v>
      </c>
      <c r="G25" s="38">
        <f>[1]GC!G25</f>
        <v>0</v>
      </c>
      <c r="H25" s="38">
        <f>[1]GC!H25</f>
        <v>0</v>
      </c>
      <c r="I25" s="38">
        <f>[1]GC!I25</f>
        <v>0</v>
      </c>
      <c r="J25" s="38">
        <f>[1]GC!J25</f>
        <v>0</v>
      </c>
      <c r="K25" s="38">
        <f>[1]GC!K25</f>
        <v>0</v>
      </c>
      <c r="L25" s="38">
        <f>[1]GC!L25</f>
        <v>0</v>
      </c>
      <c r="M25" s="38">
        <f>[1]GC!M25</f>
        <v>190</v>
      </c>
      <c r="N25" s="38">
        <f>[1]GC!N25</f>
        <v>0</v>
      </c>
      <c r="O25" s="38">
        <f>[1]GC!O25</f>
        <v>0</v>
      </c>
      <c r="P25" s="38">
        <f>[1]GC!P25</f>
        <v>0</v>
      </c>
      <c r="Q25" s="39">
        <f>[1]GC!Q25</f>
        <v>892</v>
      </c>
    </row>
    <row r="26" spans="2:17" ht="27" customHeight="1" x14ac:dyDescent="0.3">
      <c r="B26" s="15" t="s">
        <v>209</v>
      </c>
      <c r="C26" s="38">
        <f>[1]GC!C26</f>
        <v>1558977</v>
      </c>
      <c r="D26" s="38">
        <f>[1]GC!D26</f>
        <v>223444</v>
      </c>
      <c r="E26" s="38">
        <f>[1]GC!E26</f>
        <v>219278</v>
      </c>
      <c r="F26" s="38">
        <f>[1]GC!F26</f>
        <v>0</v>
      </c>
      <c r="G26" s="38">
        <f>[1]GC!G26</f>
        <v>69378</v>
      </c>
      <c r="H26" s="38">
        <f>[1]GC!H26</f>
        <v>57746</v>
      </c>
      <c r="I26" s="38">
        <f>[1]GC!I26</f>
        <v>0</v>
      </c>
      <c r="J26" s="38">
        <f>[1]GC!J26</f>
        <v>0</v>
      </c>
      <c r="K26" s="38">
        <f>[1]GC!K26</f>
        <v>0</v>
      </c>
      <c r="L26" s="38">
        <f>[1]GC!L26</f>
        <v>-35498</v>
      </c>
      <c r="M26" s="38">
        <f>[1]GC!M26</f>
        <v>26551</v>
      </c>
      <c r="N26" s="38">
        <f>[1]GC!N26</f>
        <v>18358</v>
      </c>
      <c r="O26" s="38">
        <f>[1]GC!O26</f>
        <v>0</v>
      </c>
      <c r="P26" s="38">
        <f>[1]GC!P26</f>
        <v>0</v>
      </c>
      <c r="Q26" s="39">
        <f>[1]GC!Q26</f>
        <v>1747814</v>
      </c>
    </row>
    <row r="27" spans="2:17" ht="27" customHeight="1" x14ac:dyDescent="0.3">
      <c r="B27" s="15" t="s">
        <v>40</v>
      </c>
      <c r="C27" s="38">
        <f>[1]GC!C27</f>
        <v>0</v>
      </c>
      <c r="D27" s="38">
        <f>[1]GC!D27</f>
        <v>6835</v>
      </c>
      <c r="E27" s="38">
        <f>[1]GC!E27</f>
        <v>4714</v>
      </c>
      <c r="F27" s="38">
        <f>[1]GC!F27</f>
        <v>0</v>
      </c>
      <c r="G27" s="38">
        <f>[1]GC!G27</f>
        <v>0</v>
      </c>
      <c r="H27" s="38">
        <f>[1]GC!H27</f>
        <v>0</v>
      </c>
      <c r="I27" s="38">
        <f>[1]GC!I27</f>
        <v>0</v>
      </c>
      <c r="J27" s="38">
        <f>[1]GC!J27</f>
        <v>0</v>
      </c>
      <c r="K27" s="38">
        <f>[1]GC!K27</f>
        <v>0</v>
      </c>
      <c r="L27" s="38">
        <f>[1]GC!L27</f>
        <v>-552</v>
      </c>
      <c r="M27" s="38">
        <f>[1]GC!M27</f>
        <v>2940</v>
      </c>
      <c r="N27" s="38">
        <f>[1]GC!N27</f>
        <v>2840</v>
      </c>
      <c r="O27" s="38">
        <f>[1]GC!O27</f>
        <v>0</v>
      </c>
      <c r="P27" s="38">
        <f>[1]GC!P27</f>
        <v>0</v>
      </c>
      <c r="Q27" s="39">
        <f>[1]GC!Q27</f>
        <v>5166</v>
      </c>
    </row>
    <row r="28" spans="2:17" ht="27" customHeight="1" x14ac:dyDescent="0.3">
      <c r="B28" s="15" t="s">
        <v>64</v>
      </c>
      <c r="C28" s="38">
        <f>[1]GC!C28</f>
        <v>6658</v>
      </c>
      <c r="D28" s="38">
        <f>[1]GC!D28</f>
        <v>2557</v>
      </c>
      <c r="E28" s="38">
        <f>[1]GC!E28</f>
        <v>2557</v>
      </c>
      <c r="F28" s="38">
        <f>[1]GC!F28</f>
        <v>0</v>
      </c>
      <c r="G28" s="38">
        <f>[1]GC!G28</f>
        <v>0</v>
      </c>
      <c r="H28" s="38">
        <f>[1]GC!H28</f>
        <v>0</v>
      </c>
      <c r="I28" s="38">
        <f>[1]GC!I28</f>
        <v>0</v>
      </c>
      <c r="J28" s="38">
        <f>[1]GC!J28</f>
        <v>0</v>
      </c>
      <c r="K28" s="38">
        <f>[1]GC!K28</f>
        <v>0</v>
      </c>
      <c r="L28" s="38">
        <f>[1]GC!L28</f>
        <v>40</v>
      </c>
      <c r="M28" s="38">
        <f>[1]GC!M28</f>
        <v>433</v>
      </c>
      <c r="N28" s="38">
        <f>[1]GC!N28</f>
        <v>506</v>
      </c>
      <c r="O28" s="38">
        <f>[1]GC!O28</f>
        <v>0</v>
      </c>
      <c r="P28" s="38">
        <f>[1]GC!P28</f>
        <v>0</v>
      </c>
      <c r="Q28" s="39">
        <f>[1]GC!Q28</f>
        <v>9249</v>
      </c>
    </row>
    <row r="29" spans="2:17" ht="27" customHeight="1" x14ac:dyDescent="0.3">
      <c r="B29" s="15" t="s">
        <v>65</v>
      </c>
      <c r="C29" s="38">
        <f>[1]GC!C29</f>
        <v>0</v>
      </c>
      <c r="D29" s="38">
        <f>[1]GC!D29</f>
        <v>0</v>
      </c>
      <c r="E29" s="38">
        <f>[1]GC!E29</f>
        <v>0</v>
      </c>
      <c r="F29" s="38">
        <f>[1]GC!F29</f>
        <v>0</v>
      </c>
      <c r="G29" s="38">
        <f>[1]GC!G29</f>
        <v>0</v>
      </c>
      <c r="H29" s="38">
        <f>[1]GC!H29</f>
        <v>0</v>
      </c>
      <c r="I29" s="38">
        <f>[1]GC!I29</f>
        <v>0</v>
      </c>
      <c r="J29" s="38">
        <f>[1]GC!J29</f>
        <v>0</v>
      </c>
      <c r="K29" s="38">
        <f>[1]GC!K29</f>
        <v>0</v>
      </c>
      <c r="L29" s="38">
        <f>[1]GC!L29</f>
        <v>0</v>
      </c>
      <c r="M29" s="38">
        <f>[1]GC!M29</f>
        <v>0</v>
      </c>
      <c r="N29" s="38">
        <f>[1]GC!N29</f>
        <v>0</v>
      </c>
      <c r="O29" s="38">
        <f>[1]GC!O29</f>
        <v>0</v>
      </c>
      <c r="P29" s="38">
        <f>[1]GC!P29</f>
        <v>0</v>
      </c>
      <c r="Q29" s="39">
        <f>[1]GC!Q29</f>
        <v>0</v>
      </c>
    </row>
    <row r="30" spans="2:17" ht="27" customHeight="1" x14ac:dyDescent="0.3">
      <c r="B30" s="15" t="s">
        <v>66</v>
      </c>
      <c r="C30" s="38">
        <f>[1]GC!C30</f>
        <v>0</v>
      </c>
      <c r="D30" s="38">
        <f>[1]GC!D30</f>
        <v>118592</v>
      </c>
      <c r="E30" s="38">
        <f>[1]GC!E30</f>
        <v>118592</v>
      </c>
      <c r="F30" s="38">
        <f>[1]GC!F30</f>
        <v>0</v>
      </c>
      <c r="G30" s="38">
        <f>[1]GC!G30</f>
        <v>40717</v>
      </c>
      <c r="H30" s="38">
        <f>[1]GC!H30</f>
        <v>14938</v>
      </c>
      <c r="I30" s="38">
        <f>[1]GC!I30</f>
        <v>0</v>
      </c>
      <c r="J30" s="38">
        <f>[1]GC!J30</f>
        <v>0</v>
      </c>
      <c r="K30" s="38">
        <f>[1]GC!K30</f>
        <v>0</v>
      </c>
      <c r="L30" s="38">
        <f>[1]GC!L30</f>
        <v>0</v>
      </c>
      <c r="M30" s="38">
        <f>[1]GC!M30</f>
        <v>0</v>
      </c>
      <c r="N30" s="38">
        <f>[1]GC!N30</f>
        <v>0</v>
      </c>
      <c r="O30" s="38">
        <f>[1]GC!O30</f>
        <v>0</v>
      </c>
      <c r="P30" s="38">
        <f>[1]GC!P30</f>
        <v>0</v>
      </c>
      <c r="Q30" s="39">
        <f>[1]GC!Q30</f>
        <v>103655</v>
      </c>
    </row>
    <row r="31" spans="2:17" ht="27" customHeight="1" x14ac:dyDescent="0.25">
      <c r="B31" s="87" t="s">
        <v>47</v>
      </c>
      <c r="C31" s="90">
        <f t="shared" ref="C31:Q31" si="0">SUM(C6:C30)</f>
        <v>2291619</v>
      </c>
      <c r="D31" s="90">
        <f t="shared" si="0"/>
        <v>2584433</v>
      </c>
      <c r="E31" s="90">
        <f t="shared" si="0"/>
        <v>2038144</v>
      </c>
      <c r="F31" s="90">
        <f t="shared" si="0"/>
        <v>12564</v>
      </c>
      <c r="G31" s="90">
        <f t="shared" si="0"/>
        <v>526443</v>
      </c>
      <c r="H31" s="90">
        <f t="shared" si="0"/>
        <v>666473</v>
      </c>
      <c r="I31" s="90">
        <f t="shared" si="0"/>
        <v>0</v>
      </c>
      <c r="J31" s="90">
        <f t="shared" si="0"/>
        <v>0</v>
      </c>
      <c r="K31" s="90">
        <f t="shared" si="0"/>
        <v>0</v>
      </c>
      <c r="L31" s="90">
        <f t="shared" si="0"/>
        <v>17881</v>
      </c>
      <c r="M31" s="90">
        <f t="shared" si="0"/>
        <v>399264</v>
      </c>
      <c r="N31" s="90">
        <f t="shared" si="0"/>
        <v>339051</v>
      </c>
      <c r="O31" s="90">
        <f t="shared" si="0"/>
        <v>2015</v>
      </c>
      <c r="P31" s="90">
        <f t="shared" si="0"/>
        <v>160880</v>
      </c>
      <c r="Q31" s="90">
        <f t="shared" si="0"/>
        <v>3434868</v>
      </c>
    </row>
    <row r="32" spans="2:17" ht="27" customHeight="1" x14ac:dyDescent="0.25">
      <c r="B32" s="252" t="s">
        <v>48</v>
      </c>
      <c r="C32" s="253"/>
      <c r="D32" s="253"/>
      <c r="E32" s="253"/>
      <c r="F32" s="253"/>
      <c r="G32" s="253"/>
      <c r="H32" s="253"/>
      <c r="I32" s="253"/>
      <c r="J32" s="253"/>
      <c r="K32" s="253"/>
      <c r="L32" s="253"/>
      <c r="M32" s="253"/>
      <c r="N32" s="253"/>
      <c r="O32" s="253"/>
      <c r="P32" s="253"/>
      <c r="Q32" s="254"/>
    </row>
    <row r="33" spans="2:17" ht="27" customHeight="1" x14ac:dyDescent="0.3">
      <c r="B33" s="15" t="s">
        <v>49</v>
      </c>
      <c r="C33" s="38">
        <f>[1]GC!C33</f>
        <v>0</v>
      </c>
      <c r="D33" s="38">
        <f>[1]GC!D33</f>
        <v>0</v>
      </c>
      <c r="E33" s="38">
        <f>[1]GC!E33</f>
        <v>0</v>
      </c>
      <c r="F33" s="38">
        <f>[1]GC!F33</f>
        <v>0</v>
      </c>
      <c r="G33" s="38">
        <f>[1]GC!G33</f>
        <v>0</v>
      </c>
      <c r="H33" s="38">
        <f>[1]GC!H33</f>
        <v>0</v>
      </c>
      <c r="I33" s="38">
        <f>[1]GC!I33</f>
        <v>0</v>
      </c>
      <c r="J33" s="38">
        <f>[1]GC!J33</f>
        <v>0</v>
      </c>
      <c r="K33" s="38">
        <f>[1]GC!K33</f>
        <v>0</v>
      </c>
      <c r="L33" s="38">
        <f>[1]GC!L33</f>
        <v>0</v>
      </c>
      <c r="M33" s="38">
        <f>[1]GC!M33</f>
        <v>0</v>
      </c>
      <c r="N33" s="38">
        <f>[1]GC!N33</f>
        <v>0</v>
      </c>
      <c r="O33" s="38">
        <f>[1]GC!O33</f>
        <v>0</v>
      </c>
      <c r="P33" s="38">
        <f>[1]GC!P33</f>
        <v>0</v>
      </c>
      <c r="Q33" s="39">
        <f>[1]GC!Q33</f>
        <v>0</v>
      </c>
    </row>
    <row r="34" spans="2:17" ht="27" customHeight="1" x14ac:dyDescent="0.3">
      <c r="B34" s="15" t="s">
        <v>81</v>
      </c>
      <c r="C34" s="38">
        <f>[1]GC!C34</f>
        <v>0</v>
      </c>
      <c r="D34" s="38">
        <f>[1]GC!D34</f>
        <v>0</v>
      </c>
      <c r="E34" s="38">
        <f>[1]GC!E34</f>
        <v>0</v>
      </c>
      <c r="F34" s="38">
        <f>[1]GC!F34</f>
        <v>0</v>
      </c>
      <c r="G34" s="38">
        <f>[1]GC!G34</f>
        <v>0</v>
      </c>
      <c r="H34" s="38">
        <f>[1]GC!H34</f>
        <v>0</v>
      </c>
      <c r="I34" s="38">
        <f>[1]GC!I34</f>
        <v>0</v>
      </c>
      <c r="J34" s="38">
        <f>[1]GC!J34</f>
        <v>0</v>
      </c>
      <c r="K34" s="38">
        <f>[1]GC!K34</f>
        <v>0</v>
      </c>
      <c r="L34" s="38">
        <f>[1]GC!L34</f>
        <v>0</v>
      </c>
      <c r="M34" s="38">
        <f>[1]GC!M34</f>
        <v>0</v>
      </c>
      <c r="N34" s="38">
        <f>[1]GC!N34</f>
        <v>0</v>
      </c>
      <c r="O34" s="38">
        <f>[1]GC!O34</f>
        <v>0</v>
      </c>
      <c r="P34" s="38">
        <f>[1]GC!P34</f>
        <v>0</v>
      </c>
      <c r="Q34" s="39">
        <f>[1]GC!Q34</f>
        <v>0</v>
      </c>
    </row>
    <row r="35" spans="2:17" ht="27" customHeight="1" x14ac:dyDescent="0.3">
      <c r="B35" s="15" t="s">
        <v>50</v>
      </c>
      <c r="C35" s="38">
        <f>[1]GC!C35</f>
        <v>0</v>
      </c>
      <c r="D35" s="38">
        <f>[1]GC!D35</f>
        <v>0</v>
      </c>
      <c r="E35" s="38">
        <f>[1]GC!E35</f>
        <v>0</v>
      </c>
      <c r="F35" s="38">
        <f>[1]GC!F35</f>
        <v>0</v>
      </c>
      <c r="G35" s="38">
        <f>[1]GC!G35</f>
        <v>0</v>
      </c>
      <c r="H35" s="38">
        <f>[1]GC!H35</f>
        <v>0</v>
      </c>
      <c r="I35" s="38">
        <f>[1]GC!I35</f>
        <v>0</v>
      </c>
      <c r="J35" s="38">
        <f>[1]GC!J35</f>
        <v>0</v>
      </c>
      <c r="K35" s="38">
        <f>[1]GC!K35</f>
        <v>0</v>
      </c>
      <c r="L35" s="38">
        <f>[1]GC!L35</f>
        <v>0</v>
      </c>
      <c r="M35" s="38">
        <f>[1]GC!M35</f>
        <v>0</v>
      </c>
      <c r="N35" s="38">
        <f>[1]GC!N35</f>
        <v>0</v>
      </c>
      <c r="O35" s="38">
        <f>[1]GC!O35</f>
        <v>0</v>
      </c>
      <c r="P35" s="38">
        <f>[1]GC!P35</f>
        <v>0</v>
      </c>
      <c r="Q35" s="39">
        <f>[1]GC!Q35</f>
        <v>0</v>
      </c>
    </row>
    <row r="36" spans="2:17" ht="27" customHeight="1" x14ac:dyDescent="0.25">
      <c r="B36" s="87" t="s">
        <v>47</v>
      </c>
      <c r="C36" s="90">
        <f>SUM(C33:C35)</f>
        <v>0</v>
      </c>
      <c r="D36" s="90">
        <f t="shared" ref="D36:Q36" si="1">SUM(D33:D35)</f>
        <v>0</v>
      </c>
      <c r="E36" s="90">
        <f t="shared" si="1"/>
        <v>0</v>
      </c>
      <c r="F36" s="90">
        <f t="shared" si="1"/>
        <v>0</v>
      </c>
      <c r="G36" s="90">
        <f t="shared" si="1"/>
        <v>0</v>
      </c>
      <c r="H36" s="90">
        <f t="shared" si="1"/>
        <v>0</v>
      </c>
      <c r="I36" s="90">
        <f t="shared" si="1"/>
        <v>0</v>
      </c>
      <c r="J36" s="90">
        <f t="shared" si="1"/>
        <v>0</v>
      </c>
      <c r="K36" s="90">
        <f t="shared" si="1"/>
        <v>0</v>
      </c>
      <c r="L36" s="90">
        <f t="shared" si="1"/>
        <v>0</v>
      </c>
      <c r="M36" s="90">
        <f t="shared" si="1"/>
        <v>0</v>
      </c>
      <c r="N36" s="90">
        <f t="shared" si="1"/>
        <v>0</v>
      </c>
      <c r="O36" s="90">
        <f t="shared" si="1"/>
        <v>0</v>
      </c>
      <c r="P36" s="90">
        <f t="shared" si="1"/>
        <v>0</v>
      </c>
      <c r="Q36" s="90">
        <f t="shared" si="1"/>
        <v>0</v>
      </c>
    </row>
    <row r="37" spans="2:17" x14ac:dyDescent="0.25">
      <c r="B37" s="256" t="s">
        <v>52</v>
      </c>
      <c r="C37" s="256"/>
      <c r="D37" s="256"/>
      <c r="E37" s="256"/>
      <c r="F37" s="256"/>
      <c r="G37" s="256"/>
      <c r="H37" s="256"/>
      <c r="I37" s="256"/>
      <c r="J37" s="256"/>
      <c r="K37" s="256"/>
      <c r="L37" s="256"/>
      <c r="M37" s="256"/>
      <c r="N37" s="256"/>
      <c r="O37" s="256"/>
      <c r="P37" s="256"/>
      <c r="Q37" s="256"/>
    </row>
  </sheetData>
  <sheetProtection password="E931"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9"/>
  <sheetViews>
    <sheetView showGridLines="0" topLeftCell="F22" zoomScale="80" zoomScaleNormal="80" workbookViewId="0">
      <selection activeCell="B3" sqref="B3:Q37"/>
    </sheetView>
  </sheetViews>
  <sheetFormatPr defaultColWidth="15.7109375" defaultRowHeight="15" x14ac:dyDescent="0.25"/>
  <cols>
    <col min="1" max="1" width="15.7109375" style="9"/>
    <col min="2" max="2" width="49" style="9" customWidth="1"/>
    <col min="3" max="16" width="18.85546875" style="9" customWidth="1"/>
    <col min="17" max="17" width="18.85546875" style="20" customWidth="1"/>
    <col min="18" max="16384" width="15.7109375" style="9"/>
  </cols>
  <sheetData>
    <row r="2" spans="2:17" ht="8.25" customHeight="1" x14ac:dyDescent="0.25"/>
    <row r="3" spans="2:17" ht="24.75" customHeight="1" x14ac:dyDescent="0.25">
      <c r="B3" s="260" t="s">
        <v>264</v>
      </c>
      <c r="C3" s="260"/>
      <c r="D3" s="260"/>
      <c r="E3" s="260"/>
      <c r="F3" s="260"/>
      <c r="G3" s="260"/>
      <c r="H3" s="260"/>
      <c r="I3" s="260"/>
      <c r="J3" s="260"/>
      <c r="K3" s="260"/>
      <c r="L3" s="260"/>
      <c r="M3" s="260"/>
      <c r="N3" s="260"/>
      <c r="O3" s="260"/>
      <c r="P3" s="260"/>
      <c r="Q3" s="260"/>
    </row>
    <row r="4" spans="2:17" s="33" customFormat="1" ht="36.75"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30.75" customHeight="1" x14ac:dyDescent="0.25">
      <c r="B5" s="252" t="s">
        <v>16</v>
      </c>
      <c r="C5" s="253"/>
      <c r="D5" s="253"/>
      <c r="E5" s="253"/>
      <c r="F5" s="253"/>
      <c r="G5" s="253"/>
      <c r="H5" s="253"/>
      <c r="I5" s="253"/>
      <c r="J5" s="253"/>
      <c r="K5" s="253"/>
      <c r="L5" s="253"/>
      <c r="M5" s="253"/>
      <c r="N5" s="253"/>
      <c r="O5" s="253"/>
      <c r="P5" s="253"/>
      <c r="Q5" s="254"/>
    </row>
    <row r="6" spans="2:17" ht="30.75" customHeight="1" x14ac:dyDescent="0.3">
      <c r="B6" s="15" t="s">
        <v>53</v>
      </c>
      <c r="C6" s="38">
        <f>[1]LINKED!C6+'[1]NON-LINKED'!C6</f>
        <v>777</v>
      </c>
      <c r="D6" s="38">
        <f>[1]LINKED!D6+'[1]NON-LINKED'!D6</f>
        <v>65</v>
      </c>
      <c r="E6" s="38">
        <f>[1]LINKED!E6+'[1]NON-LINKED'!E6</f>
        <v>65</v>
      </c>
      <c r="F6" s="38">
        <f>[1]LINKED!F6+'[1]NON-LINKED'!F6</f>
        <v>0</v>
      </c>
      <c r="G6" s="38">
        <f>[1]LINKED!G6+'[1]NON-LINKED'!G6</f>
        <v>0</v>
      </c>
      <c r="H6" s="38">
        <f>[1]LINKED!H6+'[1]NON-LINKED'!H6</f>
        <v>0</v>
      </c>
      <c r="I6" s="38">
        <f>[1]LINKED!I6+'[1]NON-LINKED'!I6</f>
        <v>0</v>
      </c>
      <c r="J6" s="38">
        <f>[1]LINKED!J6+'[1]NON-LINKED'!J6</f>
        <v>0</v>
      </c>
      <c r="K6" s="38">
        <f>[1]LINKED!K6+'[1]NON-LINKED'!K6</f>
        <v>0</v>
      </c>
      <c r="L6" s="38">
        <f>[1]LINKED!L6+'[1]NON-LINKED'!L6</f>
        <v>0</v>
      </c>
      <c r="M6" s="38">
        <f>[1]LINKED!M6+'[1]NON-LINKED'!M6</f>
        <v>0</v>
      </c>
      <c r="N6" s="38">
        <f>[1]LINKED!N6+'[1]NON-LINKED'!N6</f>
        <v>0</v>
      </c>
      <c r="O6" s="38">
        <f>[1]LINKED!O6+'[1]NON-LINKED'!O6</f>
        <v>0</v>
      </c>
      <c r="P6" s="38">
        <f>[1]LINKED!P6+'[1]NON-LINKED'!P6</f>
        <v>0</v>
      </c>
      <c r="Q6" s="39">
        <f>[1]LINKED!Q6+'[1]NON-LINKED'!Q6</f>
        <v>842</v>
      </c>
    </row>
    <row r="7" spans="2:17" ht="30.75" customHeight="1" x14ac:dyDescent="0.3">
      <c r="B7" s="15" t="s">
        <v>197</v>
      </c>
      <c r="C7" s="38">
        <f>[1]LINKED!C7+'[1]NON-LINKED'!C7</f>
        <v>0</v>
      </c>
      <c r="D7" s="38">
        <f>[1]LINKED!D7+'[1]NON-LINKED'!D7</f>
        <v>0</v>
      </c>
      <c r="E7" s="38">
        <f>[1]LINKED!E7+'[1]NON-LINKED'!E7</f>
        <v>0</v>
      </c>
      <c r="F7" s="38">
        <f>[1]LINKED!F7+'[1]NON-LINKED'!F7</f>
        <v>0</v>
      </c>
      <c r="G7" s="38">
        <f>[1]LINKED!G7+'[1]NON-LINKED'!G7</f>
        <v>0</v>
      </c>
      <c r="H7" s="38">
        <f>[1]LINKED!H7+'[1]NON-LINKED'!H7</f>
        <v>0</v>
      </c>
      <c r="I7" s="38">
        <f>[1]LINKED!I7+'[1]NON-LINKED'!I7</f>
        <v>0</v>
      </c>
      <c r="J7" s="38">
        <f>[1]LINKED!J7+'[1]NON-LINKED'!J7</f>
        <v>0</v>
      </c>
      <c r="K7" s="38">
        <f>[1]LINKED!K7+'[1]NON-LINKED'!K7</f>
        <v>0</v>
      </c>
      <c r="L7" s="38">
        <f>[1]LINKED!L7+'[1]NON-LINKED'!L7</f>
        <v>0</v>
      </c>
      <c r="M7" s="38">
        <f>[1]LINKED!M7+'[1]NON-LINKED'!M7</f>
        <v>0</v>
      </c>
      <c r="N7" s="38">
        <f>[1]LINKED!N7+'[1]NON-LINKED'!N7</f>
        <v>0</v>
      </c>
      <c r="O7" s="38">
        <f>[1]LINKED!O7+'[1]NON-LINKED'!O7</f>
        <v>0</v>
      </c>
      <c r="P7" s="38">
        <f>[1]LINKED!P7+'[1]NON-LINKED'!P7</f>
        <v>0</v>
      </c>
      <c r="Q7" s="39">
        <f>[1]LINKED!Q7+'[1]NON-LINKED'!Q7</f>
        <v>0</v>
      </c>
    </row>
    <row r="8" spans="2:17" ht="30.75" customHeight="1" x14ac:dyDescent="0.3">
      <c r="B8" s="15" t="s">
        <v>208</v>
      </c>
      <c r="C8" s="38">
        <f>[1]LINKED!C8+'[1]NON-LINKED'!C8</f>
        <v>3651874</v>
      </c>
      <c r="D8" s="38">
        <f>[1]LINKED!D8+'[1]NON-LINKED'!D8</f>
        <v>133976</v>
      </c>
      <c r="E8" s="38">
        <f>[1]LINKED!E8+'[1]NON-LINKED'!E8</f>
        <v>133976</v>
      </c>
      <c r="F8" s="38">
        <f>[1]LINKED!F8+'[1]NON-LINKED'!F8</f>
        <v>0</v>
      </c>
      <c r="G8" s="38">
        <f>[1]LINKED!G8+'[1]NON-LINKED'!G8</f>
        <v>339932</v>
      </c>
      <c r="H8" s="38">
        <f>[1]LINKED!H8+'[1]NON-LINKED'!H8</f>
        <v>339932</v>
      </c>
      <c r="I8" s="38">
        <f>[1]LINKED!I8+'[1]NON-LINKED'!I8</f>
        <v>0</v>
      </c>
      <c r="J8" s="38">
        <f>[1]LINKED!J8+'[1]NON-LINKED'!J8</f>
        <v>0</v>
      </c>
      <c r="K8" s="38">
        <f>[1]LINKED!K8+'[1]NON-LINKED'!K8</f>
        <v>0</v>
      </c>
      <c r="L8" s="38">
        <f>[1]LINKED!L8+'[1]NON-LINKED'!L8</f>
        <v>46732</v>
      </c>
      <c r="M8" s="38">
        <f>[1]LINKED!M8+'[1]NON-LINKED'!M8</f>
        <v>0</v>
      </c>
      <c r="N8" s="38">
        <f>[1]LINKED!N8+'[1]NON-LINKED'!N8</f>
        <v>0</v>
      </c>
      <c r="O8" s="38">
        <f>[1]LINKED!O8+'[1]NON-LINKED'!O8</f>
        <v>0</v>
      </c>
      <c r="P8" s="38">
        <f>[1]LINKED!P8+'[1]NON-LINKED'!P8</f>
        <v>0</v>
      </c>
      <c r="Q8" s="39">
        <f>[1]LINKED!Q8+'[1]NON-LINKED'!Q8</f>
        <v>3399187</v>
      </c>
    </row>
    <row r="9" spans="2:17" ht="30.75" customHeight="1" x14ac:dyDescent="0.3">
      <c r="B9" s="15" t="s">
        <v>54</v>
      </c>
      <c r="C9" s="38">
        <f>[1]LINKED!C9+'[1]NON-LINKED'!C9</f>
        <v>0</v>
      </c>
      <c r="D9" s="38">
        <f>[1]LINKED!D9+'[1]NON-LINKED'!D9</f>
        <v>0</v>
      </c>
      <c r="E9" s="38">
        <f>[1]LINKED!E9+'[1]NON-LINKED'!E9</f>
        <v>0</v>
      </c>
      <c r="F9" s="38">
        <f>[1]LINKED!F9+'[1]NON-LINKED'!F9</f>
        <v>0</v>
      </c>
      <c r="G9" s="38">
        <f>[1]LINKED!G9+'[1]NON-LINKED'!G9</f>
        <v>0</v>
      </c>
      <c r="H9" s="38">
        <f>[1]LINKED!H9+'[1]NON-LINKED'!H9</f>
        <v>0</v>
      </c>
      <c r="I9" s="38">
        <f>[1]LINKED!I9+'[1]NON-LINKED'!I9</f>
        <v>0</v>
      </c>
      <c r="J9" s="38">
        <f>[1]LINKED!J9+'[1]NON-LINKED'!J9</f>
        <v>0</v>
      </c>
      <c r="K9" s="38">
        <f>[1]LINKED!K9+'[1]NON-LINKED'!K9</f>
        <v>0</v>
      </c>
      <c r="L9" s="38">
        <f>[1]LINKED!L9+'[1]NON-LINKED'!L9</f>
        <v>0</v>
      </c>
      <c r="M9" s="38">
        <f>[1]LINKED!M9+'[1]NON-LINKED'!M9</f>
        <v>0</v>
      </c>
      <c r="N9" s="38">
        <f>[1]LINKED!N9+'[1]NON-LINKED'!N9</f>
        <v>0</v>
      </c>
      <c r="O9" s="38">
        <f>[1]LINKED!O9+'[1]NON-LINKED'!O9</f>
        <v>0</v>
      </c>
      <c r="P9" s="38">
        <f>[1]LINKED!P9+'[1]NON-LINKED'!P9</f>
        <v>0</v>
      </c>
      <c r="Q9" s="39">
        <f>[1]LINKED!Q9+'[1]NON-LINKED'!Q9</f>
        <v>0</v>
      </c>
    </row>
    <row r="10" spans="2:17" ht="30.75" customHeight="1" x14ac:dyDescent="0.3">
      <c r="B10" s="15" t="s">
        <v>55</v>
      </c>
      <c r="C10" s="38">
        <f>[1]LINKED!C10+'[1]NON-LINKED'!C10</f>
        <v>0</v>
      </c>
      <c r="D10" s="38">
        <f>[1]LINKED!D10+'[1]NON-LINKED'!D10</f>
        <v>0</v>
      </c>
      <c r="E10" s="38">
        <f>[1]LINKED!E10+'[1]NON-LINKED'!E10</f>
        <v>0</v>
      </c>
      <c r="F10" s="38">
        <f>[1]LINKED!F10+'[1]NON-LINKED'!F10</f>
        <v>0</v>
      </c>
      <c r="G10" s="38">
        <f>[1]LINKED!G10+'[1]NON-LINKED'!G10</f>
        <v>0</v>
      </c>
      <c r="H10" s="38">
        <f>[1]LINKED!H10+'[1]NON-LINKED'!H10</f>
        <v>0</v>
      </c>
      <c r="I10" s="38">
        <f>[1]LINKED!I10+'[1]NON-LINKED'!I10</f>
        <v>0</v>
      </c>
      <c r="J10" s="38">
        <f>[1]LINKED!J10+'[1]NON-LINKED'!J10</f>
        <v>0</v>
      </c>
      <c r="K10" s="38">
        <f>[1]LINKED!K10+'[1]NON-LINKED'!K10</f>
        <v>0</v>
      </c>
      <c r="L10" s="38">
        <f>[1]LINKED!L10+'[1]NON-LINKED'!L10</f>
        <v>0</v>
      </c>
      <c r="M10" s="38">
        <f>[1]LINKED!M10+'[1]NON-LINKED'!M10</f>
        <v>0</v>
      </c>
      <c r="N10" s="38">
        <f>[1]LINKED!N10+'[1]NON-LINKED'!N10</f>
        <v>0</v>
      </c>
      <c r="O10" s="38">
        <f>[1]LINKED!O10+'[1]NON-LINKED'!O10</f>
        <v>0</v>
      </c>
      <c r="P10" s="38">
        <f>[1]LINKED!P10+'[1]NON-LINKED'!P10</f>
        <v>0</v>
      </c>
      <c r="Q10" s="39">
        <f>[1]LINKED!Q10+'[1]NON-LINKED'!Q10</f>
        <v>0</v>
      </c>
    </row>
    <row r="11" spans="2:17" ht="30.75" customHeight="1" x14ac:dyDescent="0.3">
      <c r="B11" s="15" t="s">
        <v>23</v>
      </c>
      <c r="C11" s="38">
        <f>[1]LINKED!C11+'[1]NON-LINKED'!C11</f>
        <v>0</v>
      </c>
      <c r="D11" s="38">
        <f>[1]LINKED!D11+'[1]NON-LINKED'!D11</f>
        <v>0</v>
      </c>
      <c r="E11" s="38">
        <f>[1]LINKED!E11+'[1]NON-LINKED'!E11</f>
        <v>0</v>
      </c>
      <c r="F11" s="38">
        <f>[1]LINKED!F11+'[1]NON-LINKED'!F11</f>
        <v>0</v>
      </c>
      <c r="G11" s="38">
        <f>[1]LINKED!G11+'[1]NON-LINKED'!G11</f>
        <v>0</v>
      </c>
      <c r="H11" s="38">
        <f>[1]LINKED!H11+'[1]NON-LINKED'!H11</f>
        <v>0</v>
      </c>
      <c r="I11" s="38">
        <f>[1]LINKED!I11+'[1]NON-LINKED'!I11</f>
        <v>0</v>
      </c>
      <c r="J11" s="38">
        <f>[1]LINKED!J11+'[1]NON-LINKED'!J11</f>
        <v>0</v>
      </c>
      <c r="K11" s="38">
        <f>[1]LINKED!K11+'[1]NON-LINKED'!K11</f>
        <v>0</v>
      </c>
      <c r="L11" s="38">
        <f>[1]LINKED!L11+'[1]NON-LINKED'!L11</f>
        <v>0</v>
      </c>
      <c r="M11" s="38">
        <f>[1]LINKED!M11+'[1]NON-LINKED'!M11</f>
        <v>0</v>
      </c>
      <c r="N11" s="38">
        <f>[1]LINKED!N11+'[1]NON-LINKED'!N11</f>
        <v>0</v>
      </c>
      <c r="O11" s="38">
        <f>[1]LINKED!O11+'[1]NON-LINKED'!O11</f>
        <v>0</v>
      </c>
      <c r="P11" s="38">
        <f>[1]LINKED!P11+'[1]NON-LINKED'!P11</f>
        <v>0</v>
      </c>
      <c r="Q11" s="38">
        <f>[1]LINKED!Q11+'[1]NON-LINKED'!Q11</f>
        <v>0</v>
      </c>
    </row>
    <row r="12" spans="2:17" ht="30.75" customHeight="1" x14ac:dyDescent="0.3">
      <c r="B12" s="15" t="s">
        <v>56</v>
      </c>
      <c r="C12" s="38">
        <f>[1]LINKED!C12+'[1]NON-LINKED'!C12</f>
        <v>0</v>
      </c>
      <c r="D12" s="38">
        <f>[1]LINKED!D12+'[1]NON-LINKED'!D12</f>
        <v>0</v>
      </c>
      <c r="E12" s="38">
        <f>[1]LINKED!E12+'[1]NON-LINKED'!E12</f>
        <v>0</v>
      </c>
      <c r="F12" s="38">
        <f>[1]LINKED!F12+'[1]NON-LINKED'!F12</f>
        <v>0</v>
      </c>
      <c r="G12" s="38">
        <f>[1]LINKED!G12+'[1]NON-LINKED'!G12</f>
        <v>0</v>
      </c>
      <c r="H12" s="38">
        <f>[1]LINKED!H12+'[1]NON-LINKED'!H12</f>
        <v>0</v>
      </c>
      <c r="I12" s="38">
        <f>[1]LINKED!I12+'[1]NON-LINKED'!I12</f>
        <v>0</v>
      </c>
      <c r="J12" s="38">
        <f>[1]LINKED!J12+'[1]NON-LINKED'!J12</f>
        <v>0</v>
      </c>
      <c r="K12" s="38">
        <f>[1]LINKED!K12+'[1]NON-LINKED'!K12</f>
        <v>0</v>
      </c>
      <c r="L12" s="38">
        <f>[1]LINKED!L12+'[1]NON-LINKED'!L12</f>
        <v>0</v>
      </c>
      <c r="M12" s="38">
        <f>[1]LINKED!M12+'[1]NON-LINKED'!M12</f>
        <v>0</v>
      </c>
      <c r="N12" s="38">
        <f>[1]LINKED!N12+'[1]NON-LINKED'!N12</f>
        <v>0</v>
      </c>
      <c r="O12" s="38">
        <f>[1]LINKED!O12+'[1]NON-LINKED'!O12</f>
        <v>0</v>
      </c>
      <c r="P12" s="38">
        <f>[1]LINKED!P12+'[1]NON-LINKED'!P12</f>
        <v>0</v>
      </c>
      <c r="Q12" s="39">
        <f>[1]LINKED!Q12+'[1]NON-LINKED'!Q12</f>
        <v>0</v>
      </c>
    </row>
    <row r="13" spans="2:17" ht="30.75" customHeight="1" x14ac:dyDescent="0.3">
      <c r="B13" s="15" t="s">
        <v>57</v>
      </c>
      <c r="C13" s="38">
        <f>[1]LINKED!C13+'[1]NON-LINKED'!C13</f>
        <v>0</v>
      </c>
      <c r="D13" s="38">
        <f>[1]LINKED!D13+'[1]NON-LINKED'!D13</f>
        <v>0</v>
      </c>
      <c r="E13" s="38">
        <f>[1]LINKED!E13+'[1]NON-LINKED'!E13</f>
        <v>0</v>
      </c>
      <c r="F13" s="38">
        <f>[1]LINKED!F13+'[1]NON-LINKED'!F13</f>
        <v>0</v>
      </c>
      <c r="G13" s="38">
        <f>[1]LINKED!G13+'[1]NON-LINKED'!G13</f>
        <v>0</v>
      </c>
      <c r="H13" s="38">
        <f>[1]LINKED!H13+'[1]NON-LINKED'!H13</f>
        <v>0</v>
      </c>
      <c r="I13" s="38">
        <f>[1]LINKED!I13+'[1]NON-LINKED'!I13</f>
        <v>0</v>
      </c>
      <c r="J13" s="38">
        <f>[1]LINKED!J13+'[1]NON-LINKED'!J13</f>
        <v>0</v>
      </c>
      <c r="K13" s="38">
        <f>[1]LINKED!K13+'[1]NON-LINKED'!K13</f>
        <v>0</v>
      </c>
      <c r="L13" s="38">
        <f>[1]LINKED!L13+'[1]NON-LINKED'!L13</f>
        <v>0</v>
      </c>
      <c r="M13" s="38">
        <f>[1]LINKED!M13+'[1]NON-LINKED'!M13</f>
        <v>0</v>
      </c>
      <c r="N13" s="38">
        <f>[1]LINKED!N13+'[1]NON-LINKED'!N13</f>
        <v>0</v>
      </c>
      <c r="O13" s="38">
        <f>[1]LINKED!O13+'[1]NON-LINKED'!O13</f>
        <v>0</v>
      </c>
      <c r="P13" s="38">
        <f>[1]LINKED!P13+'[1]NON-LINKED'!P13</f>
        <v>0</v>
      </c>
      <c r="Q13" s="39">
        <f>[1]LINKED!Q13+'[1]NON-LINKED'!Q13</f>
        <v>0</v>
      </c>
    </row>
    <row r="14" spans="2:17" ht="30.75" customHeight="1" x14ac:dyDescent="0.3">
      <c r="B14" s="15" t="s">
        <v>58</v>
      </c>
      <c r="C14" s="38">
        <f>[1]LINKED!C14+'[1]NON-LINKED'!C14</f>
        <v>0</v>
      </c>
      <c r="D14" s="38">
        <f>[1]LINKED!D14+'[1]NON-LINKED'!D14</f>
        <v>0</v>
      </c>
      <c r="E14" s="38">
        <f>[1]LINKED!E14+'[1]NON-LINKED'!E14</f>
        <v>0</v>
      </c>
      <c r="F14" s="38">
        <f>[1]LINKED!F14+'[1]NON-LINKED'!F14</f>
        <v>0</v>
      </c>
      <c r="G14" s="38">
        <f>[1]LINKED!G14+'[1]NON-LINKED'!G14</f>
        <v>0</v>
      </c>
      <c r="H14" s="38">
        <f>[1]LINKED!H14+'[1]NON-LINKED'!H14</f>
        <v>0</v>
      </c>
      <c r="I14" s="38">
        <f>[1]LINKED!I14+'[1]NON-LINKED'!I14</f>
        <v>0</v>
      </c>
      <c r="J14" s="38">
        <f>[1]LINKED!J14+'[1]NON-LINKED'!J14</f>
        <v>0</v>
      </c>
      <c r="K14" s="38">
        <f>[1]LINKED!K14+'[1]NON-LINKED'!K14</f>
        <v>0</v>
      </c>
      <c r="L14" s="38">
        <f>[1]LINKED!L14+'[1]NON-LINKED'!L14</f>
        <v>0</v>
      </c>
      <c r="M14" s="38">
        <f>[1]LINKED!M14+'[1]NON-LINKED'!M14</f>
        <v>0</v>
      </c>
      <c r="N14" s="38">
        <f>[1]LINKED!N14+'[1]NON-LINKED'!N14</f>
        <v>0</v>
      </c>
      <c r="O14" s="38">
        <f>[1]LINKED!O14+'[1]NON-LINKED'!O14</f>
        <v>0</v>
      </c>
      <c r="P14" s="38">
        <f>[1]LINKED!P14+'[1]NON-LINKED'!P14</f>
        <v>0</v>
      </c>
      <c r="Q14" s="39">
        <f>[1]LINKED!Q14+'[1]NON-LINKED'!Q14</f>
        <v>0</v>
      </c>
    </row>
    <row r="15" spans="2:17" ht="30.75" customHeight="1" x14ac:dyDescent="0.3">
      <c r="B15" s="15" t="s">
        <v>59</v>
      </c>
      <c r="C15" s="38">
        <f>[1]LINKED!C15+'[1]NON-LINKED'!C15</f>
        <v>439694</v>
      </c>
      <c r="D15" s="38">
        <f>[1]LINKED!D15+'[1]NON-LINKED'!D15</f>
        <v>11002</v>
      </c>
      <c r="E15" s="38">
        <f>[1]LINKED!E15+'[1]NON-LINKED'!E15</f>
        <v>11002</v>
      </c>
      <c r="F15" s="38">
        <f>[1]LINKED!F15+'[1]NON-LINKED'!F15</f>
        <v>0</v>
      </c>
      <c r="G15" s="38">
        <f>[1]LINKED!G15+'[1]NON-LINKED'!G15</f>
        <v>17622</v>
      </c>
      <c r="H15" s="38">
        <f>[1]LINKED!H15+'[1]NON-LINKED'!H15</f>
        <v>7434</v>
      </c>
      <c r="I15" s="38">
        <f>[1]LINKED!I15+'[1]NON-LINKED'!I15</f>
        <v>10188</v>
      </c>
      <c r="J15" s="38">
        <f>[1]LINKED!J15+'[1]NON-LINKED'!J15</f>
        <v>0</v>
      </c>
      <c r="K15" s="38">
        <f>[1]LINKED!K15+'[1]NON-LINKED'!K15</f>
        <v>0</v>
      </c>
      <c r="L15" s="38">
        <f>[1]LINKED!L15+'[1]NON-LINKED'!L15</f>
        <v>0</v>
      </c>
      <c r="M15" s="38">
        <f>[1]LINKED!M15+'[1]NON-LINKED'!M15</f>
        <v>0</v>
      </c>
      <c r="N15" s="38">
        <f>[1]LINKED!N15+'[1]NON-LINKED'!N15</f>
        <v>1553</v>
      </c>
      <c r="O15" s="38">
        <f>[1]LINKED!O15+'[1]NON-LINKED'!O15</f>
        <v>0</v>
      </c>
      <c r="P15" s="38">
        <f>[1]LINKED!P15+'[1]NON-LINKED'!P15</f>
        <v>1553</v>
      </c>
      <c r="Q15" s="39">
        <f>[1]LINKED!Q15+'[1]NON-LINKED'!Q15</f>
        <v>433073</v>
      </c>
    </row>
    <row r="16" spans="2:17" ht="30.75" customHeight="1" x14ac:dyDescent="0.3">
      <c r="B16" s="15" t="s">
        <v>60</v>
      </c>
      <c r="C16" s="38">
        <f>[1]LINKED!C16+'[1]NON-LINKED'!C16</f>
        <v>0</v>
      </c>
      <c r="D16" s="38">
        <f>[1]LINKED!D16+'[1]NON-LINKED'!D16</f>
        <v>0</v>
      </c>
      <c r="E16" s="38">
        <f>[1]LINKED!E16+'[1]NON-LINKED'!E16</f>
        <v>0</v>
      </c>
      <c r="F16" s="38">
        <f>[1]LINKED!F16+'[1]NON-LINKED'!F16</f>
        <v>0</v>
      </c>
      <c r="G16" s="38">
        <f>[1]LINKED!G16+'[1]NON-LINKED'!G16</f>
        <v>0</v>
      </c>
      <c r="H16" s="38">
        <f>[1]LINKED!H16+'[1]NON-LINKED'!H16</f>
        <v>0</v>
      </c>
      <c r="I16" s="38">
        <f>[1]LINKED!I16+'[1]NON-LINKED'!I16</f>
        <v>0</v>
      </c>
      <c r="J16" s="38">
        <f>[1]LINKED!J16+'[1]NON-LINKED'!J16</f>
        <v>0</v>
      </c>
      <c r="K16" s="38">
        <f>[1]LINKED!K16+'[1]NON-LINKED'!K16</f>
        <v>0</v>
      </c>
      <c r="L16" s="38">
        <f>[1]LINKED!L16+'[1]NON-LINKED'!L16</f>
        <v>0</v>
      </c>
      <c r="M16" s="38">
        <f>[1]LINKED!M16+'[1]NON-LINKED'!M16</f>
        <v>0</v>
      </c>
      <c r="N16" s="38">
        <f>[1]LINKED!N16+'[1]NON-LINKED'!N16</f>
        <v>0</v>
      </c>
      <c r="O16" s="38">
        <f>[1]LINKED!O16+'[1]NON-LINKED'!O16</f>
        <v>0</v>
      </c>
      <c r="P16" s="38">
        <f>[1]LINKED!P16+'[1]NON-LINKED'!P16</f>
        <v>0</v>
      </c>
      <c r="Q16" s="39">
        <f>[1]LINKED!Q16+'[1]NON-LINKED'!Q16</f>
        <v>0</v>
      </c>
    </row>
    <row r="17" spans="2:17" ht="30.75" customHeight="1" x14ac:dyDescent="0.3">
      <c r="B17" s="15" t="s">
        <v>61</v>
      </c>
      <c r="C17" s="38">
        <f>[1]LINKED!C17+'[1]NON-LINKED'!C17</f>
        <v>0</v>
      </c>
      <c r="D17" s="38">
        <f>[1]LINKED!D17+'[1]NON-LINKED'!D17</f>
        <v>0</v>
      </c>
      <c r="E17" s="38">
        <f>[1]LINKED!E17+'[1]NON-LINKED'!E17</f>
        <v>0</v>
      </c>
      <c r="F17" s="38">
        <f>[1]LINKED!F17+'[1]NON-LINKED'!F17</f>
        <v>0</v>
      </c>
      <c r="G17" s="38">
        <f>[1]LINKED!G17+'[1]NON-LINKED'!G17</f>
        <v>0</v>
      </c>
      <c r="H17" s="38">
        <f>[1]LINKED!H17+'[1]NON-LINKED'!H17</f>
        <v>0</v>
      </c>
      <c r="I17" s="38">
        <f>[1]LINKED!I17+'[1]NON-LINKED'!I17</f>
        <v>0</v>
      </c>
      <c r="J17" s="38">
        <f>[1]LINKED!J17+'[1]NON-LINKED'!J17</f>
        <v>0</v>
      </c>
      <c r="K17" s="38">
        <f>[1]LINKED!K17+'[1]NON-LINKED'!K17</f>
        <v>0</v>
      </c>
      <c r="L17" s="38">
        <f>[1]LINKED!L17+'[1]NON-LINKED'!L17</f>
        <v>0</v>
      </c>
      <c r="M17" s="38">
        <f>[1]LINKED!M17+'[1]NON-LINKED'!M17</f>
        <v>0</v>
      </c>
      <c r="N17" s="38">
        <f>[1]LINKED!N17+'[1]NON-LINKED'!N17</f>
        <v>0</v>
      </c>
      <c r="O17" s="38">
        <f>[1]LINKED!O17+'[1]NON-LINKED'!O17</f>
        <v>0</v>
      </c>
      <c r="P17" s="38">
        <f>[1]LINKED!P17+'[1]NON-LINKED'!P17</f>
        <v>0</v>
      </c>
      <c r="Q17" s="39">
        <f>[1]LINKED!Q17+'[1]NON-LINKED'!Q17</f>
        <v>0</v>
      </c>
    </row>
    <row r="18" spans="2:17" ht="30.75" customHeight="1" x14ac:dyDescent="0.3">
      <c r="B18" s="15" t="s">
        <v>182</v>
      </c>
      <c r="C18" s="38">
        <f>[1]LINKED!C18+'[1]NON-LINKED'!C18</f>
        <v>0</v>
      </c>
      <c r="D18" s="38">
        <f>[1]LINKED!D18+'[1]NON-LINKED'!D18</f>
        <v>0</v>
      </c>
      <c r="E18" s="38">
        <f>[1]LINKED!E18+'[1]NON-LINKED'!E18</f>
        <v>0</v>
      </c>
      <c r="F18" s="38">
        <f>[1]LINKED!F18+'[1]NON-LINKED'!F18</f>
        <v>0</v>
      </c>
      <c r="G18" s="38">
        <f>[1]LINKED!G18+'[1]NON-LINKED'!G18</f>
        <v>0</v>
      </c>
      <c r="H18" s="38">
        <f>[1]LINKED!H18+'[1]NON-LINKED'!H18</f>
        <v>0</v>
      </c>
      <c r="I18" s="38">
        <f>[1]LINKED!I18+'[1]NON-LINKED'!I18</f>
        <v>0</v>
      </c>
      <c r="J18" s="38">
        <f>[1]LINKED!J18+'[1]NON-LINKED'!J18</f>
        <v>0</v>
      </c>
      <c r="K18" s="38">
        <f>[1]LINKED!K18+'[1]NON-LINKED'!K18</f>
        <v>0</v>
      </c>
      <c r="L18" s="38">
        <f>[1]LINKED!L18+'[1]NON-LINKED'!L18</f>
        <v>0</v>
      </c>
      <c r="M18" s="38">
        <f>[1]LINKED!M18+'[1]NON-LINKED'!M18</f>
        <v>0</v>
      </c>
      <c r="N18" s="38">
        <f>[1]LINKED!N18+'[1]NON-LINKED'!N18</f>
        <v>0</v>
      </c>
      <c r="O18" s="38">
        <f>[1]LINKED!O18+'[1]NON-LINKED'!O18</f>
        <v>0</v>
      </c>
      <c r="P18" s="38">
        <f>[1]LINKED!P18+'[1]NON-LINKED'!P18</f>
        <v>0</v>
      </c>
      <c r="Q18" s="39">
        <f>[1]LINKED!Q18+'[1]NON-LINKED'!Q18</f>
        <v>0</v>
      </c>
    </row>
    <row r="19" spans="2:17" ht="30.75" customHeight="1" x14ac:dyDescent="0.3">
      <c r="B19" s="15" t="s">
        <v>187</v>
      </c>
      <c r="C19" s="38">
        <f>[1]LINKED!C19+'[1]NON-LINKED'!C19</f>
        <v>4425992</v>
      </c>
      <c r="D19" s="38">
        <f>[1]LINKED!D19+'[1]NON-LINKED'!D19</f>
        <v>251329</v>
      </c>
      <c r="E19" s="38">
        <f>[1]LINKED!E19+'[1]NON-LINKED'!E19</f>
        <v>251329</v>
      </c>
      <c r="F19" s="38">
        <f>[1]LINKED!F19+'[1]NON-LINKED'!F19</f>
        <v>0</v>
      </c>
      <c r="G19" s="38">
        <f>[1]LINKED!G19+'[1]NON-LINKED'!G19</f>
        <v>498414</v>
      </c>
      <c r="H19" s="38">
        <f>[1]LINKED!H19+'[1]NON-LINKED'!H19</f>
        <v>447838</v>
      </c>
      <c r="I19" s="38">
        <f>[1]LINKED!I19+'[1]NON-LINKED'!I19</f>
        <v>0</v>
      </c>
      <c r="J19" s="38">
        <f>[1]LINKED!J19+'[1]NON-LINKED'!J19</f>
        <v>0</v>
      </c>
      <c r="K19" s="38">
        <f>[1]LINKED!K19+'[1]NON-LINKED'!K19</f>
        <v>0</v>
      </c>
      <c r="L19" s="38">
        <f>[1]LINKED!L19+'[1]NON-LINKED'!L19</f>
        <v>24634</v>
      </c>
      <c r="M19" s="38">
        <f>[1]LINKED!M19+'[1]NON-LINKED'!M19</f>
        <v>112290</v>
      </c>
      <c r="N19" s="38">
        <f>[1]LINKED!N19+'[1]NON-LINKED'!N19</f>
        <v>419507</v>
      </c>
      <c r="O19" s="38">
        <f>[1]LINKED!O19+'[1]NON-LINKED'!O19</f>
        <v>0</v>
      </c>
      <c r="P19" s="38">
        <f>[1]LINKED!P19+'[1]NON-LINKED'!P19</f>
        <v>0</v>
      </c>
      <c r="Q19" s="39">
        <f>[1]LINKED!Q19+'[1]NON-LINKED'!Q19</f>
        <v>4512065</v>
      </c>
    </row>
    <row r="20" spans="2:17" ht="30.75" customHeight="1" x14ac:dyDescent="0.3">
      <c r="B20" s="15" t="s">
        <v>36</v>
      </c>
      <c r="C20" s="38">
        <f>[1]LINKED!C20+'[1]NON-LINKED'!C20</f>
        <v>201389</v>
      </c>
      <c r="D20" s="38">
        <f>[1]LINKED!D20+'[1]NON-LINKED'!D20</f>
        <v>3435</v>
      </c>
      <c r="E20" s="38">
        <f>[1]LINKED!E20+'[1]NON-LINKED'!E20</f>
        <v>3435</v>
      </c>
      <c r="F20" s="38">
        <f>[1]LINKED!F20+'[1]NON-LINKED'!F20</f>
        <v>0</v>
      </c>
      <c r="G20" s="38">
        <f>[1]LINKED!G20+'[1]NON-LINKED'!G20</f>
        <v>17047</v>
      </c>
      <c r="H20" s="38">
        <f>[1]LINKED!H20+'[1]NON-LINKED'!H20</f>
        <v>17047</v>
      </c>
      <c r="I20" s="38">
        <f>[1]LINKED!I20+'[1]NON-LINKED'!I20</f>
        <v>0</v>
      </c>
      <c r="J20" s="38">
        <f>[1]LINKED!J20+'[1]NON-LINKED'!J20</f>
        <v>0</v>
      </c>
      <c r="K20" s="38">
        <f>[1]LINKED!K20+'[1]NON-LINKED'!K20</f>
        <v>0</v>
      </c>
      <c r="L20" s="38">
        <f>[1]LINKED!L20+'[1]NON-LINKED'!L20</f>
        <v>0</v>
      </c>
      <c r="M20" s="38">
        <f>[1]LINKED!M20+'[1]NON-LINKED'!M20</f>
        <v>483</v>
      </c>
      <c r="N20" s="38">
        <f>[1]LINKED!N20+'[1]NON-LINKED'!N20</f>
        <v>2930</v>
      </c>
      <c r="O20" s="38">
        <f>[1]LINKED!O20+'[1]NON-LINKED'!O20</f>
        <v>0</v>
      </c>
      <c r="P20" s="38">
        <f>[1]LINKED!P20+'[1]NON-LINKED'!P20</f>
        <v>0</v>
      </c>
      <c r="Q20" s="39">
        <f>[1]LINKED!Q20+'[1]NON-LINKED'!Q20</f>
        <v>190225</v>
      </c>
    </row>
    <row r="21" spans="2:17" ht="30.75" customHeight="1" x14ac:dyDescent="0.3">
      <c r="B21" s="80" t="s">
        <v>311</v>
      </c>
      <c r="C21" s="38">
        <f>[1]LINKED!C21+'[1]NON-LINKED'!C21</f>
        <v>352458</v>
      </c>
      <c r="D21" s="38">
        <f>[1]LINKED!D21+'[1]NON-LINKED'!D21</f>
        <v>0</v>
      </c>
      <c r="E21" s="38">
        <f>[1]LINKED!E21+'[1]NON-LINKED'!E21</f>
        <v>0</v>
      </c>
      <c r="F21" s="38">
        <f>[1]LINKED!F21+'[1]NON-LINKED'!F21</f>
        <v>-3985</v>
      </c>
      <c r="G21" s="38">
        <f>[1]LINKED!G21+'[1]NON-LINKED'!G21</f>
        <v>0</v>
      </c>
      <c r="H21" s="38">
        <f>[1]LINKED!H21+'[1]NON-LINKED'!H21</f>
        <v>0</v>
      </c>
      <c r="I21" s="38">
        <f>[1]LINKED!I21+'[1]NON-LINKED'!I21</f>
        <v>0</v>
      </c>
      <c r="J21" s="38">
        <f>[1]LINKED!J21+'[1]NON-LINKED'!J21</f>
        <v>0</v>
      </c>
      <c r="K21" s="38">
        <f>[1]LINKED!K21+'[1]NON-LINKED'!K21</f>
        <v>0</v>
      </c>
      <c r="L21" s="38">
        <f>[1]LINKED!L21+'[1]NON-LINKED'!L21</f>
        <v>0</v>
      </c>
      <c r="M21" s="38">
        <f>[1]LINKED!M21+'[1]NON-LINKED'!M21</f>
        <v>18158</v>
      </c>
      <c r="N21" s="38">
        <f>[1]LINKED!N21+'[1]NON-LINKED'!N21</f>
        <v>15939</v>
      </c>
      <c r="O21" s="38">
        <f>[1]LINKED!O21+'[1]NON-LINKED'!O21</f>
        <v>0</v>
      </c>
      <c r="P21" s="38">
        <f>[1]LINKED!P21+'[1]NON-LINKED'!P21</f>
        <v>0</v>
      </c>
      <c r="Q21" s="39">
        <f>[1]LINKED!Q21+'[1]NON-LINKED'!Q21</f>
        <v>346254</v>
      </c>
    </row>
    <row r="22" spans="2:17" ht="30.75" customHeight="1" x14ac:dyDescent="0.3">
      <c r="B22" s="15" t="s">
        <v>62</v>
      </c>
      <c r="C22" s="38">
        <f>[1]LINKED!C22+'[1]NON-LINKED'!C22</f>
        <v>5968831</v>
      </c>
      <c r="D22" s="38">
        <f>[1]LINKED!D22+'[1]NON-LINKED'!D22</f>
        <v>203424</v>
      </c>
      <c r="E22" s="38">
        <f>[1]LINKED!E22+'[1]NON-LINKED'!E22</f>
        <v>203424</v>
      </c>
      <c r="F22" s="38">
        <f>[1]LINKED!F22+'[1]NON-LINKED'!F22</f>
        <v>0</v>
      </c>
      <c r="G22" s="38">
        <f>[1]LINKED!G22+'[1]NON-LINKED'!G22</f>
        <v>222208</v>
      </c>
      <c r="H22" s="38">
        <f>[1]LINKED!H22+'[1]NON-LINKED'!H22</f>
        <v>14152</v>
      </c>
      <c r="I22" s="38">
        <f>[1]LINKED!I22+'[1]NON-LINKED'!I22</f>
        <v>176119</v>
      </c>
      <c r="J22" s="38">
        <f>[1]LINKED!J22+'[1]NON-LINKED'!J22</f>
        <v>0</v>
      </c>
      <c r="K22" s="38">
        <f>[1]LINKED!K22+'[1]NON-LINKED'!K22</f>
        <v>0</v>
      </c>
      <c r="L22" s="38">
        <f>[1]LINKED!L22+'[1]NON-LINKED'!L22</f>
        <v>0</v>
      </c>
      <c r="M22" s="38">
        <f>[1]LINKED!M22+'[1]NON-LINKED'!M22</f>
        <v>0</v>
      </c>
      <c r="N22" s="38">
        <f>[1]LINKED!N22+'[1]NON-LINKED'!N22</f>
        <v>453748</v>
      </c>
      <c r="O22" s="38">
        <f>[1]LINKED!O22+'[1]NON-LINKED'!O22</f>
        <v>5125</v>
      </c>
      <c r="P22" s="38">
        <f>[1]LINKED!P22+'[1]NON-LINKED'!P22</f>
        <v>0</v>
      </c>
      <c r="Q22" s="39">
        <f>[1]LINKED!Q22+'[1]NON-LINKED'!Q22</f>
        <v>6430607</v>
      </c>
    </row>
    <row r="23" spans="2:17" ht="30.75" customHeight="1" x14ac:dyDescent="0.3">
      <c r="B23" s="15" t="s">
        <v>63</v>
      </c>
      <c r="C23" s="38">
        <f>[1]LINKED!C23+'[1]NON-LINKED'!C23</f>
        <v>109099</v>
      </c>
      <c r="D23" s="38">
        <f>[1]LINKED!D23+'[1]NON-LINKED'!D23</f>
        <v>17768</v>
      </c>
      <c r="E23" s="38">
        <f>[1]LINKED!E23+'[1]NON-LINKED'!E23</f>
        <v>17768</v>
      </c>
      <c r="F23" s="38">
        <f>[1]LINKED!F23+'[1]NON-LINKED'!F23</f>
        <v>0</v>
      </c>
      <c r="G23" s="38">
        <f>[1]LINKED!G23+'[1]NON-LINKED'!G23</f>
        <v>0</v>
      </c>
      <c r="H23" s="38">
        <f>[1]LINKED!H23+'[1]NON-LINKED'!H23</f>
        <v>0</v>
      </c>
      <c r="I23" s="38">
        <f>[1]LINKED!I23+'[1]NON-LINKED'!I23</f>
        <v>0</v>
      </c>
      <c r="J23" s="38">
        <f>[1]LINKED!J23+'[1]NON-LINKED'!J23</f>
        <v>0</v>
      </c>
      <c r="K23" s="38">
        <f>[1]LINKED!K23+'[1]NON-LINKED'!K23</f>
        <v>0</v>
      </c>
      <c r="L23" s="38">
        <f>[1]LINKED!L23+'[1]NON-LINKED'!L23</f>
        <v>0</v>
      </c>
      <c r="M23" s="38">
        <f>[1]LINKED!M23+'[1]NON-LINKED'!M23</f>
        <v>0</v>
      </c>
      <c r="N23" s="38">
        <f>[1]LINKED!N23+'[1]NON-LINKED'!N23</f>
        <v>0</v>
      </c>
      <c r="O23" s="38">
        <f>[1]LINKED!O23+'[1]NON-LINKED'!O23</f>
        <v>0</v>
      </c>
      <c r="P23" s="38">
        <f>[1]LINKED!P23+'[1]NON-LINKED'!P23</f>
        <v>0</v>
      </c>
      <c r="Q23" s="39">
        <f>[1]LINKED!Q23+'[1]NON-LINKED'!Q23</f>
        <v>126867</v>
      </c>
    </row>
    <row r="24" spans="2:17" ht="30.75" customHeight="1" x14ac:dyDescent="0.3">
      <c r="B24" s="15" t="s">
        <v>185</v>
      </c>
      <c r="C24" s="38">
        <f>[1]LINKED!C24+'[1]NON-LINKED'!C24</f>
        <v>0</v>
      </c>
      <c r="D24" s="38">
        <f>[1]LINKED!D24+'[1]NON-LINKED'!D24</f>
        <v>0</v>
      </c>
      <c r="E24" s="38">
        <f>[1]LINKED!E24+'[1]NON-LINKED'!E24</f>
        <v>0</v>
      </c>
      <c r="F24" s="38">
        <f>[1]LINKED!F24+'[1]NON-LINKED'!F24</f>
        <v>0</v>
      </c>
      <c r="G24" s="38">
        <f>[1]LINKED!G24+'[1]NON-LINKED'!G24</f>
        <v>0</v>
      </c>
      <c r="H24" s="38">
        <f>[1]LINKED!H24+'[1]NON-LINKED'!H24</f>
        <v>0</v>
      </c>
      <c r="I24" s="38">
        <f>[1]LINKED!I24+'[1]NON-LINKED'!I24</f>
        <v>0</v>
      </c>
      <c r="J24" s="38">
        <f>[1]LINKED!J24+'[1]NON-LINKED'!J24</f>
        <v>0</v>
      </c>
      <c r="K24" s="38">
        <f>[1]LINKED!K24+'[1]NON-LINKED'!K24</f>
        <v>0</v>
      </c>
      <c r="L24" s="38">
        <f>[1]LINKED!L24+'[1]NON-LINKED'!L24</f>
        <v>0</v>
      </c>
      <c r="M24" s="38">
        <f>[1]LINKED!M24+'[1]NON-LINKED'!M24</f>
        <v>0</v>
      </c>
      <c r="N24" s="38">
        <f>[1]LINKED!N24+'[1]NON-LINKED'!N24</f>
        <v>0</v>
      </c>
      <c r="O24" s="38">
        <f>[1]LINKED!O24+'[1]NON-LINKED'!O24</f>
        <v>0</v>
      </c>
      <c r="P24" s="38">
        <f>[1]LINKED!P24+'[1]NON-LINKED'!P24</f>
        <v>0</v>
      </c>
      <c r="Q24" s="39">
        <f>[1]LINKED!Q24+'[1]NON-LINKED'!Q24</f>
        <v>0</v>
      </c>
    </row>
    <row r="25" spans="2:17" ht="30.75" customHeight="1" x14ac:dyDescent="0.3">
      <c r="B25" s="15" t="s">
        <v>186</v>
      </c>
      <c r="C25" s="38">
        <f>[1]LINKED!C25+'[1]NON-LINKED'!C25</f>
        <v>0</v>
      </c>
      <c r="D25" s="38">
        <f>[1]LINKED!D25+'[1]NON-LINKED'!D25</f>
        <v>0</v>
      </c>
      <c r="E25" s="38">
        <f>[1]LINKED!E25+'[1]NON-LINKED'!E25</f>
        <v>0</v>
      </c>
      <c r="F25" s="38">
        <f>[1]LINKED!F25+'[1]NON-LINKED'!F25</f>
        <v>0</v>
      </c>
      <c r="G25" s="38">
        <f>[1]LINKED!G25+'[1]NON-LINKED'!G25</f>
        <v>0</v>
      </c>
      <c r="H25" s="38">
        <f>[1]LINKED!H25+'[1]NON-LINKED'!H25</f>
        <v>0</v>
      </c>
      <c r="I25" s="38">
        <f>[1]LINKED!I25+'[1]NON-LINKED'!I25</f>
        <v>0</v>
      </c>
      <c r="J25" s="38">
        <f>[1]LINKED!J25+'[1]NON-LINKED'!J25</f>
        <v>0</v>
      </c>
      <c r="K25" s="38">
        <f>[1]LINKED!K25+'[1]NON-LINKED'!K25</f>
        <v>0</v>
      </c>
      <c r="L25" s="38">
        <f>[1]LINKED!L25+'[1]NON-LINKED'!L25</f>
        <v>0</v>
      </c>
      <c r="M25" s="38">
        <f>[1]LINKED!M25+'[1]NON-LINKED'!M25</f>
        <v>0</v>
      </c>
      <c r="N25" s="38">
        <f>[1]LINKED!N25+'[1]NON-LINKED'!N25</f>
        <v>0</v>
      </c>
      <c r="O25" s="38">
        <f>[1]LINKED!O25+'[1]NON-LINKED'!O25</f>
        <v>0</v>
      </c>
      <c r="P25" s="38">
        <f>[1]LINKED!P25+'[1]NON-LINKED'!P25</f>
        <v>0</v>
      </c>
      <c r="Q25" s="39">
        <f>[1]LINKED!Q25+'[1]NON-LINKED'!Q25</f>
        <v>0</v>
      </c>
    </row>
    <row r="26" spans="2:17" ht="30.75" customHeight="1" x14ac:dyDescent="0.3">
      <c r="B26" s="15" t="s">
        <v>209</v>
      </c>
      <c r="C26" s="38">
        <f>[1]LINKED!C26+'[1]NON-LINKED'!C26</f>
        <v>6446386</v>
      </c>
      <c r="D26" s="38">
        <f>[1]LINKED!D26+'[1]NON-LINKED'!D26</f>
        <v>217707</v>
      </c>
      <c r="E26" s="38">
        <f>[1]LINKED!E26+'[1]NON-LINKED'!E26</f>
        <v>217707</v>
      </c>
      <c r="F26" s="38">
        <f>[1]LINKED!F26+'[1]NON-LINKED'!F26</f>
        <v>0</v>
      </c>
      <c r="G26" s="38">
        <f>[1]LINKED!G26+'[1]NON-LINKED'!G26</f>
        <v>388553</v>
      </c>
      <c r="H26" s="38">
        <f>[1]LINKED!H26+'[1]NON-LINKED'!H26</f>
        <v>481370</v>
      </c>
      <c r="I26" s="38">
        <f>[1]LINKED!I26+'[1]NON-LINKED'!I26</f>
        <v>0</v>
      </c>
      <c r="J26" s="38">
        <f>[1]LINKED!J26+'[1]NON-LINKED'!J26</f>
        <v>0</v>
      </c>
      <c r="K26" s="38">
        <f>[1]LINKED!K26+'[1]NON-LINKED'!K26</f>
        <v>0</v>
      </c>
      <c r="L26" s="38">
        <f>[1]LINKED!L26+'[1]NON-LINKED'!L26</f>
        <v>13062</v>
      </c>
      <c r="M26" s="38">
        <f>[1]LINKED!M26+'[1]NON-LINKED'!M26</f>
        <v>79224</v>
      </c>
      <c r="N26" s="38">
        <f>[1]LINKED!N26+'[1]NON-LINKED'!N26</f>
        <v>267562</v>
      </c>
      <c r="O26" s="38">
        <f>[1]LINKED!O26+'[1]NON-LINKED'!O26</f>
        <v>0</v>
      </c>
      <c r="P26" s="38">
        <f>[1]LINKED!P26+'[1]NON-LINKED'!P26</f>
        <v>0</v>
      </c>
      <c r="Q26" s="39">
        <f>[1]LINKED!Q26+'[1]NON-LINKED'!Q26</f>
        <v>6357998</v>
      </c>
    </row>
    <row r="27" spans="2:17" ht="30.75" customHeight="1" x14ac:dyDescent="0.3">
      <c r="B27" s="15" t="s">
        <v>40</v>
      </c>
      <c r="C27" s="38">
        <f>[1]LINKED!C27+'[1]NON-LINKED'!C27</f>
        <v>0</v>
      </c>
      <c r="D27" s="38">
        <f>[1]LINKED!D27+'[1]NON-LINKED'!D27</f>
        <v>0</v>
      </c>
      <c r="E27" s="38">
        <f>[1]LINKED!E27+'[1]NON-LINKED'!E27</f>
        <v>0</v>
      </c>
      <c r="F27" s="38">
        <f>[1]LINKED!F27+'[1]NON-LINKED'!F27</f>
        <v>0</v>
      </c>
      <c r="G27" s="38">
        <f>[1]LINKED!G27+'[1]NON-LINKED'!G27</f>
        <v>0</v>
      </c>
      <c r="H27" s="38">
        <f>[1]LINKED!H27+'[1]NON-LINKED'!H27</f>
        <v>0</v>
      </c>
      <c r="I27" s="38">
        <f>[1]LINKED!I27+'[1]NON-LINKED'!I27</f>
        <v>0</v>
      </c>
      <c r="J27" s="38">
        <f>[1]LINKED!J27+'[1]NON-LINKED'!J27</f>
        <v>0</v>
      </c>
      <c r="K27" s="38">
        <f>[1]LINKED!K27+'[1]NON-LINKED'!K27</f>
        <v>0</v>
      </c>
      <c r="L27" s="38">
        <f>[1]LINKED!L27+'[1]NON-LINKED'!L27</f>
        <v>0</v>
      </c>
      <c r="M27" s="38">
        <f>[1]LINKED!M27+'[1]NON-LINKED'!M27</f>
        <v>0</v>
      </c>
      <c r="N27" s="38">
        <f>[1]LINKED!N27+'[1]NON-LINKED'!N27</f>
        <v>0</v>
      </c>
      <c r="O27" s="38">
        <f>[1]LINKED!O27+'[1]NON-LINKED'!O27</f>
        <v>0</v>
      </c>
      <c r="P27" s="38">
        <f>[1]LINKED!P27+'[1]NON-LINKED'!P27</f>
        <v>0</v>
      </c>
      <c r="Q27" s="39">
        <f>[1]LINKED!Q27+'[1]NON-LINKED'!Q27</f>
        <v>0</v>
      </c>
    </row>
    <row r="28" spans="2:17" ht="30.75" customHeight="1" x14ac:dyDescent="0.3">
      <c r="B28" s="15" t="s">
        <v>64</v>
      </c>
      <c r="C28" s="38">
        <f>[1]LINKED!C28+'[1]NON-LINKED'!C28</f>
        <v>5226</v>
      </c>
      <c r="D28" s="38">
        <f>[1]LINKED!D28+'[1]NON-LINKED'!D28</f>
        <v>285</v>
      </c>
      <c r="E28" s="38">
        <f>[1]LINKED!E28+'[1]NON-LINKED'!E28</f>
        <v>285</v>
      </c>
      <c r="F28" s="38">
        <f>[1]LINKED!F28+'[1]NON-LINKED'!F28</f>
        <v>0</v>
      </c>
      <c r="G28" s="38">
        <f>[1]LINKED!G28+'[1]NON-LINKED'!G28</f>
        <v>0</v>
      </c>
      <c r="H28" s="38">
        <f>[1]LINKED!H28+'[1]NON-LINKED'!H28</f>
        <v>0</v>
      </c>
      <c r="I28" s="38">
        <f>[1]LINKED!I28+'[1]NON-LINKED'!I28</f>
        <v>0</v>
      </c>
      <c r="J28" s="38">
        <f>[1]LINKED!J28+'[1]NON-LINKED'!J28</f>
        <v>0</v>
      </c>
      <c r="K28" s="38">
        <f>[1]LINKED!K28+'[1]NON-LINKED'!K28</f>
        <v>0</v>
      </c>
      <c r="L28" s="38">
        <f>[1]LINKED!L28+'[1]NON-LINKED'!L28</f>
        <v>0</v>
      </c>
      <c r="M28" s="38">
        <f>[1]LINKED!M28+'[1]NON-LINKED'!M28</f>
        <v>48</v>
      </c>
      <c r="N28" s="38">
        <f>[1]LINKED!N28+'[1]NON-LINKED'!N28</f>
        <v>96</v>
      </c>
      <c r="O28" s="38">
        <f>[1]LINKED!O28+'[1]NON-LINKED'!O28</f>
        <v>0</v>
      </c>
      <c r="P28" s="38">
        <f>[1]LINKED!P28+'[1]NON-LINKED'!P28</f>
        <v>0</v>
      </c>
      <c r="Q28" s="39">
        <f>[1]LINKED!Q28+'[1]NON-LINKED'!Q28</f>
        <v>5559</v>
      </c>
    </row>
    <row r="29" spans="2:17" ht="30.75" customHeight="1" x14ac:dyDescent="0.3">
      <c r="B29" s="15" t="s">
        <v>65</v>
      </c>
      <c r="C29" s="38">
        <f>[1]LINKED!C29+'[1]NON-LINKED'!C29</f>
        <v>0</v>
      </c>
      <c r="D29" s="38">
        <f>[1]LINKED!D29+'[1]NON-LINKED'!D29</f>
        <v>0</v>
      </c>
      <c r="E29" s="38">
        <f>[1]LINKED!E29+'[1]NON-LINKED'!E29</f>
        <v>0</v>
      </c>
      <c r="F29" s="38">
        <f>[1]LINKED!F29+'[1]NON-LINKED'!F29</f>
        <v>0</v>
      </c>
      <c r="G29" s="38">
        <f>[1]LINKED!G29+'[1]NON-LINKED'!G29</f>
        <v>0</v>
      </c>
      <c r="H29" s="38">
        <f>[1]LINKED!H29+'[1]NON-LINKED'!H29</f>
        <v>0</v>
      </c>
      <c r="I29" s="38">
        <f>[1]LINKED!I29+'[1]NON-LINKED'!I29</f>
        <v>0</v>
      </c>
      <c r="J29" s="38">
        <f>[1]LINKED!J29+'[1]NON-LINKED'!J29</f>
        <v>0</v>
      </c>
      <c r="K29" s="38">
        <f>[1]LINKED!K29+'[1]NON-LINKED'!K29</f>
        <v>0</v>
      </c>
      <c r="L29" s="38">
        <f>[1]LINKED!L29+'[1]NON-LINKED'!L29</f>
        <v>0</v>
      </c>
      <c r="M29" s="38">
        <f>[1]LINKED!M29+'[1]NON-LINKED'!M29</f>
        <v>0</v>
      </c>
      <c r="N29" s="38">
        <f>[1]LINKED!N29+'[1]NON-LINKED'!N29</f>
        <v>0</v>
      </c>
      <c r="O29" s="38">
        <f>[1]LINKED!O29+'[1]NON-LINKED'!O29</f>
        <v>0</v>
      </c>
      <c r="P29" s="38">
        <f>[1]LINKED!P29+'[1]NON-LINKED'!P29</f>
        <v>0</v>
      </c>
      <c r="Q29" s="39">
        <f>[1]LINKED!Q29+'[1]NON-LINKED'!Q29</f>
        <v>0</v>
      </c>
    </row>
    <row r="30" spans="2:17" ht="30.75" customHeight="1" x14ac:dyDescent="0.3">
      <c r="B30" s="15" t="s">
        <v>66</v>
      </c>
      <c r="C30" s="38">
        <f>[1]LINKED!C30+'[1]NON-LINKED'!C30</f>
        <v>893215</v>
      </c>
      <c r="D30" s="38">
        <f>[1]LINKED!D30+'[1]NON-LINKED'!D30</f>
        <v>44718</v>
      </c>
      <c r="E30" s="38">
        <f>[1]LINKED!E30+'[1]NON-LINKED'!E30</f>
        <v>44718</v>
      </c>
      <c r="F30" s="38">
        <f>[1]LINKED!F30+'[1]NON-LINKED'!F30</f>
        <v>0</v>
      </c>
      <c r="G30" s="38">
        <f>[1]LINKED!G30+'[1]NON-LINKED'!G30</f>
        <v>43054</v>
      </c>
      <c r="H30" s="38">
        <f>[1]LINKED!H30+'[1]NON-LINKED'!H30</f>
        <v>20757</v>
      </c>
      <c r="I30" s="38">
        <f>[1]LINKED!I30+'[1]NON-LINKED'!I30</f>
        <v>20903</v>
      </c>
      <c r="J30" s="38">
        <f>[1]LINKED!J30+'[1]NON-LINKED'!J30</f>
        <v>0</v>
      </c>
      <c r="K30" s="38">
        <f>[1]LINKED!K30+'[1]NON-LINKED'!K30</f>
        <v>0</v>
      </c>
      <c r="L30" s="38">
        <f>[1]LINKED!L30+'[1]NON-LINKED'!L30</f>
        <v>0</v>
      </c>
      <c r="M30" s="38">
        <f>[1]LINKED!M30+'[1]NON-LINKED'!M30</f>
        <v>0</v>
      </c>
      <c r="N30" s="38">
        <f>[1]LINKED!N30+'[1]NON-LINKED'!N30</f>
        <v>55181</v>
      </c>
      <c r="O30" s="38">
        <f>[1]LINKED!O30+'[1]NON-LINKED'!O30</f>
        <v>0</v>
      </c>
      <c r="P30" s="38">
        <f>[1]LINKED!P30+'[1]NON-LINKED'!P30</f>
        <v>0</v>
      </c>
      <c r="Q30" s="39">
        <f>[1]LINKED!Q30+'[1]NON-LINKED'!Q30</f>
        <v>951454</v>
      </c>
    </row>
    <row r="31" spans="2:17" ht="30.75" customHeight="1" x14ac:dyDescent="0.25">
      <c r="B31" s="87" t="s">
        <v>47</v>
      </c>
      <c r="C31" s="90">
        <f t="shared" ref="C31:Q31" si="0">SUM(C6:C30)</f>
        <v>22494941</v>
      </c>
      <c r="D31" s="90">
        <f t="shared" si="0"/>
        <v>883709</v>
      </c>
      <c r="E31" s="90">
        <f t="shared" si="0"/>
        <v>883709</v>
      </c>
      <c r="F31" s="90">
        <f t="shared" si="0"/>
        <v>-3985</v>
      </c>
      <c r="G31" s="90">
        <f t="shared" si="0"/>
        <v>1526830</v>
      </c>
      <c r="H31" s="90">
        <f t="shared" si="0"/>
        <v>1328530</v>
      </c>
      <c r="I31" s="90">
        <f t="shared" si="0"/>
        <v>207210</v>
      </c>
      <c r="J31" s="90">
        <f t="shared" si="0"/>
        <v>0</v>
      </c>
      <c r="K31" s="90">
        <f t="shared" si="0"/>
        <v>0</v>
      </c>
      <c r="L31" s="90">
        <f t="shared" si="0"/>
        <v>84428</v>
      </c>
      <c r="M31" s="90">
        <f t="shared" si="0"/>
        <v>210203</v>
      </c>
      <c r="N31" s="90">
        <f t="shared" si="0"/>
        <v>1216516</v>
      </c>
      <c r="O31" s="90">
        <f t="shared" si="0"/>
        <v>5125</v>
      </c>
      <c r="P31" s="90">
        <f t="shared" si="0"/>
        <v>1553</v>
      </c>
      <c r="Q31" s="90">
        <f t="shared" si="0"/>
        <v>22754131</v>
      </c>
    </row>
    <row r="32" spans="2:17" ht="30.75" customHeight="1" x14ac:dyDescent="0.25">
      <c r="B32" s="252" t="s">
        <v>48</v>
      </c>
      <c r="C32" s="253"/>
      <c r="D32" s="253"/>
      <c r="E32" s="253"/>
      <c r="F32" s="253"/>
      <c r="G32" s="253"/>
      <c r="H32" s="253"/>
      <c r="I32" s="253"/>
      <c r="J32" s="253"/>
      <c r="K32" s="253"/>
      <c r="L32" s="253"/>
      <c r="M32" s="253"/>
      <c r="N32" s="253"/>
      <c r="O32" s="253"/>
      <c r="P32" s="253"/>
      <c r="Q32" s="254"/>
    </row>
    <row r="33" spans="2:17" ht="30.75" customHeight="1" x14ac:dyDescent="0.3">
      <c r="B33" s="15" t="s">
        <v>49</v>
      </c>
      <c r="C33" s="38">
        <f>[1]LINKED!C33+'[1]NON-LINKED'!C33</f>
        <v>0</v>
      </c>
      <c r="D33" s="38">
        <f>[1]LINKED!D33+'[1]NON-LINKED'!D33</f>
        <v>0</v>
      </c>
      <c r="E33" s="38">
        <f>[1]LINKED!E33+'[1]NON-LINKED'!E33</f>
        <v>0</v>
      </c>
      <c r="F33" s="38">
        <f>[1]LINKED!F33+'[1]NON-LINKED'!F33</f>
        <v>0</v>
      </c>
      <c r="G33" s="38">
        <f>[1]LINKED!G33+'[1]NON-LINKED'!G33</f>
        <v>0</v>
      </c>
      <c r="H33" s="38">
        <f>[1]LINKED!H33+'[1]NON-LINKED'!H33</f>
        <v>0</v>
      </c>
      <c r="I33" s="38">
        <f>[1]LINKED!I33+'[1]NON-LINKED'!I33</f>
        <v>0</v>
      </c>
      <c r="J33" s="38">
        <f>[1]LINKED!J33+'[1]NON-LINKED'!J33</f>
        <v>0</v>
      </c>
      <c r="K33" s="38">
        <f>[1]LINKED!K33+'[1]NON-LINKED'!K33</f>
        <v>0</v>
      </c>
      <c r="L33" s="38">
        <f>[1]LINKED!L33+'[1]NON-LINKED'!L33</f>
        <v>0</v>
      </c>
      <c r="M33" s="38">
        <f>[1]LINKED!M33+'[1]NON-LINKED'!M33</f>
        <v>0</v>
      </c>
      <c r="N33" s="38">
        <f>[1]LINKED!N33+'[1]NON-LINKED'!N33</f>
        <v>0</v>
      </c>
      <c r="O33" s="38">
        <f>[1]LINKED!O33+'[1]NON-LINKED'!O33</f>
        <v>0</v>
      </c>
      <c r="P33" s="38">
        <f>[1]LINKED!P33+'[1]NON-LINKED'!P33</f>
        <v>0</v>
      </c>
      <c r="Q33" s="38">
        <f>[1]LINKED!Q33+'[1]NON-LINKED'!Q33</f>
        <v>0</v>
      </c>
    </row>
    <row r="34" spans="2:17" ht="30.75" customHeight="1" x14ac:dyDescent="0.3">
      <c r="B34" s="15" t="s">
        <v>81</v>
      </c>
      <c r="C34" s="38">
        <f>[1]LINKED!C34+'[1]NON-LINKED'!C34</f>
        <v>0</v>
      </c>
      <c r="D34" s="38">
        <f>[1]LINKED!D34+'[1]NON-LINKED'!D34</f>
        <v>0</v>
      </c>
      <c r="E34" s="38">
        <f>[1]LINKED!E34+'[1]NON-LINKED'!E34</f>
        <v>0</v>
      </c>
      <c r="F34" s="38">
        <f>[1]LINKED!F34+'[1]NON-LINKED'!F34</f>
        <v>0</v>
      </c>
      <c r="G34" s="38">
        <f>[1]LINKED!G34+'[1]NON-LINKED'!G34</f>
        <v>0</v>
      </c>
      <c r="H34" s="38">
        <f>[1]LINKED!H34+'[1]NON-LINKED'!H34</f>
        <v>0</v>
      </c>
      <c r="I34" s="38">
        <f>[1]LINKED!I34+'[1]NON-LINKED'!I34</f>
        <v>0</v>
      </c>
      <c r="J34" s="38">
        <f>[1]LINKED!J34+'[1]NON-LINKED'!J34</f>
        <v>0</v>
      </c>
      <c r="K34" s="38">
        <f>[1]LINKED!K34+'[1]NON-LINKED'!K34</f>
        <v>0</v>
      </c>
      <c r="L34" s="38">
        <f>[1]LINKED!L34+'[1]NON-LINKED'!L34</f>
        <v>0</v>
      </c>
      <c r="M34" s="38">
        <f>[1]LINKED!M34+'[1]NON-LINKED'!M34</f>
        <v>0</v>
      </c>
      <c r="N34" s="38">
        <f>[1]LINKED!N34+'[1]NON-LINKED'!N34</f>
        <v>0</v>
      </c>
      <c r="O34" s="38">
        <f>[1]LINKED!O34+'[1]NON-LINKED'!O34</f>
        <v>0</v>
      </c>
      <c r="P34" s="38">
        <f>[1]LINKED!P34+'[1]NON-LINKED'!P34</f>
        <v>0</v>
      </c>
      <c r="Q34" s="38">
        <f>[1]LINKED!Q34+'[1]NON-LINKED'!Q34</f>
        <v>0</v>
      </c>
    </row>
    <row r="35" spans="2:17" ht="30.75" customHeight="1" x14ac:dyDescent="0.3">
      <c r="B35" s="15" t="s">
        <v>50</v>
      </c>
      <c r="C35" s="38">
        <f>[1]LINKED!C35+'[1]NON-LINKED'!C35</f>
        <v>0</v>
      </c>
      <c r="D35" s="38">
        <f>[1]LINKED!D35+'[1]NON-LINKED'!D35</f>
        <v>0</v>
      </c>
      <c r="E35" s="38">
        <f>[1]LINKED!E35+'[1]NON-LINKED'!E35</f>
        <v>0</v>
      </c>
      <c r="F35" s="38">
        <f>[1]LINKED!F35+'[1]NON-LINKED'!F35</f>
        <v>0</v>
      </c>
      <c r="G35" s="38">
        <f>[1]LINKED!G35+'[1]NON-LINKED'!G35</f>
        <v>0</v>
      </c>
      <c r="H35" s="38">
        <f>[1]LINKED!H35+'[1]NON-LINKED'!H35</f>
        <v>0</v>
      </c>
      <c r="I35" s="38">
        <f>[1]LINKED!I35+'[1]NON-LINKED'!I35</f>
        <v>0</v>
      </c>
      <c r="J35" s="38">
        <f>[1]LINKED!J35+'[1]NON-LINKED'!J35</f>
        <v>0</v>
      </c>
      <c r="K35" s="38">
        <f>[1]LINKED!K35+'[1]NON-LINKED'!K35</f>
        <v>0</v>
      </c>
      <c r="L35" s="38">
        <f>[1]LINKED!L35+'[1]NON-LINKED'!L35</f>
        <v>0</v>
      </c>
      <c r="M35" s="38">
        <f>[1]LINKED!M35+'[1]NON-LINKED'!M35</f>
        <v>0</v>
      </c>
      <c r="N35" s="38">
        <f>[1]LINKED!N35+'[1]NON-LINKED'!N35</f>
        <v>0</v>
      </c>
      <c r="O35" s="38">
        <f>[1]LINKED!O35+'[1]NON-LINKED'!O35</f>
        <v>0</v>
      </c>
      <c r="P35" s="38">
        <f>[1]LINKED!P35+'[1]NON-LINKED'!P35</f>
        <v>0</v>
      </c>
      <c r="Q35" s="38">
        <f>[1]LINKED!Q35+'[1]NON-LINKED'!Q35</f>
        <v>0</v>
      </c>
    </row>
    <row r="36" spans="2:17" ht="30.75" customHeight="1" x14ac:dyDescent="0.25">
      <c r="B36" s="87" t="s">
        <v>47</v>
      </c>
      <c r="C36" s="90">
        <f>SUM(C33:C35)</f>
        <v>0</v>
      </c>
      <c r="D36" s="90">
        <f t="shared" ref="D36:Q36" si="1">SUM(D33:D35)</f>
        <v>0</v>
      </c>
      <c r="E36" s="90">
        <f t="shared" si="1"/>
        <v>0</v>
      </c>
      <c r="F36" s="90">
        <f t="shared" si="1"/>
        <v>0</v>
      </c>
      <c r="G36" s="90">
        <f t="shared" si="1"/>
        <v>0</v>
      </c>
      <c r="H36" s="90">
        <f t="shared" si="1"/>
        <v>0</v>
      </c>
      <c r="I36" s="90">
        <f t="shared" si="1"/>
        <v>0</v>
      </c>
      <c r="J36" s="90">
        <f t="shared" si="1"/>
        <v>0</v>
      </c>
      <c r="K36" s="90">
        <f t="shared" si="1"/>
        <v>0</v>
      </c>
      <c r="L36" s="90">
        <f t="shared" si="1"/>
        <v>0</v>
      </c>
      <c r="M36" s="90">
        <f t="shared" si="1"/>
        <v>0</v>
      </c>
      <c r="N36" s="90">
        <f t="shared" si="1"/>
        <v>0</v>
      </c>
      <c r="O36" s="90">
        <f t="shared" si="1"/>
        <v>0</v>
      </c>
      <c r="P36" s="90">
        <f t="shared" si="1"/>
        <v>0</v>
      </c>
      <c r="Q36" s="90">
        <f t="shared" si="1"/>
        <v>0</v>
      </c>
    </row>
    <row r="37" spans="2:17" x14ac:dyDescent="0.25">
      <c r="B37" s="256" t="s">
        <v>52</v>
      </c>
      <c r="C37" s="256"/>
      <c r="D37" s="256"/>
      <c r="E37" s="256"/>
      <c r="F37" s="256"/>
      <c r="G37" s="256"/>
      <c r="H37" s="256"/>
      <c r="I37" s="256"/>
      <c r="J37" s="256"/>
      <c r="K37" s="256"/>
      <c r="L37" s="256"/>
      <c r="M37" s="256"/>
      <c r="N37" s="256"/>
      <c r="O37" s="256"/>
      <c r="P37" s="256"/>
      <c r="Q37" s="256"/>
    </row>
    <row r="39" spans="2:17" x14ac:dyDescent="0.25">
      <c r="C39" s="211"/>
      <c r="D39" s="211"/>
      <c r="E39" s="211"/>
      <c r="F39" s="211"/>
      <c r="G39" s="211"/>
      <c r="H39" s="211"/>
      <c r="I39" s="211"/>
      <c r="J39" s="211"/>
      <c r="K39" s="211"/>
      <c r="L39" s="211"/>
      <c r="M39" s="211"/>
      <c r="N39" s="211"/>
      <c r="O39" s="211"/>
      <c r="P39" s="211"/>
      <c r="Q39" s="211"/>
    </row>
  </sheetData>
  <sheetProtection password="E931"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7"/>
  <sheetViews>
    <sheetView showGridLines="0" topLeftCell="G21" zoomScale="80" zoomScaleNormal="80" workbookViewId="0">
      <selection activeCell="B3" sqref="B3:Q37"/>
    </sheetView>
  </sheetViews>
  <sheetFormatPr defaultColWidth="15.7109375" defaultRowHeight="15" x14ac:dyDescent="0.25"/>
  <cols>
    <col min="1" max="1" width="15.7109375" style="9"/>
    <col min="2" max="2" width="44.7109375" style="9" customWidth="1"/>
    <col min="3" max="16" width="20.28515625" style="9" customWidth="1"/>
    <col min="17" max="17" width="20.28515625" style="20" customWidth="1"/>
    <col min="18" max="16384" width="15.7109375" style="9"/>
  </cols>
  <sheetData>
    <row r="2" spans="2:17" ht="8.25" customHeight="1" x14ac:dyDescent="0.25"/>
    <row r="3" spans="2:17" ht="26.25" customHeight="1" x14ac:dyDescent="0.25">
      <c r="B3" s="260" t="s">
        <v>263</v>
      </c>
      <c r="C3" s="260"/>
      <c r="D3" s="260"/>
      <c r="E3" s="260"/>
      <c r="F3" s="260"/>
      <c r="G3" s="260"/>
      <c r="H3" s="260"/>
      <c r="I3" s="260"/>
      <c r="J3" s="260"/>
      <c r="K3" s="260"/>
      <c r="L3" s="260"/>
      <c r="M3" s="260"/>
      <c r="N3" s="260"/>
      <c r="O3" s="260"/>
      <c r="P3" s="260"/>
      <c r="Q3" s="260"/>
    </row>
    <row r="4" spans="2:17" s="33" customFormat="1" ht="36.75"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33.75" customHeight="1" x14ac:dyDescent="0.25">
      <c r="B5" s="252" t="s">
        <v>16</v>
      </c>
      <c r="C5" s="253"/>
      <c r="D5" s="253"/>
      <c r="E5" s="253"/>
      <c r="F5" s="253"/>
      <c r="G5" s="253"/>
      <c r="H5" s="253"/>
      <c r="I5" s="253"/>
      <c r="J5" s="253"/>
      <c r="K5" s="253"/>
      <c r="L5" s="253"/>
      <c r="M5" s="253"/>
      <c r="N5" s="253"/>
      <c r="O5" s="253"/>
      <c r="P5" s="253"/>
      <c r="Q5" s="254"/>
    </row>
    <row r="6" spans="2:17" ht="27.75" customHeight="1" x14ac:dyDescent="0.3">
      <c r="B6" s="15" t="s">
        <v>53</v>
      </c>
      <c r="C6" s="38">
        <f>[1]PH!C6</f>
        <v>0</v>
      </c>
      <c r="D6" s="38">
        <f>[1]PH!D6</f>
        <v>0</v>
      </c>
      <c r="E6" s="38">
        <f>[1]PH!E6</f>
        <v>0</v>
      </c>
      <c r="F6" s="38">
        <f>[1]PH!F6</f>
        <v>0</v>
      </c>
      <c r="G6" s="38">
        <f>[1]PH!G6</f>
        <v>0</v>
      </c>
      <c r="H6" s="38">
        <f>[1]PH!H6</f>
        <v>0</v>
      </c>
      <c r="I6" s="38">
        <f>[1]PH!I6</f>
        <v>0</v>
      </c>
      <c r="J6" s="38">
        <f>[1]PH!J6</f>
        <v>0</v>
      </c>
      <c r="K6" s="38">
        <f>[1]PH!K6</f>
        <v>0</v>
      </c>
      <c r="L6" s="38">
        <f>[1]PH!L6</f>
        <v>0</v>
      </c>
      <c r="M6" s="38">
        <f>[1]PH!M6</f>
        <v>0</v>
      </c>
      <c r="N6" s="38">
        <f>[1]PH!N6</f>
        <v>0</v>
      </c>
      <c r="O6" s="38">
        <f>[1]PH!O6</f>
        <v>0</v>
      </c>
      <c r="P6" s="38">
        <f>[1]PH!P6</f>
        <v>0</v>
      </c>
      <c r="Q6" s="39">
        <f>[1]PH!Q6</f>
        <v>0</v>
      </c>
    </row>
    <row r="7" spans="2:17" ht="27.75" customHeight="1" x14ac:dyDescent="0.3">
      <c r="B7" s="15" t="s">
        <v>197</v>
      </c>
      <c r="C7" s="38">
        <f>[1]PH!C7</f>
        <v>0</v>
      </c>
      <c r="D7" s="38">
        <f>[1]PH!D7</f>
        <v>0</v>
      </c>
      <c r="E7" s="38">
        <f>[1]PH!E7</f>
        <v>0</v>
      </c>
      <c r="F7" s="38">
        <f>[1]PH!F7</f>
        <v>0</v>
      </c>
      <c r="G7" s="38">
        <f>[1]PH!G7</f>
        <v>0</v>
      </c>
      <c r="H7" s="38">
        <f>[1]PH!H7</f>
        <v>0</v>
      </c>
      <c r="I7" s="38">
        <f>[1]PH!I7</f>
        <v>0</v>
      </c>
      <c r="J7" s="38">
        <f>[1]PH!J7</f>
        <v>0</v>
      </c>
      <c r="K7" s="38">
        <f>[1]PH!K7</f>
        <v>0</v>
      </c>
      <c r="L7" s="38">
        <f>[1]PH!L7</f>
        <v>0</v>
      </c>
      <c r="M7" s="38">
        <f>[1]PH!M7</f>
        <v>0</v>
      </c>
      <c r="N7" s="38">
        <f>[1]PH!N7</f>
        <v>0</v>
      </c>
      <c r="O7" s="38">
        <f>[1]PH!O7</f>
        <v>0</v>
      </c>
      <c r="P7" s="38">
        <f>[1]PH!P7</f>
        <v>0</v>
      </c>
      <c r="Q7" s="39">
        <f>[1]PH!Q7</f>
        <v>0</v>
      </c>
    </row>
    <row r="8" spans="2:17" ht="27.75" customHeight="1" x14ac:dyDescent="0.3">
      <c r="B8" s="15" t="s">
        <v>208</v>
      </c>
      <c r="C8" s="38">
        <f>[1]PH!C8</f>
        <v>0</v>
      </c>
      <c r="D8" s="38">
        <f>[1]PH!D8</f>
        <v>0</v>
      </c>
      <c r="E8" s="38">
        <f>[1]PH!E8</f>
        <v>0</v>
      </c>
      <c r="F8" s="38">
        <f>[1]PH!F8</f>
        <v>0</v>
      </c>
      <c r="G8" s="38">
        <f>[1]PH!G8</f>
        <v>0</v>
      </c>
      <c r="H8" s="38">
        <f>[1]PH!H8</f>
        <v>0</v>
      </c>
      <c r="I8" s="38">
        <f>[1]PH!I8</f>
        <v>0</v>
      </c>
      <c r="J8" s="38">
        <f>[1]PH!J8</f>
        <v>0</v>
      </c>
      <c r="K8" s="38">
        <f>[1]PH!K8</f>
        <v>0</v>
      </c>
      <c r="L8" s="38">
        <f>[1]PH!L8</f>
        <v>0</v>
      </c>
      <c r="M8" s="38">
        <f>[1]PH!M8</f>
        <v>0</v>
      </c>
      <c r="N8" s="38">
        <f>[1]PH!N8</f>
        <v>0</v>
      </c>
      <c r="O8" s="38">
        <f>[1]PH!O8</f>
        <v>0</v>
      </c>
      <c r="P8" s="38">
        <f>[1]PH!P8</f>
        <v>0</v>
      </c>
      <c r="Q8" s="39">
        <f>[1]PH!Q8</f>
        <v>0</v>
      </c>
    </row>
    <row r="9" spans="2:17" ht="27.75" customHeight="1" x14ac:dyDescent="0.3">
      <c r="B9" s="15" t="s">
        <v>54</v>
      </c>
      <c r="C9" s="38">
        <f>[1]PH!C9</f>
        <v>0</v>
      </c>
      <c r="D9" s="38">
        <f>[1]PH!D9</f>
        <v>0</v>
      </c>
      <c r="E9" s="38">
        <f>[1]PH!E9</f>
        <v>0</v>
      </c>
      <c r="F9" s="38">
        <f>[1]PH!F9</f>
        <v>0</v>
      </c>
      <c r="G9" s="38">
        <f>[1]PH!G9</f>
        <v>0</v>
      </c>
      <c r="H9" s="38">
        <f>[1]PH!H9</f>
        <v>0</v>
      </c>
      <c r="I9" s="38">
        <f>[1]PH!I9</f>
        <v>0</v>
      </c>
      <c r="J9" s="38">
        <f>[1]PH!J9</f>
        <v>0</v>
      </c>
      <c r="K9" s="38">
        <f>[1]PH!K9</f>
        <v>0</v>
      </c>
      <c r="L9" s="38">
        <f>[1]PH!L9</f>
        <v>0</v>
      </c>
      <c r="M9" s="38">
        <f>[1]PH!M9</f>
        <v>0</v>
      </c>
      <c r="N9" s="38">
        <f>[1]PH!N9</f>
        <v>0</v>
      </c>
      <c r="O9" s="38">
        <f>[1]PH!O9</f>
        <v>0</v>
      </c>
      <c r="P9" s="38">
        <f>[1]PH!P9</f>
        <v>0</v>
      </c>
      <c r="Q9" s="39">
        <f>[1]PH!Q9</f>
        <v>0</v>
      </c>
    </row>
    <row r="10" spans="2:17" ht="27.75" customHeight="1" x14ac:dyDescent="0.3">
      <c r="B10" s="15" t="s">
        <v>55</v>
      </c>
      <c r="C10" s="38">
        <f>[1]PH!C10</f>
        <v>0</v>
      </c>
      <c r="D10" s="38">
        <f>[1]PH!D10</f>
        <v>0</v>
      </c>
      <c r="E10" s="38">
        <f>[1]PH!E10</f>
        <v>0</v>
      </c>
      <c r="F10" s="38">
        <f>[1]PH!F10</f>
        <v>0</v>
      </c>
      <c r="G10" s="38">
        <f>[1]PH!G10</f>
        <v>0</v>
      </c>
      <c r="H10" s="38">
        <f>[1]PH!H10</f>
        <v>0</v>
      </c>
      <c r="I10" s="38">
        <f>[1]PH!I10</f>
        <v>0</v>
      </c>
      <c r="J10" s="38">
        <f>[1]PH!J10</f>
        <v>0</v>
      </c>
      <c r="K10" s="38">
        <f>[1]PH!K10</f>
        <v>0</v>
      </c>
      <c r="L10" s="38">
        <f>[1]PH!L10</f>
        <v>0</v>
      </c>
      <c r="M10" s="38">
        <f>[1]PH!M10</f>
        <v>0</v>
      </c>
      <c r="N10" s="38">
        <f>[1]PH!N10</f>
        <v>0</v>
      </c>
      <c r="O10" s="38">
        <f>[1]PH!O10</f>
        <v>0</v>
      </c>
      <c r="P10" s="38">
        <f>[1]PH!P10</f>
        <v>0</v>
      </c>
      <c r="Q10" s="39">
        <f>[1]PH!Q10</f>
        <v>0</v>
      </c>
    </row>
    <row r="11" spans="2:17" ht="27.75" customHeight="1" x14ac:dyDescent="0.3">
      <c r="B11" s="15" t="s">
        <v>23</v>
      </c>
      <c r="C11" s="38">
        <f>[1]PH!C11</f>
        <v>25420</v>
      </c>
      <c r="D11" s="38">
        <f>[1]PH!D11</f>
        <v>250</v>
      </c>
      <c r="E11" s="38">
        <f>[1]PH!E11</f>
        <v>250</v>
      </c>
      <c r="F11" s="38">
        <f>[1]PH!F11</f>
        <v>0</v>
      </c>
      <c r="G11" s="38">
        <f>[1]PH!G11</f>
        <v>0</v>
      </c>
      <c r="H11" s="38">
        <f>[1]PH!H11</f>
        <v>0</v>
      </c>
      <c r="I11" s="38">
        <f>[1]PH!I11</f>
        <v>0</v>
      </c>
      <c r="J11" s="38">
        <f>[1]PH!J11</f>
        <v>0</v>
      </c>
      <c r="K11" s="38">
        <f>[1]PH!K11</f>
        <v>0</v>
      </c>
      <c r="L11" s="38">
        <f>[1]PH!L11</f>
        <v>39</v>
      </c>
      <c r="M11" s="38">
        <f>[1]PH!M11</f>
        <v>123</v>
      </c>
      <c r="N11" s="38">
        <f>[1]PH!N11</f>
        <v>45</v>
      </c>
      <c r="O11" s="38">
        <f>[1]PH!O11</f>
        <v>0</v>
      </c>
      <c r="P11" s="38">
        <f>[1]PH!P11</f>
        <v>0</v>
      </c>
      <c r="Q11" s="39">
        <f>[1]PH!Q11</f>
        <v>25553</v>
      </c>
    </row>
    <row r="12" spans="2:17" ht="27.75" customHeight="1" x14ac:dyDescent="0.3">
      <c r="B12" s="15" t="s">
        <v>56</v>
      </c>
      <c r="C12" s="38">
        <f>[1]PH!C12</f>
        <v>0</v>
      </c>
      <c r="D12" s="38">
        <f>[1]PH!D12</f>
        <v>0</v>
      </c>
      <c r="E12" s="38">
        <f>[1]PH!E12</f>
        <v>0</v>
      </c>
      <c r="F12" s="38">
        <f>[1]PH!F12</f>
        <v>0</v>
      </c>
      <c r="G12" s="38">
        <f>[1]PH!G12</f>
        <v>0</v>
      </c>
      <c r="H12" s="38">
        <f>[1]PH!H12</f>
        <v>0</v>
      </c>
      <c r="I12" s="38">
        <f>[1]PH!I12</f>
        <v>0</v>
      </c>
      <c r="J12" s="38">
        <f>[1]PH!J12</f>
        <v>0</v>
      </c>
      <c r="K12" s="38">
        <f>[1]PH!K12</f>
        <v>0</v>
      </c>
      <c r="L12" s="38">
        <f>[1]PH!L12</f>
        <v>0</v>
      </c>
      <c r="M12" s="38">
        <f>[1]PH!M12</f>
        <v>0</v>
      </c>
      <c r="N12" s="38">
        <f>[1]PH!N12</f>
        <v>0</v>
      </c>
      <c r="O12" s="38">
        <f>[1]PH!O12</f>
        <v>0</v>
      </c>
      <c r="P12" s="38">
        <f>[1]PH!P12</f>
        <v>0</v>
      </c>
      <c r="Q12" s="39">
        <f>[1]PH!Q12</f>
        <v>0</v>
      </c>
    </row>
    <row r="13" spans="2:17" ht="27.75" customHeight="1" x14ac:dyDescent="0.3">
      <c r="B13" s="15" t="s">
        <v>57</v>
      </c>
      <c r="C13" s="38">
        <f>[1]PH!C13</f>
        <v>0</v>
      </c>
      <c r="D13" s="38">
        <f>[1]PH!D13</f>
        <v>0</v>
      </c>
      <c r="E13" s="38">
        <f>[1]PH!E13</f>
        <v>0</v>
      </c>
      <c r="F13" s="38">
        <f>[1]PH!F13</f>
        <v>0</v>
      </c>
      <c r="G13" s="38">
        <f>[1]PH!G13</f>
        <v>0</v>
      </c>
      <c r="H13" s="38">
        <f>[1]PH!H13</f>
        <v>0</v>
      </c>
      <c r="I13" s="38">
        <f>[1]PH!I13</f>
        <v>0</v>
      </c>
      <c r="J13" s="38">
        <f>[1]PH!J13</f>
        <v>0</v>
      </c>
      <c r="K13" s="38">
        <f>[1]PH!K13</f>
        <v>0</v>
      </c>
      <c r="L13" s="38">
        <f>[1]PH!L13</f>
        <v>0</v>
      </c>
      <c r="M13" s="38">
        <f>[1]PH!M13</f>
        <v>0</v>
      </c>
      <c r="N13" s="38">
        <f>[1]PH!N13</f>
        <v>0</v>
      </c>
      <c r="O13" s="38">
        <f>[1]PH!O13</f>
        <v>0</v>
      </c>
      <c r="P13" s="38">
        <f>[1]PH!P13</f>
        <v>0</v>
      </c>
      <c r="Q13" s="39">
        <f>[1]PH!Q13</f>
        <v>0</v>
      </c>
    </row>
    <row r="14" spans="2:17" ht="27.75" customHeight="1" x14ac:dyDescent="0.3">
      <c r="B14" s="15" t="s">
        <v>58</v>
      </c>
      <c r="C14" s="38">
        <f>[1]PH!C14</f>
        <v>0</v>
      </c>
      <c r="D14" s="38">
        <f>[1]PH!D14</f>
        <v>0</v>
      </c>
      <c r="E14" s="38">
        <f>[1]PH!E14</f>
        <v>0</v>
      </c>
      <c r="F14" s="38">
        <f>[1]PH!F14</f>
        <v>0</v>
      </c>
      <c r="G14" s="38">
        <f>[1]PH!G14</f>
        <v>0</v>
      </c>
      <c r="H14" s="38">
        <f>[1]PH!H14</f>
        <v>0</v>
      </c>
      <c r="I14" s="38">
        <f>[1]PH!I14</f>
        <v>0</v>
      </c>
      <c r="J14" s="38">
        <f>[1]PH!J14</f>
        <v>0</v>
      </c>
      <c r="K14" s="38">
        <f>[1]PH!K14</f>
        <v>0</v>
      </c>
      <c r="L14" s="38">
        <f>[1]PH!L14</f>
        <v>0</v>
      </c>
      <c r="M14" s="38">
        <f>[1]PH!M14</f>
        <v>0</v>
      </c>
      <c r="N14" s="38">
        <f>[1]PH!N14</f>
        <v>0</v>
      </c>
      <c r="O14" s="38">
        <f>[1]PH!O14</f>
        <v>0</v>
      </c>
      <c r="P14" s="38">
        <f>[1]PH!P14</f>
        <v>0</v>
      </c>
      <c r="Q14" s="39">
        <f>[1]PH!Q14</f>
        <v>0</v>
      </c>
    </row>
    <row r="15" spans="2:17" ht="27.75" customHeight="1" x14ac:dyDescent="0.3">
      <c r="B15" s="15" t="s">
        <v>59</v>
      </c>
      <c r="C15" s="38">
        <f>[1]PH!C15</f>
        <v>0</v>
      </c>
      <c r="D15" s="38">
        <f>[1]PH!D15</f>
        <v>0</v>
      </c>
      <c r="E15" s="38">
        <f>[1]PH!E15</f>
        <v>0</v>
      </c>
      <c r="F15" s="38">
        <f>[1]PH!F15</f>
        <v>0</v>
      </c>
      <c r="G15" s="38">
        <f>[1]PH!G15</f>
        <v>0</v>
      </c>
      <c r="H15" s="38">
        <f>[1]PH!H15</f>
        <v>0</v>
      </c>
      <c r="I15" s="38">
        <f>[1]PH!I15</f>
        <v>0</v>
      </c>
      <c r="J15" s="38">
        <f>[1]PH!J15</f>
        <v>0</v>
      </c>
      <c r="K15" s="38">
        <f>[1]PH!K15</f>
        <v>0</v>
      </c>
      <c r="L15" s="38">
        <f>[1]PH!L15</f>
        <v>0</v>
      </c>
      <c r="M15" s="38">
        <f>[1]PH!M15</f>
        <v>0</v>
      </c>
      <c r="N15" s="38">
        <f>[1]PH!N15</f>
        <v>0</v>
      </c>
      <c r="O15" s="38">
        <f>[1]PH!O15</f>
        <v>0</v>
      </c>
      <c r="P15" s="38">
        <f>[1]PH!P15</f>
        <v>0</v>
      </c>
      <c r="Q15" s="39">
        <f>[1]PH!Q15</f>
        <v>0</v>
      </c>
    </row>
    <row r="16" spans="2:17" ht="27.75" customHeight="1" x14ac:dyDescent="0.3">
      <c r="B16" s="15" t="s">
        <v>60</v>
      </c>
      <c r="C16" s="38">
        <f>[1]PH!C16</f>
        <v>0</v>
      </c>
      <c r="D16" s="38">
        <f>[1]PH!D16</f>
        <v>0</v>
      </c>
      <c r="E16" s="38">
        <f>[1]PH!E16</f>
        <v>0</v>
      </c>
      <c r="F16" s="38">
        <f>[1]PH!F16</f>
        <v>0</v>
      </c>
      <c r="G16" s="38">
        <f>[1]PH!G16</f>
        <v>0</v>
      </c>
      <c r="H16" s="38">
        <f>[1]PH!H16</f>
        <v>0</v>
      </c>
      <c r="I16" s="38">
        <f>[1]PH!I16</f>
        <v>0</v>
      </c>
      <c r="J16" s="38">
        <f>[1]PH!J16</f>
        <v>0</v>
      </c>
      <c r="K16" s="38">
        <f>[1]PH!K16</f>
        <v>0</v>
      </c>
      <c r="L16" s="38">
        <f>[1]PH!L16</f>
        <v>0</v>
      </c>
      <c r="M16" s="38">
        <f>[1]PH!M16</f>
        <v>0</v>
      </c>
      <c r="N16" s="38">
        <f>[1]PH!N16</f>
        <v>0</v>
      </c>
      <c r="O16" s="38">
        <f>[1]PH!O16</f>
        <v>0</v>
      </c>
      <c r="P16" s="38">
        <f>[1]PH!P16</f>
        <v>0</v>
      </c>
      <c r="Q16" s="39">
        <f>[1]PH!Q16</f>
        <v>0</v>
      </c>
    </row>
    <row r="17" spans="2:17" ht="27.75" customHeight="1" x14ac:dyDescent="0.3">
      <c r="B17" s="15" t="s">
        <v>61</v>
      </c>
      <c r="C17" s="38">
        <f>[1]PH!C17</f>
        <v>26715</v>
      </c>
      <c r="D17" s="38">
        <f>[1]PH!D17</f>
        <v>11764</v>
      </c>
      <c r="E17" s="38">
        <f>[1]PH!E17</f>
        <v>11764</v>
      </c>
      <c r="F17" s="38">
        <f>[1]PH!F17</f>
        <v>0</v>
      </c>
      <c r="G17" s="38">
        <f>[1]PH!G17</f>
        <v>13814</v>
      </c>
      <c r="H17" s="38">
        <f>[1]PH!H17</f>
        <v>13914</v>
      </c>
      <c r="I17" s="38">
        <f>[1]PH!I17</f>
        <v>0</v>
      </c>
      <c r="J17" s="38">
        <f>[1]PH!J17</f>
        <v>0</v>
      </c>
      <c r="K17" s="38">
        <f>[1]PH!K17</f>
        <v>0</v>
      </c>
      <c r="L17" s="38">
        <f>[1]PH!L17</f>
        <v>0</v>
      </c>
      <c r="M17" s="38">
        <f>[1]PH!M17</f>
        <v>444</v>
      </c>
      <c r="N17" s="38">
        <f>[1]PH!N17</f>
        <v>787</v>
      </c>
      <c r="O17" s="38">
        <f>[1]PH!O17</f>
        <v>0</v>
      </c>
      <c r="P17" s="38">
        <f>[1]PH!P17</f>
        <v>0</v>
      </c>
      <c r="Q17" s="39">
        <f>[1]PH!Q17</f>
        <v>24908</v>
      </c>
    </row>
    <row r="18" spans="2:17" ht="27.75" customHeight="1" x14ac:dyDescent="0.3">
      <c r="B18" s="15" t="s">
        <v>182</v>
      </c>
      <c r="C18" s="38">
        <f>[1]PH!C18</f>
        <v>0</v>
      </c>
      <c r="D18" s="38">
        <f>[1]PH!D18</f>
        <v>0</v>
      </c>
      <c r="E18" s="38">
        <f>[1]PH!E18</f>
        <v>0</v>
      </c>
      <c r="F18" s="38">
        <f>[1]PH!F18</f>
        <v>0</v>
      </c>
      <c r="G18" s="38">
        <f>[1]PH!G18</f>
        <v>0</v>
      </c>
      <c r="H18" s="38">
        <f>[1]PH!H18</f>
        <v>0</v>
      </c>
      <c r="I18" s="38">
        <f>[1]PH!I18</f>
        <v>0</v>
      </c>
      <c r="J18" s="38">
        <f>[1]PH!J18</f>
        <v>0</v>
      </c>
      <c r="K18" s="38">
        <f>[1]PH!K18</f>
        <v>0</v>
      </c>
      <c r="L18" s="38">
        <f>[1]PH!L18</f>
        <v>0</v>
      </c>
      <c r="M18" s="38">
        <f>[1]PH!M18</f>
        <v>0</v>
      </c>
      <c r="N18" s="38">
        <f>[1]PH!N18</f>
        <v>0</v>
      </c>
      <c r="O18" s="38">
        <f>[1]PH!O18</f>
        <v>0</v>
      </c>
      <c r="P18" s="38">
        <f>[1]PH!P18</f>
        <v>0</v>
      </c>
      <c r="Q18" s="39">
        <f>[1]PH!Q18</f>
        <v>0</v>
      </c>
    </row>
    <row r="19" spans="2:17" ht="27.75" customHeight="1" x14ac:dyDescent="0.3">
      <c r="B19" s="15" t="s">
        <v>187</v>
      </c>
      <c r="C19" s="38">
        <f>[1]PH!C19</f>
        <v>0</v>
      </c>
      <c r="D19" s="38">
        <f>[1]PH!D19</f>
        <v>0</v>
      </c>
      <c r="E19" s="38">
        <f>[1]PH!E19</f>
        <v>0</v>
      </c>
      <c r="F19" s="38">
        <f>[1]PH!F19</f>
        <v>0</v>
      </c>
      <c r="G19" s="38">
        <f>[1]PH!G19</f>
        <v>0</v>
      </c>
      <c r="H19" s="38">
        <f>[1]PH!H19</f>
        <v>0</v>
      </c>
      <c r="I19" s="38">
        <f>[1]PH!I19</f>
        <v>0</v>
      </c>
      <c r="J19" s="38">
        <f>[1]PH!J19</f>
        <v>0</v>
      </c>
      <c r="K19" s="38">
        <f>[1]PH!K19</f>
        <v>0</v>
      </c>
      <c r="L19" s="38">
        <f>[1]PH!L19</f>
        <v>0</v>
      </c>
      <c r="M19" s="38">
        <f>[1]PH!M19</f>
        <v>0</v>
      </c>
      <c r="N19" s="38">
        <f>[1]PH!N19</f>
        <v>0</v>
      </c>
      <c r="O19" s="38">
        <f>[1]PH!O19</f>
        <v>0</v>
      </c>
      <c r="P19" s="38">
        <f>[1]PH!P19</f>
        <v>0</v>
      </c>
      <c r="Q19" s="39">
        <f>[1]PH!Q19</f>
        <v>0</v>
      </c>
    </row>
    <row r="20" spans="2:17" ht="27.75" customHeight="1" x14ac:dyDescent="0.3">
      <c r="B20" s="15" t="s">
        <v>36</v>
      </c>
      <c r="C20" s="38">
        <f>[1]PH!C20</f>
        <v>0</v>
      </c>
      <c r="D20" s="38">
        <f>[1]PH!D20</f>
        <v>0</v>
      </c>
      <c r="E20" s="38">
        <f>[1]PH!E20</f>
        <v>0</v>
      </c>
      <c r="F20" s="38">
        <f>[1]PH!F20</f>
        <v>0</v>
      </c>
      <c r="G20" s="38">
        <f>[1]PH!G20</f>
        <v>0</v>
      </c>
      <c r="H20" s="38">
        <f>[1]PH!H20</f>
        <v>0</v>
      </c>
      <c r="I20" s="38">
        <f>[1]PH!I20</f>
        <v>0</v>
      </c>
      <c r="J20" s="38">
        <f>[1]PH!J20</f>
        <v>0</v>
      </c>
      <c r="K20" s="38">
        <f>[1]PH!K20</f>
        <v>0</v>
      </c>
      <c r="L20" s="38">
        <f>[1]PH!L20</f>
        <v>0</v>
      </c>
      <c r="M20" s="38">
        <f>[1]PH!M20</f>
        <v>0</v>
      </c>
      <c r="N20" s="38">
        <f>[1]PH!N20</f>
        <v>0</v>
      </c>
      <c r="O20" s="38">
        <f>[1]PH!O20</f>
        <v>0</v>
      </c>
      <c r="P20" s="38">
        <f>[1]PH!P20</f>
        <v>0</v>
      </c>
      <c r="Q20" s="39">
        <f>[1]PH!Q20</f>
        <v>0</v>
      </c>
    </row>
    <row r="21" spans="2:17" ht="27.75" customHeight="1" x14ac:dyDescent="0.3">
      <c r="B21" s="80" t="s">
        <v>311</v>
      </c>
      <c r="C21" s="38">
        <f>[1]PH!C21</f>
        <v>0</v>
      </c>
      <c r="D21" s="38">
        <f>[1]PH!D21</f>
        <v>0</v>
      </c>
      <c r="E21" s="38">
        <f>[1]PH!E21</f>
        <v>0</v>
      </c>
      <c r="F21" s="38">
        <f>[1]PH!F21</f>
        <v>0</v>
      </c>
      <c r="G21" s="38">
        <f>[1]PH!G21</f>
        <v>0</v>
      </c>
      <c r="H21" s="38">
        <f>[1]PH!H21</f>
        <v>0</v>
      </c>
      <c r="I21" s="38">
        <f>[1]PH!I21</f>
        <v>0</v>
      </c>
      <c r="J21" s="38">
        <f>[1]PH!J21</f>
        <v>0</v>
      </c>
      <c r="K21" s="38">
        <f>[1]PH!K21</f>
        <v>0</v>
      </c>
      <c r="L21" s="38">
        <f>[1]PH!L21</f>
        <v>0</v>
      </c>
      <c r="M21" s="38">
        <f>[1]PH!M21</f>
        <v>0</v>
      </c>
      <c r="N21" s="38">
        <f>[1]PH!N21</f>
        <v>0</v>
      </c>
      <c r="O21" s="38">
        <f>[1]PH!O21</f>
        <v>0</v>
      </c>
      <c r="P21" s="38">
        <f>[1]PH!P21</f>
        <v>0</v>
      </c>
      <c r="Q21" s="39">
        <f>[1]PH!Q21</f>
        <v>0</v>
      </c>
    </row>
    <row r="22" spans="2:17" ht="27.75" customHeight="1" x14ac:dyDescent="0.3">
      <c r="B22" s="15" t="s">
        <v>62</v>
      </c>
      <c r="C22" s="38">
        <f>[1]PH!C22</f>
        <v>0</v>
      </c>
      <c r="D22" s="38">
        <f>[1]PH!D22</f>
        <v>0</v>
      </c>
      <c r="E22" s="38">
        <f>[1]PH!E22</f>
        <v>0</v>
      </c>
      <c r="F22" s="38">
        <f>[1]PH!F22</f>
        <v>0</v>
      </c>
      <c r="G22" s="38">
        <f>[1]PH!G22</f>
        <v>0</v>
      </c>
      <c r="H22" s="38">
        <f>[1]PH!H22</f>
        <v>0</v>
      </c>
      <c r="I22" s="38">
        <f>[1]PH!I22</f>
        <v>0</v>
      </c>
      <c r="J22" s="38">
        <f>[1]PH!J22</f>
        <v>0</v>
      </c>
      <c r="K22" s="38">
        <f>[1]PH!K22</f>
        <v>0</v>
      </c>
      <c r="L22" s="38">
        <f>[1]PH!L22</f>
        <v>0</v>
      </c>
      <c r="M22" s="38">
        <f>[1]PH!M22</f>
        <v>0</v>
      </c>
      <c r="N22" s="38">
        <f>[1]PH!N22</f>
        <v>0</v>
      </c>
      <c r="O22" s="38">
        <f>[1]PH!O22</f>
        <v>0</v>
      </c>
      <c r="P22" s="38">
        <f>[1]PH!P22</f>
        <v>0</v>
      </c>
      <c r="Q22" s="39">
        <f>[1]PH!Q22</f>
        <v>0</v>
      </c>
    </row>
    <row r="23" spans="2:17" ht="27.75" customHeight="1" x14ac:dyDescent="0.3">
      <c r="B23" s="15" t="s">
        <v>63</v>
      </c>
      <c r="C23" s="38">
        <f>[1]PH!C23</f>
        <v>0</v>
      </c>
      <c r="D23" s="38">
        <f>[1]PH!D23</f>
        <v>0</v>
      </c>
      <c r="E23" s="38">
        <f>[1]PH!E23</f>
        <v>0</v>
      </c>
      <c r="F23" s="38">
        <f>[1]PH!F23</f>
        <v>0</v>
      </c>
      <c r="G23" s="38">
        <f>[1]PH!G23</f>
        <v>0</v>
      </c>
      <c r="H23" s="38">
        <f>[1]PH!H23</f>
        <v>0</v>
      </c>
      <c r="I23" s="38">
        <f>[1]PH!I23</f>
        <v>0</v>
      </c>
      <c r="J23" s="38">
        <f>[1]PH!J23</f>
        <v>0</v>
      </c>
      <c r="K23" s="38">
        <f>[1]PH!K23</f>
        <v>0</v>
      </c>
      <c r="L23" s="38">
        <f>[1]PH!L23</f>
        <v>0</v>
      </c>
      <c r="M23" s="38">
        <f>[1]PH!M23</f>
        <v>0</v>
      </c>
      <c r="N23" s="38">
        <f>[1]PH!N23</f>
        <v>0</v>
      </c>
      <c r="O23" s="38">
        <f>[1]PH!O23</f>
        <v>0</v>
      </c>
      <c r="P23" s="38">
        <f>[1]PH!P23</f>
        <v>0</v>
      </c>
      <c r="Q23" s="39">
        <f>[1]PH!Q23</f>
        <v>0</v>
      </c>
    </row>
    <row r="24" spans="2:17" ht="27.75" customHeight="1" x14ac:dyDescent="0.3">
      <c r="B24" s="15" t="s">
        <v>185</v>
      </c>
      <c r="C24" s="38">
        <f>[1]PH!C24</f>
        <v>0</v>
      </c>
      <c r="D24" s="38">
        <f>[1]PH!D24</f>
        <v>0</v>
      </c>
      <c r="E24" s="38">
        <f>[1]PH!E24</f>
        <v>0</v>
      </c>
      <c r="F24" s="38">
        <f>[1]PH!F24</f>
        <v>0</v>
      </c>
      <c r="G24" s="38">
        <f>[1]PH!G24</f>
        <v>0</v>
      </c>
      <c r="H24" s="38">
        <f>[1]PH!H24</f>
        <v>0</v>
      </c>
      <c r="I24" s="38">
        <f>[1]PH!I24</f>
        <v>0</v>
      </c>
      <c r="J24" s="38">
        <f>[1]PH!J24</f>
        <v>0</v>
      </c>
      <c r="K24" s="38">
        <f>[1]PH!K24</f>
        <v>0</v>
      </c>
      <c r="L24" s="38">
        <f>[1]PH!L24</f>
        <v>0</v>
      </c>
      <c r="M24" s="38">
        <f>[1]PH!M24</f>
        <v>0</v>
      </c>
      <c r="N24" s="38">
        <f>[1]PH!N24</f>
        <v>0</v>
      </c>
      <c r="O24" s="38">
        <f>[1]PH!O24</f>
        <v>0</v>
      </c>
      <c r="P24" s="38">
        <f>[1]PH!P24</f>
        <v>0</v>
      </c>
      <c r="Q24" s="39">
        <f>[1]PH!Q24</f>
        <v>0</v>
      </c>
    </row>
    <row r="25" spans="2:17" ht="27.75" customHeight="1" x14ac:dyDescent="0.3">
      <c r="B25" s="15" t="s">
        <v>186</v>
      </c>
      <c r="C25" s="38">
        <f>[1]PH!C25</f>
        <v>0</v>
      </c>
      <c r="D25" s="38">
        <f>[1]PH!D25</f>
        <v>0</v>
      </c>
      <c r="E25" s="38">
        <f>[1]PH!E25</f>
        <v>0</v>
      </c>
      <c r="F25" s="38">
        <f>[1]PH!F25</f>
        <v>0</v>
      </c>
      <c r="G25" s="38">
        <f>[1]PH!G25</f>
        <v>0</v>
      </c>
      <c r="H25" s="38">
        <f>[1]PH!H25</f>
        <v>0</v>
      </c>
      <c r="I25" s="38">
        <f>[1]PH!I25</f>
        <v>0</v>
      </c>
      <c r="J25" s="38">
        <f>[1]PH!J25</f>
        <v>0</v>
      </c>
      <c r="K25" s="38">
        <f>[1]PH!K25</f>
        <v>0</v>
      </c>
      <c r="L25" s="38">
        <f>[1]PH!L25</f>
        <v>0</v>
      </c>
      <c r="M25" s="38">
        <f>[1]PH!M25</f>
        <v>0</v>
      </c>
      <c r="N25" s="38">
        <f>[1]PH!N25</f>
        <v>0</v>
      </c>
      <c r="O25" s="38">
        <f>[1]PH!O25</f>
        <v>0</v>
      </c>
      <c r="P25" s="38">
        <f>[1]PH!P25</f>
        <v>0</v>
      </c>
      <c r="Q25" s="39">
        <f>[1]PH!Q25</f>
        <v>0</v>
      </c>
    </row>
    <row r="26" spans="2:17" ht="27.75" customHeight="1" x14ac:dyDescent="0.3">
      <c r="B26" s="15" t="s">
        <v>209</v>
      </c>
      <c r="C26" s="38">
        <f>[1]PH!C26</f>
        <v>0</v>
      </c>
      <c r="D26" s="38">
        <f>[1]PH!D26</f>
        <v>0</v>
      </c>
      <c r="E26" s="38">
        <f>[1]PH!E26</f>
        <v>0</v>
      </c>
      <c r="F26" s="38">
        <f>[1]PH!F26</f>
        <v>0</v>
      </c>
      <c r="G26" s="38">
        <f>[1]PH!G26</f>
        <v>0</v>
      </c>
      <c r="H26" s="38">
        <f>[1]PH!H26</f>
        <v>0</v>
      </c>
      <c r="I26" s="38">
        <f>[1]PH!I26</f>
        <v>0</v>
      </c>
      <c r="J26" s="38">
        <f>[1]PH!J26</f>
        <v>0</v>
      </c>
      <c r="K26" s="38">
        <f>[1]PH!K26</f>
        <v>0</v>
      </c>
      <c r="L26" s="38">
        <f>[1]PH!L26</f>
        <v>0</v>
      </c>
      <c r="M26" s="38">
        <f>[1]PH!M26</f>
        <v>0</v>
      </c>
      <c r="N26" s="38">
        <f>[1]PH!N26</f>
        <v>0</v>
      </c>
      <c r="O26" s="38">
        <f>[1]PH!O26</f>
        <v>0</v>
      </c>
      <c r="P26" s="38">
        <f>[1]PH!P26</f>
        <v>0</v>
      </c>
      <c r="Q26" s="39">
        <f>[1]PH!Q26</f>
        <v>0</v>
      </c>
    </row>
    <row r="27" spans="2:17" ht="27.75" customHeight="1" x14ac:dyDescent="0.3">
      <c r="B27" s="15" t="s">
        <v>40</v>
      </c>
      <c r="C27" s="38">
        <f>[1]PH!C27</f>
        <v>0</v>
      </c>
      <c r="D27" s="38">
        <f>[1]PH!D27</f>
        <v>0</v>
      </c>
      <c r="E27" s="38">
        <f>[1]PH!E27</f>
        <v>0</v>
      </c>
      <c r="F27" s="38">
        <f>[1]PH!F27</f>
        <v>0</v>
      </c>
      <c r="G27" s="38">
        <f>[1]PH!G27</f>
        <v>0</v>
      </c>
      <c r="H27" s="38">
        <f>[1]PH!H27</f>
        <v>0</v>
      </c>
      <c r="I27" s="38">
        <f>[1]PH!I27</f>
        <v>0</v>
      </c>
      <c r="J27" s="38">
        <f>[1]PH!J27</f>
        <v>0</v>
      </c>
      <c r="K27" s="38">
        <f>[1]PH!K27</f>
        <v>0</v>
      </c>
      <c r="L27" s="38">
        <f>[1]PH!L27</f>
        <v>0</v>
      </c>
      <c r="M27" s="38">
        <f>[1]PH!M27</f>
        <v>0</v>
      </c>
      <c r="N27" s="38">
        <f>[1]PH!N27</f>
        <v>0</v>
      </c>
      <c r="O27" s="38">
        <f>[1]PH!O27</f>
        <v>0</v>
      </c>
      <c r="P27" s="38">
        <f>[1]PH!P27</f>
        <v>0</v>
      </c>
      <c r="Q27" s="39">
        <f>[1]PH!Q27</f>
        <v>0</v>
      </c>
    </row>
    <row r="28" spans="2:17" ht="27.75" customHeight="1" x14ac:dyDescent="0.3">
      <c r="B28" s="15" t="s">
        <v>64</v>
      </c>
      <c r="C28" s="38">
        <f>[1]PH!C28</f>
        <v>0</v>
      </c>
      <c r="D28" s="38">
        <f>[1]PH!D28</f>
        <v>0</v>
      </c>
      <c r="E28" s="38">
        <f>[1]PH!E28</f>
        <v>0</v>
      </c>
      <c r="F28" s="38">
        <f>[1]PH!F28</f>
        <v>0</v>
      </c>
      <c r="G28" s="38">
        <f>[1]PH!G28</f>
        <v>0</v>
      </c>
      <c r="H28" s="38">
        <f>[1]PH!H28</f>
        <v>0</v>
      </c>
      <c r="I28" s="38">
        <f>[1]PH!I28</f>
        <v>0</v>
      </c>
      <c r="J28" s="38">
        <f>[1]PH!J28</f>
        <v>0</v>
      </c>
      <c r="K28" s="38">
        <f>[1]PH!K28</f>
        <v>0</v>
      </c>
      <c r="L28" s="38">
        <f>[1]PH!L28</f>
        <v>0</v>
      </c>
      <c r="M28" s="38">
        <f>[1]PH!M28</f>
        <v>0</v>
      </c>
      <c r="N28" s="38">
        <f>[1]PH!N28</f>
        <v>45</v>
      </c>
      <c r="O28" s="38">
        <f>[1]PH!O28</f>
        <v>0</v>
      </c>
      <c r="P28" s="38">
        <f>[1]PH!P28</f>
        <v>0</v>
      </c>
      <c r="Q28" s="39">
        <f>[1]PH!Q28</f>
        <v>45</v>
      </c>
    </row>
    <row r="29" spans="2:17" ht="27.75" customHeight="1" x14ac:dyDescent="0.3">
      <c r="B29" s="15" t="s">
        <v>65</v>
      </c>
      <c r="C29" s="38">
        <f>[1]PH!C29</f>
        <v>0</v>
      </c>
      <c r="D29" s="38">
        <f>[1]PH!D29</f>
        <v>0</v>
      </c>
      <c r="E29" s="38">
        <f>[1]PH!E29</f>
        <v>0</v>
      </c>
      <c r="F29" s="38">
        <f>[1]PH!F29</f>
        <v>0</v>
      </c>
      <c r="G29" s="38">
        <f>[1]PH!G29</f>
        <v>0</v>
      </c>
      <c r="H29" s="38">
        <f>[1]PH!H29</f>
        <v>0</v>
      </c>
      <c r="I29" s="38">
        <f>[1]PH!I29</f>
        <v>0</v>
      </c>
      <c r="J29" s="38">
        <f>[1]PH!J29</f>
        <v>0</v>
      </c>
      <c r="K29" s="38">
        <f>[1]PH!K29</f>
        <v>0</v>
      </c>
      <c r="L29" s="38">
        <f>[1]PH!L29</f>
        <v>0</v>
      </c>
      <c r="M29" s="38">
        <f>[1]PH!M29</f>
        <v>0</v>
      </c>
      <c r="N29" s="38">
        <f>[1]PH!N29</f>
        <v>0</v>
      </c>
      <c r="O29" s="38">
        <f>[1]PH!O29</f>
        <v>0</v>
      </c>
      <c r="P29" s="38">
        <f>[1]PH!P29</f>
        <v>0</v>
      </c>
      <c r="Q29" s="39">
        <f>[1]PH!Q29</f>
        <v>0</v>
      </c>
    </row>
    <row r="30" spans="2:17" ht="27.75" customHeight="1" x14ac:dyDescent="0.3">
      <c r="B30" s="15" t="s">
        <v>66</v>
      </c>
      <c r="C30" s="38">
        <f>[1]PH!C30</f>
        <v>0</v>
      </c>
      <c r="D30" s="38">
        <f>[1]PH!D30</f>
        <v>0</v>
      </c>
      <c r="E30" s="38">
        <f>[1]PH!E30</f>
        <v>0</v>
      </c>
      <c r="F30" s="38">
        <f>[1]PH!F30</f>
        <v>0</v>
      </c>
      <c r="G30" s="38">
        <f>[1]PH!G30</f>
        <v>0</v>
      </c>
      <c r="H30" s="38">
        <f>[1]PH!H30</f>
        <v>0</v>
      </c>
      <c r="I30" s="38">
        <f>[1]PH!I30</f>
        <v>0</v>
      </c>
      <c r="J30" s="38">
        <f>[1]PH!J30</f>
        <v>0</v>
      </c>
      <c r="K30" s="38">
        <f>[1]PH!K30</f>
        <v>0</v>
      </c>
      <c r="L30" s="38">
        <f>[1]PH!L30</f>
        <v>0</v>
      </c>
      <c r="M30" s="38">
        <f>[1]PH!M30</f>
        <v>0</v>
      </c>
      <c r="N30" s="38">
        <f>[1]PH!N30</f>
        <v>0</v>
      </c>
      <c r="O30" s="38">
        <f>[1]PH!O30</f>
        <v>0</v>
      </c>
      <c r="P30" s="38">
        <f>[1]PH!P30</f>
        <v>0</v>
      </c>
      <c r="Q30" s="39">
        <f>[1]PH!Q30</f>
        <v>0</v>
      </c>
    </row>
    <row r="31" spans="2:17" ht="27.75" customHeight="1" x14ac:dyDescent="0.25">
      <c r="B31" s="87" t="s">
        <v>47</v>
      </c>
      <c r="C31" s="90">
        <f t="shared" ref="C31:Q31" si="0">SUM(C6:C30)</f>
        <v>52135</v>
      </c>
      <c r="D31" s="90">
        <f t="shared" si="0"/>
        <v>12014</v>
      </c>
      <c r="E31" s="90">
        <f t="shared" si="0"/>
        <v>12014</v>
      </c>
      <c r="F31" s="90">
        <f t="shared" si="0"/>
        <v>0</v>
      </c>
      <c r="G31" s="90">
        <f t="shared" si="0"/>
        <v>13814</v>
      </c>
      <c r="H31" s="90">
        <f t="shared" si="0"/>
        <v>13914</v>
      </c>
      <c r="I31" s="90">
        <f t="shared" si="0"/>
        <v>0</v>
      </c>
      <c r="J31" s="90">
        <f t="shared" si="0"/>
        <v>0</v>
      </c>
      <c r="K31" s="90">
        <f t="shared" si="0"/>
        <v>0</v>
      </c>
      <c r="L31" s="90">
        <f t="shared" si="0"/>
        <v>39</v>
      </c>
      <c r="M31" s="90">
        <f t="shared" si="0"/>
        <v>567</v>
      </c>
      <c r="N31" s="90">
        <f t="shared" si="0"/>
        <v>877</v>
      </c>
      <c r="O31" s="90">
        <f t="shared" si="0"/>
        <v>0</v>
      </c>
      <c r="P31" s="90">
        <f t="shared" si="0"/>
        <v>0</v>
      </c>
      <c r="Q31" s="90">
        <f t="shared" si="0"/>
        <v>50506</v>
      </c>
    </row>
    <row r="32" spans="2:17" ht="27.75" customHeight="1" x14ac:dyDescent="0.25">
      <c r="B32" s="252" t="s">
        <v>48</v>
      </c>
      <c r="C32" s="253"/>
      <c r="D32" s="253"/>
      <c r="E32" s="253"/>
      <c r="F32" s="253"/>
      <c r="G32" s="253"/>
      <c r="H32" s="253"/>
      <c r="I32" s="253"/>
      <c r="J32" s="253"/>
      <c r="K32" s="253"/>
      <c r="L32" s="253"/>
      <c r="M32" s="253"/>
      <c r="N32" s="253"/>
      <c r="O32" s="253"/>
      <c r="P32" s="253"/>
      <c r="Q32" s="254"/>
    </row>
    <row r="33" spans="2:17" ht="27.75" customHeight="1" x14ac:dyDescent="0.3">
      <c r="B33" s="15" t="s">
        <v>49</v>
      </c>
      <c r="C33" s="38">
        <f>[1]PH!C33</f>
        <v>0</v>
      </c>
      <c r="D33" s="38">
        <f>[1]PH!D33</f>
        <v>0</v>
      </c>
      <c r="E33" s="38">
        <f>[1]PH!E33</f>
        <v>0</v>
      </c>
      <c r="F33" s="38">
        <f>[1]PH!F33</f>
        <v>0</v>
      </c>
      <c r="G33" s="38">
        <f>[1]PH!G33</f>
        <v>0</v>
      </c>
      <c r="H33" s="38">
        <f>[1]PH!H33</f>
        <v>0</v>
      </c>
      <c r="I33" s="38">
        <f>[1]PH!I33</f>
        <v>0</v>
      </c>
      <c r="J33" s="38">
        <f>[1]PH!J33</f>
        <v>0</v>
      </c>
      <c r="K33" s="38">
        <f>[1]PH!K33</f>
        <v>0</v>
      </c>
      <c r="L33" s="38">
        <f>[1]PH!L33</f>
        <v>0</v>
      </c>
      <c r="M33" s="38">
        <f>[1]PH!M33</f>
        <v>0</v>
      </c>
      <c r="N33" s="38">
        <f>[1]PH!N33</f>
        <v>0</v>
      </c>
      <c r="O33" s="38">
        <f>[1]PH!O33</f>
        <v>0</v>
      </c>
      <c r="P33" s="38">
        <f>[1]PH!P33</f>
        <v>0</v>
      </c>
      <c r="Q33" s="39">
        <f>[1]PH!Q33</f>
        <v>0</v>
      </c>
    </row>
    <row r="34" spans="2:17" ht="27.75" customHeight="1" x14ac:dyDescent="0.3">
      <c r="B34" s="15" t="s">
        <v>81</v>
      </c>
      <c r="C34" s="38">
        <f>[1]PH!C34</f>
        <v>0</v>
      </c>
      <c r="D34" s="38">
        <f>[1]PH!D34</f>
        <v>0</v>
      </c>
      <c r="E34" s="38">
        <f>[1]PH!E34</f>
        <v>0</v>
      </c>
      <c r="F34" s="38">
        <f>[1]PH!F34</f>
        <v>0</v>
      </c>
      <c r="G34" s="38">
        <f>[1]PH!G34</f>
        <v>0</v>
      </c>
      <c r="H34" s="38">
        <f>[1]PH!H34</f>
        <v>0</v>
      </c>
      <c r="I34" s="38">
        <f>[1]PH!I34</f>
        <v>0</v>
      </c>
      <c r="J34" s="38">
        <f>[1]PH!J34</f>
        <v>0</v>
      </c>
      <c r="K34" s="38">
        <f>[1]PH!K34</f>
        <v>0</v>
      </c>
      <c r="L34" s="38">
        <f>[1]PH!L34</f>
        <v>0</v>
      </c>
      <c r="M34" s="38">
        <f>[1]PH!M34</f>
        <v>0</v>
      </c>
      <c r="N34" s="38">
        <f>[1]PH!N34</f>
        <v>0</v>
      </c>
      <c r="O34" s="38">
        <f>[1]PH!O34</f>
        <v>0</v>
      </c>
      <c r="P34" s="38">
        <f>[1]PH!P34</f>
        <v>0</v>
      </c>
      <c r="Q34" s="39">
        <f>[1]PH!Q34</f>
        <v>0</v>
      </c>
    </row>
    <row r="35" spans="2:17" ht="27.75" customHeight="1" x14ac:dyDescent="0.3">
      <c r="B35" s="15" t="s">
        <v>50</v>
      </c>
      <c r="C35" s="38">
        <f>[1]PH!C35</f>
        <v>0</v>
      </c>
      <c r="D35" s="38">
        <f>[1]PH!D35</f>
        <v>0</v>
      </c>
      <c r="E35" s="38">
        <f>[1]PH!E35</f>
        <v>0</v>
      </c>
      <c r="F35" s="38">
        <f>[1]PH!F35</f>
        <v>0</v>
      </c>
      <c r="G35" s="38">
        <f>[1]PH!G35</f>
        <v>0</v>
      </c>
      <c r="H35" s="38">
        <f>[1]PH!H35</f>
        <v>0</v>
      </c>
      <c r="I35" s="38">
        <f>[1]PH!I35</f>
        <v>0</v>
      </c>
      <c r="J35" s="38">
        <f>[1]PH!J35</f>
        <v>0</v>
      </c>
      <c r="K35" s="38">
        <f>[1]PH!K35</f>
        <v>0</v>
      </c>
      <c r="L35" s="38">
        <f>[1]PH!L35</f>
        <v>0</v>
      </c>
      <c r="M35" s="38">
        <f>[1]PH!M35</f>
        <v>0</v>
      </c>
      <c r="N35" s="38">
        <f>[1]PH!N35</f>
        <v>0</v>
      </c>
      <c r="O35" s="38">
        <f>[1]PH!O35</f>
        <v>0</v>
      </c>
      <c r="P35" s="38">
        <f>[1]PH!P35</f>
        <v>0</v>
      </c>
      <c r="Q35" s="39">
        <f>[1]PH!Q35</f>
        <v>0</v>
      </c>
    </row>
    <row r="36" spans="2:17" ht="27.75" customHeight="1" x14ac:dyDescent="0.25">
      <c r="B36" s="87" t="s">
        <v>47</v>
      </c>
      <c r="C36" s="90">
        <f>SUM(C33:C35)</f>
        <v>0</v>
      </c>
      <c r="D36" s="90">
        <f t="shared" ref="D36:Q36" si="1">SUM(D33:D35)</f>
        <v>0</v>
      </c>
      <c r="E36" s="90">
        <f t="shared" si="1"/>
        <v>0</v>
      </c>
      <c r="F36" s="90">
        <f t="shared" si="1"/>
        <v>0</v>
      </c>
      <c r="G36" s="90">
        <f t="shared" si="1"/>
        <v>0</v>
      </c>
      <c r="H36" s="90">
        <f t="shared" si="1"/>
        <v>0</v>
      </c>
      <c r="I36" s="90">
        <f t="shared" si="1"/>
        <v>0</v>
      </c>
      <c r="J36" s="90">
        <f t="shared" si="1"/>
        <v>0</v>
      </c>
      <c r="K36" s="90">
        <f t="shared" si="1"/>
        <v>0</v>
      </c>
      <c r="L36" s="90">
        <f t="shared" si="1"/>
        <v>0</v>
      </c>
      <c r="M36" s="90">
        <f t="shared" si="1"/>
        <v>0</v>
      </c>
      <c r="N36" s="90">
        <f t="shared" si="1"/>
        <v>0</v>
      </c>
      <c r="O36" s="90">
        <f t="shared" si="1"/>
        <v>0</v>
      </c>
      <c r="P36" s="90">
        <f t="shared" si="1"/>
        <v>0</v>
      </c>
      <c r="Q36" s="90">
        <f t="shared" si="1"/>
        <v>0</v>
      </c>
    </row>
    <row r="37" spans="2:17" x14ac:dyDescent="0.25">
      <c r="B37" s="256" t="s">
        <v>52</v>
      </c>
      <c r="C37" s="256"/>
      <c r="D37" s="256"/>
      <c r="E37" s="256"/>
      <c r="F37" s="256"/>
      <c r="G37" s="256"/>
      <c r="H37" s="256"/>
      <c r="I37" s="256"/>
      <c r="J37" s="256"/>
      <c r="K37" s="256"/>
      <c r="L37" s="256"/>
      <c r="M37" s="256"/>
      <c r="N37" s="256"/>
      <c r="O37" s="256"/>
      <c r="P37" s="256"/>
      <c r="Q37" s="256"/>
    </row>
  </sheetData>
  <sheetProtection password="E931"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B2:Q37"/>
  <sheetViews>
    <sheetView showGridLines="0" topLeftCell="G23" zoomScale="80" zoomScaleNormal="80" workbookViewId="0">
      <selection activeCell="B3" sqref="B3:Q37"/>
    </sheetView>
  </sheetViews>
  <sheetFormatPr defaultRowHeight="18.75" customHeight="1" x14ac:dyDescent="0.25"/>
  <cols>
    <col min="1" max="1" width="13.140625" style="1" customWidth="1"/>
    <col min="2" max="2" width="45.140625" style="1" bestFit="1" customWidth="1"/>
    <col min="3" max="16" width="20.28515625" style="1" customWidth="1"/>
    <col min="17" max="17" width="20.28515625" style="40" customWidth="1"/>
    <col min="18" max="16384" width="9.140625" style="1"/>
  </cols>
  <sheetData>
    <row r="2" spans="2:17" ht="18.75" customHeight="1" x14ac:dyDescent="0.25">
      <c r="B2" s="11"/>
      <c r="C2" s="11"/>
      <c r="D2" s="11"/>
      <c r="E2" s="11"/>
      <c r="F2" s="11"/>
      <c r="G2" s="11"/>
      <c r="H2" s="11"/>
      <c r="I2" s="11"/>
      <c r="J2" s="11"/>
      <c r="K2" s="11"/>
      <c r="L2" s="11"/>
      <c r="M2" s="11"/>
      <c r="N2" s="11"/>
      <c r="O2" s="11"/>
      <c r="P2" s="11"/>
      <c r="Q2" s="11"/>
    </row>
    <row r="3" spans="2:17" ht="26.25" customHeight="1" x14ac:dyDescent="0.25">
      <c r="B3" s="260" t="s">
        <v>260</v>
      </c>
      <c r="C3" s="260"/>
      <c r="D3" s="260"/>
      <c r="E3" s="260"/>
      <c r="F3" s="260"/>
      <c r="G3" s="260"/>
      <c r="H3" s="260"/>
      <c r="I3" s="260"/>
      <c r="J3" s="260"/>
      <c r="K3" s="260"/>
      <c r="L3" s="260"/>
      <c r="M3" s="260"/>
      <c r="N3" s="260"/>
      <c r="O3" s="260"/>
      <c r="P3" s="260"/>
      <c r="Q3" s="260"/>
    </row>
    <row r="4" spans="2:17" s="200" customFormat="1" ht="30" x14ac:dyDescent="0.25">
      <c r="B4" s="97" t="s">
        <v>0</v>
      </c>
      <c r="C4" s="93" t="s">
        <v>68</v>
      </c>
      <c r="D4" s="93" t="s">
        <v>69</v>
      </c>
      <c r="E4" s="93" t="s">
        <v>70</v>
      </c>
      <c r="F4" s="93" t="s">
        <v>71</v>
      </c>
      <c r="G4" s="93" t="s">
        <v>72</v>
      </c>
      <c r="H4" s="93" t="s">
        <v>89</v>
      </c>
      <c r="I4" s="93" t="s">
        <v>73</v>
      </c>
      <c r="J4" s="93" t="s">
        <v>74</v>
      </c>
      <c r="K4" s="197" t="s">
        <v>75</v>
      </c>
      <c r="L4" s="197" t="s">
        <v>76</v>
      </c>
      <c r="M4" s="100" t="s">
        <v>77</v>
      </c>
      <c r="N4" s="100" t="s">
        <v>2</v>
      </c>
      <c r="O4" s="100" t="s">
        <v>78</v>
      </c>
      <c r="P4" s="100" t="s">
        <v>79</v>
      </c>
      <c r="Q4" s="100" t="s">
        <v>80</v>
      </c>
    </row>
    <row r="5" spans="2:17" ht="32.25" customHeight="1" x14ac:dyDescent="0.25">
      <c r="B5" s="257" t="s">
        <v>16</v>
      </c>
      <c r="C5" s="258"/>
      <c r="D5" s="258"/>
      <c r="E5" s="258"/>
      <c r="F5" s="258"/>
      <c r="G5" s="258"/>
      <c r="H5" s="258"/>
      <c r="I5" s="258"/>
      <c r="J5" s="258"/>
      <c r="K5" s="258"/>
      <c r="L5" s="258"/>
      <c r="M5" s="258"/>
      <c r="N5" s="258"/>
      <c r="O5" s="258"/>
      <c r="P5" s="258"/>
      <c r="Q5" s="259"/>
    </row>
    <row r="6" spans="2:17" ht="32.25" customHeight="1" x14ac:dyDescent="0.3">
      <c r="B6" s="22" t="s">
        <v>53</v>
      </c>
      <c r="C6" s="26">
        <f>[1]PP!C6+[1]DA!C6</f>
        <v>3159275</v>
      </c>
      <c r="D6" s="26">
        <f>[1]PP!D6+[1]DA!D6</f>
        <v>104247</v>
      </c>
      <c r="E6" s="26">
        <f>[1]PP!E6+[1]DA!E6</f>
        <v>104247</v>
      </c>
      <c r="F6" s="26">
        <f>[1]PP!F6+[1]DA!F6</f>
        <v>0</v>
      </c>
      <c r="G6" s="26">
        <f>[1]PP!G6+[1]DA!G6</f>
        <v>145477</v>
      </c>
      <c r="H6" s="26">
        <f>[1]PP!H6+[1]DA!H6</f>
        <v>145477</v>
      </c>
      <c r="I6" s="26">
        <f>[1]PP!I6+[1]DA!I6</f>
        <v>0</v>
      </c>
      <c r="J6" s="26">
        <f>[1]PP!J6+[1]DA!J6</f>
        <v>0</v>
      </c>
      <c r="K6" s="26">
        <f>[1]PP!K6+[1]DA!K6</f>
        <v>0</v>
      </c>
      <c r="L6" s="26">
        <f>[1]PP!L6+[1]DA!L6</f>
        <v>1906</v>
      </c>
      <c r="M6" s="26">
        <f>[1]PP!M6+[1]DA!M6</f>
        <v>7076</v>
      </c>
      <c r="N6" s="26">
        <f>[1]PP!N6+[1]DA!N6</f>
        <v>119630</v>
      </c>
      <c r="O6" s="26">
        <f>[1]PP!O6+[1]DA!O6</f>
        <v>2354</v>
      </c>
      <c r="P6" s="26">
        <f>[1]PP!P6+[1]DA!P6</f>
        <v>0</v>
      </c>
      <c r="Q6" s="27">
        <f>[1]PP!Q6+[1]DA!Q6</f>
        <v>3226340</v>
      </c>
    </row>
    <row r="7" spans="2:17" ht="32.25" customHeight="1" x14ac:dyDescent="0.3">
      <c r="B7" s="22" t="s">
        <v>197</v>
      </c>
      <c r="C7" s="26">
        <f>[1]PP!C7+[1]DA!C7</f>
        <v>0</v>
      </c>
      <c r="D7" s="26">
        <f>[1]PP!D7+[1]DA!D7</f>
        <v>0</v>
      </c>
      <c r="E7" s="26">
        <f>[1]PP!E7+[1]DA!E7</f>
        <v>0</v>
      </c>
      <c r="F7" s="26">
        <f>[1]PP!F7+[1]DA!F7</f>
        <v>0</v>
      </c>
      <c r="G7" s="26">
        <f>[1]PP!G7+[1]DA!G7</f>
        <v>0</v>
      </c>
      <c r="H7" s="26">
        <f>[1]PP!H7+[1]DA!H7</f>
        <v>0</v>
      </c>
      <c r="I7" s="26">
        <f>[1]PP!I7+[1]DA!I7</f>
        <v>0</v>
      </c>
      <c r="J7" s="26">
        <f>[1]PP!J7+[1]DA!J7</f>
        <v>0</v>
      </c>
      <c r="K7" s="26">
        <f>[1]PP!K7+[1]DA!K7</f>
        <v>0</v>
      </c>
      <c r="L7" s="26">
        <f>[1]PP!L7+[1]DA!L7</f>
        <v>0</v>
      </c>
      <c r="M7" s="26">
        <f>[1]PP!M7+[1]DA!M7</f>
        <v>0</v>
      </c>
      <c r="N7" s="26">
        <f>[1]PP!N7+[1]DA!N7</f>
        <v>0</v>
      </c>
      <c r="O7" s="26">
        <f>[1]PP!O7+[1]DA!O7</f>
        <v>0</v>
      </c>
      <c r="P7" s="26">
        <f>[1]PP!P7+[1]DA!P7</f>
        <v>0</v>
      </c>
      <c r="Q7" s="27">
        <f>[1]PP!Q7+[1]DA!Q7</f>
        <v>0</v>
      </c>
    </row>
    <row r="8" spans="2:17" ht="32.25" customHeight="1" x14ac:dyDescent="0.3">
      <c r="B8" s="22" t="s">
        <v>208</v>
      </c>
      <c r="C8" s="26">
        <f>[1]PP!C8+[1]DA!C8</f>
        <v>27089768</v>
      </c>
      <c r="D8" s="26">
        <f>[1]PP!D8+[1]DA!D8</f>
        <v>1588671</v>
      </c>
      <c r="E8" s="26">
        <f>[1]PP!E8+[1]DA!E8</f>
        <v>1588671</v>
      </c>
      <c r="F8" s="26">
        <f>[1]PP!F8+[1]DA!F8</f>
        <v>0</v>
      </c>
      <c r="G8" s="26">
        <f>[1]PP!G8+[1]DA!G8</f>
        <v>699163</v>
      </c>
      <c r="H8" s="26">
        <f>[1]PP!H8+[1]DA!H8</f>
        <v>699163</v>
      </c>
      <c r="I8" s="26">
        <f>[1]PP!I8+[1]DA!I8</f>
        <v>0</v>
      </c>
      <c r="J8" s="26">
        <f>[1]PP!J8+[1]DA!J8</f>
        <v>0</v>
      </c>
      <c r="K8" s="26">
        <f>[1]PP!K8+[1]DA!K8</f>
        <v>0</v>
      </c>
      <c r="L8" s="26">
        <f>[1]PP!L8+[1]DA!L8</f>
        <v>0</v>
      </c>
      <c r="M8" s="26">
        <f>[1]PP!M8+[1]DA!M8</f>
        <v>121000</v>
      </c>
      <c r="N8" s="26">
        <f>[1]PP!N8+[1]DA!N8</f>
        <v>1716367</v>
      </c>
      <c r="O8" s="26">
        <f>[1]PP!O8+[1]DA!O8</f>
        <v>11204</v>
      </c>
      <c r="P8" s="26">
        <f>[1]PP!P8+[1]DA!P8</f>
        <v>0</v>
      </c>
      <c r="Q8" s="27">
        <f>[1]PP!Q8+[1]DA!Q8</f>
        <v>29563439</v>
      </c>
    </row>
    <row r="9" spans="2:17" ht="32.25" customHeight="1" x14ac:dyDescent="0.3">
      <c r="B9" s="22" t="s">
        <v>54</v>
      </c>
      <c r="C9" s="26">
        <f>[1]PP!C9+[1]DA!C9</f>
        <v>0</v>
      </c>
      <c r="D9" s="26">
        <f>[1]PP!D9+[1]DA!D9</f>
        <v>0</v>
      </c>
      <c r="E9" s="26">
        <f>[1]PP!E9+[1]DA!E9</f>
        <v>0</v>
      </c>
      <c r="F9" s="26">
        <f>[1]PP!F9+[1]DA!F9</f>
        <v>0</v>
      </c>
      <c r="G9" s="26">
        <f>[1]PP!G9+[1]DA!G9</f>
        <v>0</v>
      </c>
      <c r="H9" s="26">
        <f>[1]PP!H9+[1]DA!H9</f>
        <v>0</v>
      </c>
      <c r="I9" s="26">
        <f>[1]PP!I9+[1]DA!I9</f>
        <v>0</v>
      </c>
      <c r="J9" s="26">
        <f>[1]PP!J9+[1]DA!J9</f>
        <v>0</v>
      </c>
      <c r="K9" s="26">
        <f>[1]PP!K9+[1]DA!K9</f>
        <v>0</v>
      </c>
      <c r="L9" s="26">
        <f>[1]PP!L9+[1]DA!L9</f>
        <v>0</v>
      </c>
      <c r="M9" s="26">
        <f>[1]PP!M9+[1]DA!M9</f>
        <v>0</v>
      </c>
      <c r="N9" s="26">
        <f>[1]PP!N9+[1]DA!N9</f>
        <v>0</v>
      </c>
      <c r="O9" s="26">
        <f>[1]PP!O9+[1]DA!O9</f>
        <v>0</v>
      </c>
      <c r="P9" s="26">
        <f>[1]PP!P9+[1]DA!P9</f>
        <v>0</v>
      </c>
      <c r="Q9" s="27">
        <f>[1]PP!Q9+[1]DA!Q9</f>
        <v>0</v>
      </c>
    </row>
    <row r="10" spans="2:17" ht="32.25" customHeight="1" x14ac:dyDescent="0.3">
      <c r="B10" s="22" t="s">
        <v>55</v>
      </c>
      <c r="C10" s="26">
        <f>[1]PP!C10+[1]DA!C10</f>
        <v>-62933</v>
      </c>
      <c r="D10" s="26">
        <f>[1]PP!D10+[1]DA!D10</f>
        <v>218804</v>
      </c>
      <c r="E10" s="26">
        <f>[1]PP!E10+[1]DA!E10</f>
        <v>218804</v>
      </c>
      <c r="F10" s="26">
        <f>[1]PP!F10+[1]DA!F10</f>
        <v>0</v>
      </c>
      <c r="G10" s="26">
        <f>[1]PP!G10+[1]DA!G10</f>
        <v>29059</v>
      </c>
      <c r="H10" s="26">
        <f>[1]PP!H10+[1]DA!H10</f>
        <v>0</v>
      </c>
      <c r="I10" s="26">
        <f>[1]PP!I10+[1]DA!I10</f>
        <v>0</v>
      </c>
      <c r="J10" s="26">
        <f>[1]PP!J10+[1]DA!J10</f>
        <v>0</v>
      </c>
      <c r="K10" s="26">
        <f>[1]PP!K10+[1]DA!K10</f>
        <v>0</v>
      </c>
      <c r="L10" s="26">
        <f>[1]PP!L10+[1]DA!L10</f>
        <v>69</v>
      </c>
      <c r="M10" s="26">
        <f>[1]PP!M10+[1]DA!M10</f>
        <v>4229</v>
      </c>
      <c r="N10" s="26">
        <f>[1]PP!N10+[1]DA!N10</f>
        <v>33</v>
      </c>
      <c r="O10" s="26">
        <f>[1]PP!O10+[1]DA!O10</f>
        <v>0</v>
      </c>
      <c r="P10" s="26">
        <f>[1]PP!P10+[1]DA!P10</f>
        <v>0</v>
      </c>
      <c r="Q10" s="27">
        <f>[1]PP!Q10+[1]DA!Q10</f>
        <v>151606</v>
      </c>
    </row>
    <row r="11" spans="2:17" ht="32.25" customHeight="1" x14ac:dyDescent="0.3">
      <c r="B11" s="22" t="s">
        <v>23</v>
      </c>
      <c r="C11" s="26">
        <f>[1]PP!C11+[1]DA!C11</f>
        <v>7518</v>
      </c>
      <c r="D11" s="26">
        <f>[1]PP!D11+[1]DA!D11</f>
        <v>0</v>
      </c>
      <c r="E11" s="26">
        <f>[1]PP!E11+[1]DA!E11</f>
        <v>0</v>
      </c>
      <c r="F11" s="26">
        <f>[1]PP!F11+[1]DA!F11</f>
        <v>0</v>
      </c>
      <c r="G11" s="26">
        <f>[1]PP!G11+[1]DA!G11</f>
        <v>0</v>
      </c>
      <c r="H11" s="26">
        <f>[1]PP!H11+[1]DA!H11</f>
        <v>0</v>
      </c>
      <c r="I11" s="26">
        <f>[1]PP!I11+[1]DA!I11</f>
        <v>0</v>
      </c>
      <c r="J11" s="26">
        <f>[1]PP!J11+[1]DA!J11</f>
        <v>0</v>
      </c>
      <c r="K11" s="26">
        <f>[1]PP!K11+[1]DA!K11</f>
        <v>0</v>
      </c>
      <c r="L11" s="26">
        <f>[1]PP!L11+[1]DA!L11</f>
        <v>0</v>
      </c>
      <c r="M11" s="26">
        <f>[1]PP!M11+[1]DA!M11</f>
        <v>0</v>
      </c>
      <c r="N11" s="26">
        <f>[1]PP!N11+[1]DA!N11</f>
        <v>0</v>
      </c>
      <c r="O11" s="26">
        <f>[1]PP!O11+[1]DA!O11</f>
        <v>0</v>
      </c>
      <c r="P11" s="26">
        <f>[1]PP!P11+[1]DA!P11</f>
        <v>0</v>
      </c>
      <c r="Q11" s="27">
        <f>[1]PP!Q11+[1]DA!Q11</f>
        <v>7518</v>
      </c>
    </row>
    <row r="12" spans="2:17" ht="32.25" customHeight="1" x14ac:dyDescent="0.3">
      <c r="B12" s="22" t="s">
        <v>56</v>
      </c>
      <c r="C12" s="26">
        <f>[1]PP!C12+[1]DA!C12</f>
        <v>0</v>
      </c>
      <c r="D12" s="26">
        <f>[1]PP!D12+[1]DA!D12</f>
        <v>0</v>
      </c>
      <c r="E12" s="26">
        <f>[1]PP!E12+[1]DA!E12</f>
        <v>0</v>
      </c>
      <c r="F12" s="26">
        <f>[1]PP!F12+[1]DA!F12</f>
        <v>0</v>
      </c>
      <c r="G12" s="26">
        <f>[1]PP!G12+[1]DA!G12</f>
        <v>0</v>
      </c>
      <c r="H12" s="26">
        <f>[1]PP!H12+[1]DA!H12</f>
        <v>0</v>
      </c>
      <c r="I12" s="26">
        <f>[1]PP!I12+[1]DA!I12</f>
        <v>0</v>
      </c>
      <c r="J12" s="26">
        <f>[1]PP!J12+[1]DA!J12</f>
        <v>0</v>
      </c>
      <c r="K12" s="26">
        <f>[1]PP!K12+[1]DA!K12</f>
        <v>0</v>
      </c>
      <c r="L12" s="26">
        <f>[1]PP!L12+[1]DA!L12</f>
        <v>0</v>
      </c>
      <c r="M12" s="26">
        <f>[1]PP!M12+[1]DA!M12</f>
        <v>0</v>
      </c>
      <c r="N12" s="26">
        <f>[1]PP!N12+[1]DA!N12</f>
        <v>0</v>
      </c>
      <c r="O12" s="26">
        <f>[1]PP!O12+[1]DA!O12</f>
        <v>0</v>
      </c>
      <c r="P12" s="26">
        <f>[1]PP!P12+[1]DA!P12</f>
        <v>0</v>
      </c>
      <c r="Q12" s="27">
        <f>[1]PP!Q12+[1]DA!Q12</f>
        <v>0</v>
      </c>
    </row>
    <row r="13" spans="2:17" ht="32.25" customHeight="1" x14ac:dyDescent="0.3">
      <c r="B13" s="22" t="s">
        <v>57</v>
      </c>
      <c r="C13" s="26">
        <f>[1]PP!C13+[1]DA!C13</f>
        <v>5696989</v>
      </c>
      <c r="D13" s="26">
        <f>[1]PP!D13+[1]DA!D13</f>
        <v>441768</v>
      </c>
      <c r="E13" s="26">
        <f>[1]PP!E13+[1]DA!E13</f>
        <v>441768</v>
      </c>
      <c r="F13" s="26">
        <f>[1]PP!F13+[1]DA!F13</f>
        <v>0</v>
      </c>
      <c r="G13" s="26">
        <f>[1]PP!G13+[1]DA!G13</f>
        <v>77070</v>
      </c>
      <c r="H13" s="26">
        <f>[1]PP!H13+[1]DA!H13</f>
        <v>77070</v>
      </c>
      <c r="I13" s="26">
        <f>[1]PP!I13+[1]DA!I13</f>
        <v>0</v>
      </c>
      <c r="J13" s="26">
        <f>[1]PP!J13+[1]DA!J13</f>
        <v>0</v>
      </c>
      <c r="K13" s="26">
        <f>[1]PP!K13+[1]DA!K13</f>
        <v>0</v>
      </c>
      <c r="L13" s="26">
        <f>[1]PP!L13+[1]DA!L13</f>
        <v>2479</v>
      </c>
      <c r="M13" s="26">
        <f>[1]PP!M13+[1]DA!M13</f>
        <v>8916</v>
      </c>
      <c r="N13" s="26">
        <f>[1]PP!N13+[1]DA!N13</f>
        <v>190217</v>
      </c>
      <c r="O13" s="26">
        <f>[1]PP!O13+[1]DA!O13</f>
        <v>0</v>
      </c>
      <c r="P13" s="26">
        <f>[1]PP!P13+[1]DA!P13</f>
        <v>0</v>
      </c>
      <c r="Q13" s="27">
        <f>[1]PP!Q13+[1]DA!Q13</f>
        <v>6240509</v>
      </c>
    </row>
    <row r="14" spans="2:17" ht="32.25" customHeight="1" x14ac:dyDescent="0.3">
      <c r="B14" s="22" t="s">
        <v>58</v>
      </c>
      <c r="C14" s="26">
        <f>[1]PP!C14+[1]DA!C14</f>
        <v>0</v>
      </c>
      <c r="D14" s="26">
        <f>[1]PP!D14+[1]DA!D14</f>
        <v>0</v>
      </c>
      <c r="E14" s="26">
        <f>[1]PP!E14+[1]DA!E14</f>
        <v>0</v>
      </c>
      <c r="F14" s="26">
        <f>[1]PP!F14+[1]DA!F14</f>
        <v>0</v>
      </c>
      <c r="G14" s="26">
        <f>[1]PP!G14+[1]DA!G14</f>
        <v>0</v>
      </c>
      <c r="H14" s="26">
        <f>[1]PP!H14+[1]DA!H14</f>
        <v>0</v>
      </c>
      <c r="I14" s="26">
        <f>[1]PP!I14+[1]DA!I14</f>
        <v>0</v>
      </c>
      <c r="J14" s="26">
        <f>[1]PP!J14+[1]DA!J14</f>
        <v>0</v>
      </c>
      <c r="K14" s="26">
        <f>[1]PP!K14+[1]DA!K14</f>
        <v>0</v>
      </c>
      <c r="L14" s="26">
        <f>[1]PP!L14+[1]DA!L14</f>
        <v>0</v>
      </c>
      <c r="M14" s="26">
        <f>[1]PP!M14+[1]DA!M14</f>
        <v>0</v>
      </c>
      <c r="N14" s="26">
        <f>[1]PP!N14+[1]DA!N14</f>
        <v>0</v>
      </c>
      <c r="O14" s="26">
        <f>[1]PP!O14+[1]DA!O14</f>
        <v>0</v>
      </c>
      <c r="P14" s="26">
        <f>[1]PP!P14+[1]DA!P14</f>
        <v>0</v>
      </c>
      <c r="Q14" s="27">
        <f>[1]PP!Q14+[1]DA!Q14</f>
        <v>0</v>
      </c>
    </row>
    <row r="15" spans="2:17" ht="32.25" customHeight="1" x14ac:dyDescent="0.3">
      <c r="B15" s="22" t="s">
        <v>59</v>
      </c>
      <c r="C15" s="26">
        <f>[1]PP!C15+[1]DA!C15</f>
        <v>40786024</v>
      </c>
      <c r="D15" s="26">
        <f>[1]PP!D15+[1]DA!D15</f>
        <v>1688337</v>
      </c>
      <c r="E15" s="26">
        <f>[1]PP!E15+[1]DA!E15</f>
        <v>1688337</v>
      </c>
      <c r="F15" s="26">
        <f>[1]PP!F15+[1]DA!F15</f>
        <v>0</v>
      </c>
      <c r="G15" s="26">
        <f>[1]PP!G15+[1]DA!G15</f>
        <v>1177425</v>
      </c>
      <c r="H15" s="26">
        <f>[1]PP!H15+[1]DA!H15</f>
        <v>0</v>
      </c>
      <c r="I15" s="26">
        <f>[1]PP!I15+[1]DA!I15</f>
        <v>1177425</v>
      </c>
      <c r="J15" s="26">
        <f>[1]PP!J15+[1]DA!J15</f>
        <v>0</v>
      </c>
      <c r="K15" s="26">
        <f>[1]PP!K15+[1]DA!K15</f>
        <v>0</v>
      </c>
      <c r="L15" s="26">
        <f>[1]PP!L15+[1]DA!L15</f>
        <v>22923</v>
      </c>
      <c r="M15" s="26">
        <f>[1]PP!M15+[1]DA!M15</f>
        <v>80341</v>
      </c>
      <c r="N15" s="26">
        <f>[1]PP!N15+[1]DA!N15</f>
        <v>1749624</v>
      </c>
      <c r="O15" s="26">
        <f>[1]PP!O15+[1]DA!O15</f>
        <v>0</v>
      </c>
      <c r="P15" s="26">
        <f>[1]PP!P15+[1]DA!P15</f>
        <v>50000</v>
      </c>
      <c r="Q15" s="27">
        <f>[1]PP!Q15+[1]DA!Q15</f>
        <v>42893296</v>
      </c>
    </row>
    <row r="16" spans="2:17" ht="32.25" customHeight="1" x14ac:dyDescent="0.3">
      <c r="B16" s="22" t="s">
        <v>60</v>
      </c>
      <c r="C16" s="26">
        <f>[1]PP!C16+[1]DA!C16</f>
        <v>41262186</v>
      </c>
      <c r="D16" s="26">
        <f>[1]PP!D16+[1]DA!D16</f>
        <v>1384760</v>
      </c>
      <c r="E16" s="26">
        <f>[1]PP!E16+[1]DA!E16</f>
        <v>1384760</v>
      </c>
      <c r="F16" s="26">
        <f>[1]PP!F16+[1]DA!F16</f>
        <v>0</v>
      </c>
      <c r="G16" s="26">
        <f>[1]PP!G16+[1]DA!G16</f>
        <v>731470</v>
      </c>
      <c r="H16" s="26">
        <f>[1]PP!H16+[1]DA!H16</f>
        <v>731470</v>
      </c>
      <c r="I16" s="26">
        <f>[1]PP!I16+[1]DA!I16</f>
        <v>0</v>
      </c>
      <c r="J16" s="26">
        <f>[1]PP!J16+[1]DA!J16</f>
        <v>0</v>
      </c>
      <c r="K16" s="26">
        <f>[1]PP!K16+[1]DA!K16</f>
        <v>0</v>
      </c>
      <c r="L16" s="26">
        <f>[1]PP!L16+[1]DA!L16</f>
        <v>11337</v>
      </c>
      <c r="M16" s="26">
        <f>[1]PP!M16+[1]DA!M16</f>
        <v>47761</v>
      </c>
      <c r="N16" s="26">
        <f>[1]PP!N16+[1]DA!N16</f>
        <v>2516274</v>
      </c>
      <c r="O16" s="26">
        <f>[1]PP!O16+[1]DA!O16</f>
        <v>4956</v>
      </c>
      <c r="P16" s="26">
        <f>[1]PP!P16+[1]DA!P16</f>
        <v>140652</v>
      </c>
      <c r="Q16" s="27">
        <f>[1]PP!Q16+[1]DA!Q16</f>
        <v>44227044</v>
      </c>
    </row>
    <row r="17" spans="2:17" ht="32.25" customHeight="1" x14ac:dyDescent="0.3">
      <c r="B17" s="22" t="s">
        <v>61</v>
      </c>
      <c r="C17" s="26">
        <f>[1]PP!C17+[1]DA!C17</f>
        <v>21760403</v>
      </c>
      <c r="D17" s="26">
        <f>[1]PP!D17+[1]DA!D17</f>
        <v>671061</v>
      </c>
      <c r="E17" s="26">
        <f>[1]PP!E17+[1]DA!E17</f>
        <v>671061</v>
      </c>
      <c r="F17" s="26">
        <f>[1]PP!F17+[1]DA!F17</f>
        <v>0</v>
      </c>
      <c r="G17" s="26">
        <f>[1]PP!G17+[1]DA!G17</f>
        <v>1055829</v>
      </c>
      <c r="H17" s="26">
        <f>[1]PP!H17+[1]DA!H17</f>
        <v>1284425</v>
      </c>
      <c r="I17" s="26">
        <f>[1]PP!I17+[1]DA!I17</f>
        <v>0</v>
      </c>
      <c r="J17" s="26">
        <f>[1]PP!J17+[1]DA!J17</f>
        <v>0</v>
      </c>
      <c r="K17" s="26">
        <f>[1]PP!K17+[1]DA!K17</f>
        <v>0</v>
      </c>
      <c r="L17" s="26">
        <f>[1]PP!L17+[1]DA!L17</f>
        <v>8677</v>
      </c>
      <c r="M17" s="26">
        <f>[1]PP!M17+[1]DA!M17</f>
        <v>24710</v>
      </c>
      <c r="N17" s="26">
        <f>[1]PP!N17+[1]DA!N17</f>
        <v>640890</v>
      </c>
      <c r="O17" s="26">
        <f>[1]PP!O17+[1]DA!O17</f>
        <v>0</v>
      </c>
      <c r="P17" s="26">
        <f>[1]PP!P17+[1]DA!P17</f>
        <v>0</v>
      </c>
      <c r="Q17" s="27">
        <f>[1]PP!Q17+[1]DA!Q17</f>
        <v>21754542</v>
      </c>
    </row>
    <row r="18" spans="2:17" ht="32.25" customHeight="1" x14ac:dyDescent="0.3">
      <c r="B18" s="22" t="s">
        <v>182</v>
      </c>
      <c r="C18" s="26">
        <f>[1]PP!C18+[1]DA!C18</f>
        <v>65333</v>
      </c>
      <c r="D18" s="26">
        <f>[1]PP!D18+[1]DA!D18</f>
        <v>13735</v>
      </c>
      <c r="E18" s="26">
        <f>[1]PP!E18+[1]DA!E18</f>
        <v>13735</v>
      </c>
      <c r="F18" s="26">
        <f>[1]PP!F18+[1]DA!F18</f>
        <v>0</v>
      </c>
      <c r="G18" s="26">
        <f>[1]PP!G18+[1]DA!G18</f>
        <v>3391</v>
      </c>
      <c r="H18" s="26">
        <f>[1]PP!H18+[1]DA!H18</f>
        <v>3391</v>
      </c>
      <c r="I18" s="26">
        <f>[1]PP!I18+[1]DA!I18</f>
        <v>0</v>
      </c>
      <c r="J18" s="26">
        <f>[1]PP!J18+[1]DA!J18</f>
        <v>0</v>
      </c>
      <c r="K18" s="26">
        <f>[1]PP!K18+[1]DA!K18</f>
        <v>0</v>
      </c>
      <c r="L18" s="26">
        <f>[1]PP!L18+[1]DA!L18</f>
        <v>0</v>
      </c>
      <c r="M18" s="26">
        <f>[1]PP!M18+[1]DA!M18</f>
        <v>0</v>
      </c>
      <c r="N18" s="26">
        <f>[1]PP!N18+[1]DA!N18</f>
        <v>2232</v>
      </c>
      <c r="O18" s="26">
        <f>[1]PP!O18+[1]DA!O18</f>
        <v>0</v>
      </c>
      <c r="P18" s="26">
        <f>[1]PP!P18+[1]DA!P18</f>
        <v>0</v>
      </c>
      <c r="Q18" s="27">
        <f>[1]PP!Q18+[1]DA!Q18</f>
        <v>77909</v>
      </c>
    </row>
    <row r="19" spans="2:17" ht="32.25" customHeight="1" x14ac:dyDescent="0.3">
      <c r="B19" s="22" t="s">
        <v>187</v>
      </c>
      <c r="C19" s="26">
        <f>[1]PP!C19+[1]DA!C19</f>
        <v>10139106</v>
      </c>
      <c r="D19" s="26">
        <f>[1]PP!D19+[1]DA!D19</f>
        <v>254870</v>
      </c>
      <c r="E19" s="26">
        <f>[1]PP!E19+[1]DA!E19</f>
        <v>254870</v>
      </c>
      <c r="F19" s="26">
        <f>[1]PP!F19+[1]DA!F19</f>
        <v>0</v>
      </c>
      <c r="G19" s="26">
        <f>[1]PP!G19+[1]DA!G19</f>
        <v>618209</v>
      </c>
      <c r="H19" s="26">
        <f>[1]PP!H19+[1]DA!H19</f>
        <v>618209</v>
      </c>
      <c r="I19" s="26">
        <f>[1]PP!I19+[1]DA!I19</f>
        <v>0</v>
      </c>
      <c r="J19" s="26">
        <f>[1]PP!J19+[1]DA!J19</f>
        <v>0</v>
      </c>
      <c r="K19" s="26">
        <f>[1]PP!K19+[1]DA!K19</f>
        <v>0</v>
      </c>
      <c r="L19" s="26">
        <f>[1]PP!L19+[1]DA!L19</f>
        <v>2898</v>
      </c>
      <c r="M19" s="26">
        <f>[1]PP!M19+[1]DA!M19</f>
        <v>78861</v>
      </c>
      <c r="N19" s="26">
        <f>[1]PP!N19+[1]DA!N19</f>
        <v>421615</v>
      </c>
      <c r="O19" s="26">
        <f>[1]PP!O19+[1]DA!O19</f>
        <v>0</v>
      </c>
      <c r="P19" s="26">
        <f>[1]PP!P19+[1]DA!P19</f>
        <v>0</v>
      </c>
      <c r="Q19" s="27">
        <f>[1]PP!Q19+[1]DA!Q19</f>
        <v>10115623</v>
      </c>
    </row>
    <row r="20" spans="2:17" ht="32.25" customHeight="1" x14ac:dyDescent="0.3">
      <c r="B20" s="22" t="s">
        <v>36</v>
      </c>
      <c r="C20" s="26">
        <f>[1]PP!C20+[1]DA!C20</f>
        <v>3122871</v>
      </c>
      <c r="D20" s="26">
        <f>[1]PP!D20+[1]DA!D20</f>
        <v>76302</v>
      </c>
      <c r="E20" s="26">
        <f>[1]PP!E20+[1]DA!E20</f>
        <v>76302</v>
      </c>
      <c r="F20" s="26">
        <f>[1]PP!F20+[1]DA!F20</f>
        <v>0</v>
      </c>
      <c r="G20" s="26">
        <f>[1]PP!G20+[1]DA!G20</f>
        <v>57108</v>
      </c>
      <c r="H20" s="26">
        <f>[1]PP!H20+[1]DA!H20</f>
        <v>57108</v>
      </c>
      <c r="I20" s="26">
        <f>[1]PP!I20+[1]DA!I20</f>
        <v>0</v>
      </c>
      <c r="J20" s="26">
        <f>[1]PP!J20+[1]DA!J20</f>
        <v>0</v>
      </c>
      <c r="K20" s="26">
        <f>[1]PP!K20+[1]DA!K20</f>
        <v>0</v>
      </c>
      <c r="L20" s="26">
        <f>[1]PP!L20+[1]DA!L20</f>
        <v>177</v>
      </c>
      <c r="M20" s="26">
        <f>[1]PP!M20+[1]DA!M20</f>
        <v>5590</v>
      </c>
      <c r="N20" s="26">
        <f>[1]PP!N20+[1]DA!N20</f>
        <v>35717</v>
      </c>
      <c r="O20" s="26">
        <f>[1]PP!O20+[1]DA!O20</f>
        <v>0</v>
      </c>
      <c r="P20" s="26">
        <f>[1]PP!P20+[1]DA!P20</f>
        <v>0</v>
      </c>
      <c r="Q20" s="27">
        <f>[1]PP!Q20+[1]DA!Q20</f>
        <v>3172014</v>
      </c>
    </row>
    <row r="21" spans="2:17" ht="32.25" customHeight="1" x14ac:dyDescent="0.3">
      <c r="B21" s="80" t="s">
        <v>311</v>
      </c>
      <c r="C21" s="26">
        <f>[1]PP!C21+[1]DA!C21</f>
        <v>0</v>
      </c>
      <c r="D21" s="26">
        <f>[1]PP!D21+[1]DA!D21</f>
        <v>0</v>
      </c>
      <c r="E21" s="26">
        <f>[1]PP!E21+[1]DA!E21</f>
        <v>0</v>
      </c>
      <c r="F21" s="26">
        <f>[1]PP!F21+[1]DA!F21</f>
        <v>0</v>
      </c>
      <c r="G21" s="26">
        <f>[1]PP!G21+[1]DA!G21</f>
        <v>0</v>
      </c>
      <c r="H21" s="26">
        <f>[1]PP!H21+[1]DA!H21</f>
        <v>0</v>
      </c>
      <c r="I21" s="26">
        <f>[1]PP!I21+[1]DA!I21</f>
        <v>0</v>
      </c>
      <c r="J21" s="26">
        <f>[1]PP!J21+[1]DA!J21</f>
        <v>0</v>
      </c>
      <c r="K21" s="26">
        <f>[1]PP!K21+[1]DA!K21</f>
        <v>0</v>
      </c>
      <c r="L21" s="26">
        <f>[1]PP!L21+[1]DA!L21</f>
        <v>0</v>
      </c>
      <c r="M21" s="26">
        <f>[1]PP!M21+[1]DA!M21</f>
        <v>0</v>
      </c>
      <c r="N21" s="26">
        <f>[1]PP!N21+[1]DA!N21</f>
        <v>0</v>
      </c>
      <c r="O21" s="26">
        <f>[1]PP!O21+[1]DA!O21</f>
        <v>0</v>
      </c>
      <c r="P21" s="26">
        <f>[1]PP!P21+[1]DA!P21</f>
        <v>0</v>
      </c>
      <c r="Q21" s="27">
        <f>[1]PP!Q21+[1]DA!Q21</f>
        <v>0</v>
      </c>
    </row>
    <row r="22" spans="2:17" ht="32.25" customHeight="1" x14ac:dyDescent="0.3">
      <c r="B22" s="22" t="s">
        <v>62</v>
      </c>
      <c r="C22" s="26">
        <f>[1]PP!C22+[1]DA!C22</f>
        <v>0</v>
      </c>
      <c r="D22" s="26">
        <f>[1]PP!D22+[1]DA!D22</f>
        <v>0</v>
      </c>
      <c r="E22" s="26">
        <f>[1]PP!E22+[1]DA!E22</f>
        <v>0</v>
      </c>
      <c r="F22" s="26">
        <f>[1]PP!F22+[1]DA!F22</f>
        <v>0</v>
      </c>
      <c r="G22" s="26">
        <f>[1]PP!G22+[1]DA!G22</f>
        <v>0</v>
      </c>
      <c r="H22" s="26">
        <f>[1]PP!H22+[1]DA!H22</f>
        <v>0</v>
      </c>
      <c r="I22" s="26">
        <f>[1]PP!I22+[1]DA!I22</f>
        <v>0</v>
      </c>
      <c r="J22" s="26">
        <f>[1]PP!J22+[1]DA!J22</f>
        <v>0</v>
      </c>
      <c r="K22" s="26">
        <f>[1]PP!K22+[1]DA!K22</f>
        <v>0</v>
      </c>
      <c r="L22" s="26">
        <f>[1]PP!L22+[1]DA!L22</f>
        <v>0</v>
      </c>
      <c r="M22" s="26">
        <f>[1]PP!M22+[1]DA!M22</f>
        <v>0</v>
      </c>
      <c r="N22" s="26">
        <f>[1]PP!N22+[1]DA!N22</f>
        <v>0</v>
      </c>
      <c r="O22" s="26">
        <f>[1]PP!O22+[1]DA!O22</f>
        <v>0</v>
      </c>
      <c r="P22" s="26">
        <f>[1]PP!P22+[1]DA!P22</f>
        <v>0</v>
      </c>
      <c r="Q22" s="27">
        <f>[1]PP!Q22+[1]DA!Q22</f>
        <v>0</v>
      </c>
    </row>
    <row r="23" spans="2:17" ht="32.25" customHeight="1" x14ac:dyDescent="0.3">
      <c r="B23" s="22" t="s">
        <v>63</v>
      </c>
      <c r="C23" s="26">
        <f>[1]PP!C23+[1]DA!C23</f>
        <v>272667</v>
      </c>
      <c r="D23" s="26">
        <f>[1]PP!D23+[1]DA!D23</f>
        <v>13785</v>
      </c>
      <c r="E23" s="26">
        <f>[1]PP!E23+[1]DA!E23</f>
        <v>13785</v>
      </c>
      <c r="F23" s="26">
        <f>[1]PP!F23+[1]DA!F23</f>
        <v>0</v>
      </c>
      <c r="G23" s="26">
        <f>[1]PP!G23+[1]DA!G23</f>
        <v>0</v>
      </c>
      <c r="H23" s="26">
        <f>[1]PP!H23+[1]DA!H23</f>
        <v>0</v>
      </c>
      <c r="I23" s="26">
        <f>[1]PP!I23+[1]DA!I23</f>
        <v>0</v>
      </c>
      <c r="J23" s="26">
        <f>[1]PP!J23+[1]DA!J23</f>
        <v>0</v>
      </c>
      <c r="K23" s="26">
        <f>[1]PP!K23+[1]DA!K23</f>
        <v>0</v>
      </c>
      <c r="L23" s="26">
        <f>[1]PP!L23+[1]DA!L23</f>
        <v>0</v>
      </c>
      <c r="M23" s="26">
        <f>[1]PP!M23+[1]DA!M23</f>
        <v>0</v>
      </c>
      <c r="N23" s="26">
        <f>[1]PP!N23+[1]DA!N23</f>
        <v>0</v>
      </c>
      <c r="O23" s="26">
        <f>[1]PP!O23+[1]DA!O23</f>
        <v>0</v>
      </c>
      <c r="P23" s="26">
        <f>[1]PP!P23+[1]DA!P23</f>
        <v>0</v>
      </c>
      <c r="Q23" s="27">
        <f>[1]PP!Q23+[1]DA!Q23</f>
        <v>286452</v>
      </c>
    </row>
    <row r="24" spans="2:17" ht="32.25" customHeight="1" x14ac:dyDescent="0.3">
      <c r="B24" s="22" t="s">
        <v>185</v>
      </c>
      <c r="C24" s="26">
        <f>[1]PP!C24+[1]DA!C24</f>
        <v>0</v>
      </c>
      <c r="D24" s="26">
        <f>[1]PP!D24+[1]DA!D24</f>
        <v>0</v>
      </c>
      <c r="E24" s="26">
        <f>[1]PP!E24+[1]DA!E24</f>
        <v>0</v>
      </c>
      <c r="F24" s="26">
        <f>[1]PP!F24+[1]DA!F24</f>
        <v>0</v>
      </c>
      <c r="G24" s="26">
        <f>[1]PP!G24+[1]DA!G24</f>
        <v>0</v>
      </c>
      <c r="H24" s="26">
        <f>[1]PP!H24+[1]DA!H24</f>
        <v>0</v>
      </c>
      <c r="I24" s="26">
        <f>[1]PP!I24+[1]DA!I24</f>
        <v>0</v>
      </c>
      <c r="J24" s="26">
        <f>[1]PP!J24+[1]DA!J24</f>
        <v>0</v>
      </c>
      <c r="K24" s="26">
        <f>[1]PP!K24+[1]DA!K24</f>
        <v>0</v>
      </c>
      <c r="L24" s="26">
        <f>[1]PP!L24+[1]DA!L24</f>
        <v>0</v>
      </c>
      <c r="M24" s="26">
        <f>[1]PP!M24+[1]DA!M24</f>
        <v>0</v>
      </c>
      <c r="N24" s="26">
        <f>[1]PP!N24+[1]DA!N24</f>
        <v>0</v>
      </c>
      <c r="O24" s="26">
        <f>[1]PP!O24+[1]DA!O24</f>
        <v>0</v>
      </c>
      <c r="P24" s="26">
        <f>[1]PP!P24+[1]DA!P24</f>
        <v>0</v>
      </c>
      <c r="Q24" s="27">
        <f>[1]PP!Q24+[1]DA!Q24</f>
        <v>0</v>
      </c>
    </row>
    <row r="25" spans="2:17" ht="32.25" customHeight="1" x14ac:dyDescent="0.3">
      <c r="B25" s="22" t="s">
        <v>186</v>
      </c>
      <c r="C25" s="26">
        <f>[1]PP!C25+[1]DA!C25</f>
        <v>866049</v>
      </c>
      <c r="D25" s="26">
        <f>[1]PP!D25+[1]DA!D25</f>
        <v>4734</v>
      </c>
      <c r="E25" s="26">
        <f>[1]PP!E25+[1]DA!E25</f>
        <v>4734</v>
      </c>
      <c r="F25" s="26">
        <f>[1]PP!F25+[1]DA!F25</f>
        <v>0</v>
      </c>
      <c r="G25" s="26">
        <f>[1]PP!G25+[1]DA!G25</f>
        <v>7767</v>
      </c>
      <c r="H25" s="26">
        <f>[1]PP!H25+[1]DA!H25</f>
        <v>7767</v>
      </c>
      <c r="I25" s="26">
        <f>[1]PP!I25+[1]DA!I25</f>
        <v>0</v>
      </c>
      <c r="J25" s="26">
        <f>[1]PP!J25+[1]DA!J25</f>
        <v>0</v>
      </c>
      <c r="K25" s="26">
        <f>[1]PP!K25+[1]DA!K25</f>
        <v>0</v>
      </c>
      <c r="L25" s="26">
        <f>[1]PP!L25+[1]DA!L25</f>
        <v>0</v>
      </c>
      <c r="M25" s="26">
        <f>[1]PP!M25+[1]DA!M25</f>
        <v>5291</v>
      </c>
      <c r="N25" s="26">
        <f>[1]PP!N25+[1]DA!N25</f>
        <v>17841</v>
      </c>
      <c r="O25" s="26">
        <f>[1]PP!O25+[1]DA!O25</f>
        <v>0</v>
      </c>
      <c r="P25" s="26">
        <f>[1]PP!P25+[1]DA!P25</f>
        <v>0</v>
      </c>
      <c r="Q25" s="27">
        <f>[1]PP!Q25+[1]DA!Q25</f>
        <v>875566</v>
      </c>
    </row>
    <row r="26" spans="2:17" ht="32.25" customHeight="1" x14ac:dyDescent="0.3">
      <c r="B26" s="22" t="s">
        <v>209</v>
      </c>
      <c r="C26" s="26">
        <f>[1]PP!C26+[1]DA!C26</f>
        <v>1435210</v>
      </c>
      <c r="D26" s="26">
        <f>[1]PP!D26+[1]DA!D26</f>
        <v>72311</v>
      </c>
      <c r="E26" s="26">
        <f>[1]PP!E26+[1]DA!E26</f>
        <v>72311</v>
      </c>
      <c r="F26" s="26">
        <f>[1]PP!F26+[1]DA!F26</f>
        <v>0</v>
      </c>
      <c r="G26" s="26">
        <f>[1]PP!G26+[1]DA!G26</f>
        <v>167475</v>
      </c>
      <c r="H26" s="26">
        <f>[1]PP!H26+[1]DA!H26</f>
        <v>167475</v>
      </c>
      <c r="I26" s="26">
        <f>[1]PP!I26+[1]DA!I26</f>
        <v>0</v>
      </c>
      <c r="J26" s="26">
        <f>[1]PP!J26+[1]DA!J26</f>
        <v>0</v>
      </c>
      <c r="K26" s="26">
        <f>[1]PP!K26+[1]DA!K26</f>
        <v>0</v>
      </c>
      <c r="L26" s="26">
        <f>[1]PP!L26+[1]DA!L26</f>
        <v>785</v>
      </c>
      <c r="M26" s="26">
        <f>[1]PP!M26+[1]DA!M26</f>
        <v>3812</v>
      </c>
      <c r="N26" s="26">
        <f>[1]PP!N26+[1]DA!N26</f>
        <v>30080</v>
      </c>
      <c r="O26" s="26">
        <f>[1]PP!O26+[1]DA!O26</f>
        <v>0</v>
      </c>
      <c r="P26" s="26">
        <f>[1]PP!P26+[1]DA!P26</f>
        <v>0</v>
      </c>
      <c r="Q26" s="27">
        <f>[1]PP!Q26+[1]DA!Q26</f>
        <v>1365530</v>
      </c>
    </row>
    <row r="27" spans="2:17" ht="32.25" customHeight="1" x14ac:dyDescent="0.3">
      <c r="B27" s="22" t="s">
        <v>40</v>
      </c>
      <c r="C27" s="26">
        <f>[1]PP!C27+[1]DA!C27</f>
        <v>0</v>
      </c>
      <c r="D27" s="26">
        <f>[1]PP!D27+[1]DA!D27</f>
        <v>0</v>
      </c>
      <c r="E27" s="26">
        <f>[1]PP!E27+[1]DA!E27</f>
        <v>0</v>
      </c>
      <c r="F27" s="26">
        <f>[1]PP!F27+[1]DA!F27</f>
        <v>0</v>
      </c>
      <c r="G27" s="26">
        <f>[1]PP!G27+[1]DA!G27</f>
        <v>0</v>
      </c>
      <c r="H27" s="26">
        <f>[1]PP!H27+[1]DA!H27</f>
        <v>0</v>
      </c>
      <c r="I27" s="26">
        <f>[1]PP!I27+[1]DA!I27</f>
        <v>0</v>
      </c>
      <c r="J27" s="26">
        <f>[1]PP!J27+[1]DA!J27</f>
        <v>0</v>
      </c>
      <c r="K27" s="26">
        <f>[1]PP!K27+[1]DA!K27</f>
        <v>0</v>
      </c>
      <c r="L27" s="26">
        <f>[1]PP!L27+[1]DA!L27</f>
        <v>0</v>
      </c>
      <c r="M27" s="26">
        <f>[1]PP!M27+[1]DA!M27</f>
        <v>0</v>
      </c>
      <c r="N27" s="26">
        <f>[1]PP!N27+[1]DA!N27</f>
        <v>0</v>
      </c>
      <c r="O27" s="26">
        <f>[1]PP!O27+[1]DA!O27</f>
        <v>0</v>
      </c>
      <c r="P27" s="26">
        <f>[1]PP!P27+[1]DA!P27</f>
        <v>0</v>
      </c>
      <c r="Q27" s="27">
        <f>[1]PP!Q27+[1]DA!Q27</f>
        <v>0</v>
      </c>
    </row>
    <row r="28" spans="2:17" ht="32.25" customHeight="1" x14ac:dyDescent="0.3">
      <c r="B28" s="22" t="s">
        <v>64</v>
      </c>
      <c r="C28" s="26">
        <f>[1]PP!C28+[1]DA!C28</f>
        <v>460267</v>
      </c>
      <c r="D28" s="26">
        <f>[1]PP!D28+[1]DA!D28</f>
        <v>156943</v>
      </c>
      <c r="E28" s="26">
        <f>[1]PP!E28+[1]DA!E28</f>
        <v>156943</v>
      </c>
      <c r="F28" s="26">
        <f>[1]PP!F28+[1]DA!F28</f>
        <v>0</v>
      </c>
      <c r="G28" s="26">
        <f>[1]PP!G28+[1]DA!G28</f>
        <v>82537</v>
      </c>
      <c r="H28" s="26">
        <f>[1]PP!H28+[1]DA!H28</f>
        <v>91609</v>
      </c>
      <c r="I28" s="26">
        <f>[1]PP!I28+[1]DA!I28</f>
        <v>0</v>
      </c>
      <c r="J28" s="26">
        <f>[1]PP!J28+[1]DA!J28</f>
        <v>0</v>
      </c>
      <c r="K28" s="26">
        <f>[1]PP!K28+[1]DA!K28</f>
        <v>0</v>
      </c>
      <c r="L28" s="26">
        <f>[1]PP!L28+[1]DA!L28</f>
        <v>1453</v>
      </c>
      <c r="M28" s="26">
        <f>[1]PP!M28+[1]DA!M28</f>
        <v>18370</v>
      </c>
      <c r="N28" s="26">
        <f>[1]PP!N28+[1]DA!N28</f>
        <v>36416</v>
      </c>
      <c r="O28" s="26">
        <f>[1]PP!O28+[1]DA!O28</f>
        <v>0</v>
      </c>
      <c r="P28" s="26">
        <f>[1]PP!P28+[1]DA!P28</f>
        <v>0</v>
      </c>
      <c r="Q28" s="27">
        <f>[1]PP!Q28+[1]DA!Q28</f>
        <v>542194</v>
      </c>
    </row>
    <row r="29" spans="2:17" ht="32.25" customHeight="1" x14ac:dyDescent="0.3">
      <c r="B29" s="22" t="s">
        <v>65</v>
      </c>
      <c r="C29" s="26">
        <f>[1]PP!C29+[1]DA!C29</f>
        <v>5717</v>
      </c>
      <c r="D29" s="26">
        <f>[1]PP!D29+[1]DA!D29</f>
        <v>0</v>
      </c>
      <c r="E29" s="26">
        <f>[1]PP!E29+[1]DA!E29</f>
        <v>0</v>
      </c>
      <c r="F29" s="26">
        <f>[1]PP!F29+[1]DA!F29</f>
        <v>0</v>
      </c>
      <c r="G29" s="26">
        <f>[1]PP!G29+[1]DA!G29</f>
        <v>0</v>
      </c>
      <c r="H29" s="26">
        <f>[1]PP!H29+[1]DA!H29</f>
        <v>0</v>
      </c>
      <c r="I29" s="26">
        <f>[1]PP!I29+[1]DA!I29</f>
        <v>0</v>
      </c>
      <c r="J29" s="26">
        <f>[1]PP!J29+[1]DA!J29</f>
        <v>0</v>
      </c>
      <c r="K29" s="26">
        <f>[1]PP!K29+[1]DA!K29</f>
        <v>0</v>
      </c>
      <c r="L29" s="26">
        <f>[1]PP!L29+[1]DA!L29</f>
        <v>0</v>
      </c>
      <c r="M29" s="26">
        <f>[1]PP!M29+[1]DA!M29</f>
        <v>2639</v>
      </c>
      <c r="N29" s="26">
        <f>[1]PP!N29+[1]DA!N29</f>
        <v>4401</v>
      </c>
      <c r="O29" s="26">
        <f>[1]PP!O29+[1]DA!O29</f>
        <v>0</v>
      </c>
      <c r="P29" s="26">
        <f>[1]PP!P29+[1]DA!P29</f>
        <v>0</v>
      </c>
      <c r="Q29" s="27">
        <f>[1]PP!Q29+[1]DA!Q29</f>
        <v>7479</v>
      </c>
    </row>
    <row r="30" spans="2:17" ht="32.25" customHeight="1" x14ac:dyDescent="0.3">
      <c r="B30" s="22" t="s">
        <v>66</v>
      </c>
      <c r="C30" s="26">
        <f>[1]PP!C30+[1]DA!C30</f>
        <v>4443591</v>
      </c>
      <c r="D30" s="26">
        <f>[1]PP!D30+[1]DA!D30</f>
        <v>141784</v>
      </c>
      <c r="E30" s="26">
        <f>[1]PP!E30+[1]DA!E30</f>
        <v>141784</v>
      </c>
      <c r="F30" s="26">
        <f>[1]PP!F30+[1]DA!F30</f>
        <v>0</v>
      </c>
      <c r="G30" s="26">
        <f>[1]PP!G30+[1]DA!G30</f>
        <v>213695</v>
      </c>
      <c r="H30" s="26">
        <f>[1]PP!H30+[1]DA!H30</f>
        <v>224721</v>
      </c>
      <c r="I30" s="26">
        <f>[1]PP!I30+[1]DA!I30</f>
        <v>0</v>
      </c>
      <c r="J30" s="26">
        <f>[1]PP!J30+[1]DA!J30</f>
        <v>0</v>
      </c>
      <c r="K30" s="26">
        <f>[1]PP!K30+[1]DA!K30</f>
        <v>0</v>
      </c>
      <c r="L30" s="26">
        <f>[1]PP!L30+[1]DA!L30</f>
        <v>0</v>
      </c>
      <c r="M30" s="26">
        <f>[1]PP!M30+[1]DA!M30</f>
        <v>0</v>
      </c>
      <c r="N30" s="26">
        <f>[1]PP!N30+[1]DA!N30</f>
        <v>252551</v>
      </c>
      <c r="O30" s="26">
        <f>[1]PP!O30+[1]DA!O30</f>
        <v>0</v>
      </c>
      <c r="P30" s="26">
        <f>[1]PP!P30+[1]DA!P30</f>
        <v>0</v>
      </c>
      <c r="Q30" s="27">
        <f>[1]PP!Q30+[1]DA!Q30</f>
        <v>4613204</v>
      </c>
    </row>
    <row r="31" spans="2:17" ht="32.25" customHeight="1" x14ac:dyDescent="0.25">
      <c r="B31" s="87" t="s">
        <v>47</v>
      </c>
      <c r="C31" s="101">
        <f>SUM(C6:C30)</f>
        <v>160510041</v>
      </c>
      <c r="D31" s="101">
        <f>SUM(D6:D30)</f>
        <v>6832112</v>
      </c>
      <c r="E31" s="101">
        <f>SUM(E6:E30)</f>
        <v>6832112</v>
      </c>
      <c r="F31" s="101">
        <f>SUM(F6:F30)</f>
        <v>0</v>
      </c>
      <c r="G31" s="101">
        <f t="shared" ref="G31" si="0">SUM(H31:K31)</f>
        <v>5285310</v>
      </c>
      <c r="H31" s="101">
        <f t="shared" ref="H31:Q31" si="1">SUM(H6:H30)</f>
        <v>4107885</v>
      </c>
      <c r="I31" s="101">
        <f t="shared" si="1"/>
        <v>1177425</v>
      </c>
      <c r="J31" s="101">
        <f t="shared" si="1"/>
        <v>0</v>
      </c>
      <c r="K31" s="101">
        <f t="shared" si="1"/>
        <v>0</v>
      </c>
      <c r="L31" s="101">
        <f t="shared" si="1"/>
        <v>52704</v>
      </c>
      <c r="M31" s="101">
        <f t="shared" si="1"/>
        <v>408596</v>
      </c>
      <c r="N31" s="101">
        <f t="shared" si="1"/>
        <v>7733888</v>
      </c>
      <c r="O31" s="101">
        <f t="shared" si="1"/>
        <v>18514</v>
      </c>
      <c r="P31" s="101">
        <f t="shared" si="1"/>
        <v>190652</v>
      </c>
      <c r="Q31" s="101">
        <f t="shared" si="1"/>
        <v>169120265</v>
      </c>
    </row>
    <row r="32" spans="2:17" ht="32.25" customHeight="1" x14ac:dyDescent="0.25">
      <c r="B32" s="257" t="s">
        <v>48</v>
      </c>
      <c r="C32" s="258"/>
      <c r="D32" s="258"/>
      <c r="E32" s="258"/>
      <c r="F32" s="258"/>
      <c r="G32" s="258"/>
      <c r="H32" s="258"/>
      <c r="I32" s="258"/>
      <c r="J32" s="258"/>
      <c r="K32" s="258"/>
      <c r="L32" s="258"/>
      <c r="M32" s="258"/>
      <c r="N32" s="258"/>
      <c r="O32" s="258"/>
      <c r="P32" s="258"/>
      <c r="Q32" s="259"/>
    </row>
    <row r="33" spans="2:17" ht="32.25" customHeight="1" x14ac:dyDescent="0.3">
      <c r="B33" s="22" t="s">
        <v>49</v>
      </c>
      <c r="C33" s="26">
        <f>[1]PP!C33+[1]DA!C33</f>
        <v>0</v>
      </c>
      <c r="D33" s="26">
        <f>[1]PP!D33+[1]DA!D33</f>
        <v>0</v>
      </c>
      <c r="E33" s="26">
        <f>[1]PP!E33+[1]DA!E33</f>
        <v>0</v>
      </c>
      <c r="F33" s="26">
        <f>[1]PP!F33+[1]DA!F33</f>
        <v>0</v>
      </c>
      <c r="G33" s="26">
        <f>[1]PP!G33+[1]DA!G33</f>
        <v>0</v>
      </c>
      <c r="H33" s="26">
        <f>[1]PP!H33+[1]DA!H33</f>
        <v>0</v>
      </c>
      <c r="I33" s="26">
        <f>[1]PP!I33+[1]DA!I33</f>
        <v>0</v>
      </c>
      <c r="J33" s="26">
        <f>[1]PP!J33+[1]DA!J33</f>
        <v>0</v>
      </c>
      <c r="K33" s="26">
        <f>[1]PP!K33+[1]DA!K33</f>
        <v>0</v>
      </c>
      <c r="L33" s="26">
        <f>[1]PP!L33+[1]DA!L33</f>
        <v>0</v>
      </c>
      <c r="M33" s="26">
        <f>[1]PP!M33+[1]DA!M33</f>
        <v>0</v>
      </c>
      <c r="N33" s="26">
        <f>[1]PP!N33+[1]DA!N33</f>
        <v>0</v>
      </c>
      <c r="O33" s="26">
        <f>[1]PP!O33+[1]DA!O33</f>
        <v>0</v>
      </c>
      <c r="P33" s="26">
        <f>[1]PP!P33+[1]DA!P33</f>
        <v>0</v>
      </c>
      <c r="Q33" s="27">
        <f>[1]PP!Q33+[1]DA!Q33</f>
        <v>0</v>
      </c>
    </row>
    <row r="34" spans="2:17" ht="32.25" customHeight="1" x14ac:dyDescent="0.3">
      <c r="B34" s="22" t="s">
        <v>81</v>
      </c>
      <c r="C34" s="26">
        <f>[1]PP!C34+[1]DA!C34</f>
        <v>0</v>
      </c>
      <c r="D34" s="26">
        <f>[1]PP!D34+[1]DA!D34</f>
        <v>0</v>
      </c>
      <c r="E34" s="26">
        <f>[1]PP!E34+[1]DA!E34</f>
        <v>0</v>
      </c>
      <c r="F34" s="26">
        <f>[1]PP!F34+[1]DA!F34</f>
        <v>0</v>
      </c>
      <c r="G34" s="26">
        <f>[1]PP!G34+[1]DA!G34</f>
        <v>0</v>
      </c>
      <c r="H34" s="26">
        <f>[1]PP!H34+[1]DA!H34</f>
        <v>0</v>
      </c>
      <c r="I34" s="26">
        <f>[1]PP!I34+[1]DA!I34</f>
        <v>0</v>
      </c>
      <c r="J34" s="26">
        <f>[1]PP!J34+[1]DA!J34</f>
        <v>0</v>
      </c>
      <c r="K34" s="26">
        <f>[1]PP!K34+[1]DA!K34</f>
        <v>0</v>
      </c>
      <c r="L34" s="26">
        <f>[1]PP!L34+[1]DA!L34</f>
        <v>0</v>
      </c>
      <c r="M34" s="26">
        <f>[1]PP!M34+[1]DA!M34</f>
        <v>0</v>
      </c>
      <c r="N34" s="26">
        <f>[1]PP!N34+[1]DA!N34</f>
        <v>0</v>
      </c>
      <c r="O34" s="26">
        <f>[1]PP!O34+[1]DA!O34</f>
        <v>0</v>
      </c>
      <c r="P34" s="26">
        <f>[1]PP!P34+[1]DA!P34</f>
        <v>0</v>
      </c>
      <c r="Q34" s="27">
        <f>[1]PP!Q34+[1]DA!Q34</f>
        <v>0</v>
      </c>
    </row>
    <row r="35" spans="2:17" ht="32.25" customHeight="1" x14ac:dyDescent="0.3">
      <c r="B35" s="22" t="s">
        <v>50</v>
      </c>
      <c r="C35" s="26">
        <f>[1]PP!C35+[1]DA!C35</f>
        <v>0</v>
      </c>
      <c r="D35" s="26">
        <f>[1]PP!D35+[1]DA!D35</f>
        <v>0</v>
      </c>
      <c r="E35" s="26">
        <f>[1]PP!E35+[1]DA!E35</f>
        <v>0</v>
      </c>
      <c r="F35" s="26">
        <f>[1]PP!F35+[1]DA!F35</f>
        <v>0</v>
      </c>
      <c r="G35" s="26">
        <f>[1]PP!G35+[1]DA!G35</f>
        <v>0</v>
      </c>
      <c r="H35" s="26">
        <f>[1]PP!H35+[1]DA!H35</f>
        <v>0</v>
      </c>
      <c r="I35" s="26">
        <f>[1]PP!I35+[1]DA!I35</f>
        <v>0</v>
      </c>
      <c r="J35" s="26">
        <f>[1]PP!J35+[1]DA!J35</f>
        <v>0</v>
      </c>
      <c r="K35" s="26">
        <f>[1]PP!K35+[1]DA!K35</f>
        <v>0</v>
      </c>
      <c r="L35" s="26">
        <f>[1]PP!L35+[1]DA!L35</f>
        <v>0</v>
      </c>
      <c r="M35" s="26">
        <f>[1]PP!M35+[1]DA!M35</f>
        <v>0</v>
      </c>
      <c r="N35" s="26">
        <f>[1]PP!N35+[1]DA!N35</f>
        <v>0</v>
      </c>
      <c r="O35" s="26">
        <f>[1]PP!O35+[1]DA!O35</f>
        <v>0</v>
      </c>
      <c r="P35" s="26">
        <f>[1]PP!P35+[1]DA!P35</f>
        <v>0</v>
      </c>
      <c r="Q35" s="27">
        <f>[1]PP!Q35+[1]DA!Q35</f>
        <v>0</v>
      </c>
    </row>
    <row r="36" spans="2:17" ht="32.25" customHeight="1" x14ac:dyDescent="0.25">
      <c r="B36" s="87" t="s">
        <v>47</v>
      </c>
      <c r="C36" s="101">
        <f>SUM(C33:C35)</f>
        <v>0</v>
      </c>
      <c r="D36" s="101">
        <f t="shared" ref="D36:Q36" si="2">SUM(D33:D35)</f>
        <v>0</v>
      </c>
      <c r="E36" s="101">
        <f t="shared" si="2"/>
        <v>0</v>
      </c>
      <c r="F36" s="101">
        <f t="shared" si="2"/>
        <v>0</v>
      </c>
      <c r="G36" s="101">
        <f t="shared" si="2"/>
        <v>0</v>
      </c>
      <c r="H36" s="101">
        <f t="shared" si="2"/>
        <v>0</v>
      </c>
      <c r="I36" s="101">
        <f t="shared" si="2"/>
        <v>0</v>
      </c>
      <c r="J36" s="101">
        <f t="shared" si="2"/>
        <v>0</v>
      </c>
      <c r="K36" s="101">
        <f t="shared" si="2"/>
        <v>0</v>
      </c>
      <c r="L36" s="101">
        <f t="shared" si="2"/>
        <v>0</v>
      </c>
      <c r="M36" s="101">
        <f t="shared" si="2"/>
        <v>0</v>
      </c>
      <c r="N36" s="101">
        <f t="shared" si="2"/>
        <v>0</v>
      </c>
      <c r="O36" s="101">
        <f t="shared" si="2"/>
        <v>0</v>
      </c>
      <c r="P36" s="101">
        <f t="shared" si="2"/>
        <v>0</v>
      </c>
      <c r="Q36" s="101">
        <f t="shared" si="2"/>
        <v>0</v>
      </c>
    </row>
    <row r="37" spans="2:17" ht="23.25" customHeight="1" x14ac:dyDescent="0.25">
      <c r="B37" s="261" t="s">
        <v>52</v>
      </c>
      <c r="C37" s="261"/>
      <c r="D37" s="261"/>
      <c r="E37" s="261"/>
      <c r="F37" s="261"/>
      <c r="G37" s="261"/>
      <c r="H37" s="261"/>
      <c r="I37" s="261"/>
      <c r="J37" s="261"/>
      <c r="K37" s="261"/>
      <c r="L37" s="261"/>
      <c r="M37" s="261"/>
      <c r="N37" s="261"/>
      <c r="O37" s="261"/>
      <c r="P37" s="261"/>
      <c r="Q37" s="261"/>
    </row>
  </sheetData>
  <sheetProtection password="E931" sheet="1" objects="1" scenarios="1"/>
  <mergeCells count="4">
    <mergeCell ref="B3:Q3"/>
    <mergeCell ref="B32:Q32"/>
    <mergeCell ref="B37:Q37"/>
    <mergeCell ref="B5:Q5"/>
  </mergeCells>
  <pageMargins left="0.7" right="0.7" top="0.75" bottom="0.75" header="0.3" footer="0.3"/>
  <pageSetup paperSize="9"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Q174"/>
  <sheetViews>
    <sheetView showGridLines="0" topLeftCell="D16" zoomScale="80" zoomScaleNormal="80" workbookViewId="0">
      <selection activeCell="B3" sqref="B3:Q37"/>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3" customWidth="1"/>
  </cols>
  <sheetData>
    <row r="2" spans="1:17" ht="18" customHeight="1" x14ac:dyDescent="0.25">
      <c r="B2" s="9"/>
      <c r="C2" s="9"/>
      <c r="D2" s="9"/>
      <c r="E2" s="9"/>
      <c r="F2" s="9"/>
      <c r="G2" s="9"/>
      <c r="H2" s="9"/>
      <c r="I2" s="9"/>
      <c r="J2" s="9"/>
      <c r="K2" s="9"/>
      <c r="L2" s="9"/>
      <c r="M2" s="9"/>
      <c r="N2" s="9"/>
      <c r="O2" s="9"/>
      <c r="P2" s="9"/>
      <c r="Q2" s="20"/>
    </row>
    <row r="3" spans="1:17" ht="25.5" customHeight="1" x14ac:dyDescent="0.25">
      <c r="B3" s="260" t="s">
        <v>266</v>
      </c>
      <c r="C3" s="260"/>
      <c r="D3" s="260"/>
      <c r="E3" s="260"/>
      <c r="F3" s="260"/>
      <c r="G3" s="260"/>
      <c r="H3" s="260"/>
      <c r="I3" s="260"/>
      <c r="J3" s="260"/>
      <c r="K3" s="260"/>
      <c r="L3" s="260"/>
      <c r="M3" s="260"/>
      <c r="N3" s="260"/>
      <c r="O3" s="260"/>
      <c r="P3" s="260"/>
      <c r="Q3" s="260"/>
    </row>
    <row r="4" spans="1:17" s="6" customFormat="1" ht="45" x14ac:dyDescent="0.25">
      <c r="B4" s="97" t="s">
        <v>0</v>
      </c>
      <c r="C4" s="93" t="s">
        <v>68</v>
      </c>
      <c r="D4" s="93" t="s">
        <v>69</v>
      </c>
      <c r="E4" s="93" t="s">
        <v>70</v>
      </c>
      <c r="F4" s="93" t="s">
        <v>71</v>
      </c>
      <c r="G4" s="93" t="s">
        <v>72</v>
      </c>
      <c r="H4" s="93" t="s">
        <v>89</v>
      </c>
      <c r="I4" s="98" t="s">
        <v>73</v>
      </c>
      <c r="J4" s="93" t="s">
        <v>74</v>
      </c>
      <c r="K4" s="94" t="s">
        <v>75</v>
      </c>
      <c r="L4" s="94" t="s">
        <v>76</v>
      </c>
      <c r="M4" s="100" t="s">
        <v>77</v>
      </c>
      <c r="N4" s="100" t="s">
        <v>2</v>
      </c>
      <c r="O4" s="100" t="s">
        <v>78</v>
      </c>
      <c r="P4" s="100" t="s">
        <v>79</v>
      </c>
      <c r="Q4" s="100" t="s">
        <v>80</v>
      </c>
    </row>
    <row r="5" spans="1:17" ht="29.25" customHeight="1" x14ac:dyDescent="0.25">
      <c r="A5" s="4"/>
      <c r="B5" s="252" t="s">
        <v>16</v>
      </c>
      <c r="C5" s="253"/>
      <c r="D5" s="253"/>
      <c r="E5" s="253"/>
      <c r="F5" s="253"/>
      <c r="G5" s="253"/>
      <c r="H5" s="253"/>
      <c r="I5" s="253"/>
      <c r="J5" s="253"/>
      <c r="K5" s="253"/>
      <c r="L5" s="253"/>
      <c r="M5" s="253"/>
      <c r="N5" s="253"/>
      <c r="O5" s="253"/>
      <c r="P5" s="253"/>
      <c r="Q5" s="254"/>
    </row>
    <row r="6" spans="1:17" ht="29.25" customHeight="1" x14ac:dyDescent="0.3">
      <c r="A6" s="4"/>
      <c r="B6" s="15" t="s">
        <v>53</v>
      </c>
      <c r="C6" s="7">
        <f>'APPENDIX 5'!C6+'APPENDIX 6'!C6+'APPENDIX 7'!C6+'APPENDIX 8'!C6+'APPENDIX 9'!C6+'APPENDIX 10'!C6+'APPENDIX 11'!C6</f>
        <v>3948099</v>
      </c>
      <c r="D6" s="7">
        <f>'APPENDIX 5'!D6+'APPENDIX 6'!D6+'APPENDIX 7'!D6+'APPENDIX 8'!D6+'APPENDIX 9'!D6+'APPENDIX 10'!D6+'APPENDIX 11'!D6</f>
        <v>605309</v>
      </c>
      <c r="E6" s="7">
        <f>'APPENDIX 5'!E6+'APPENDIX 6'!E6+'APPENDIX 7'!E6+'APPENDIX 8'!E6+'APPENDIX 9'!E6+'APPENDIX 10'!E6+'APPENDIX 11'!E6</f>
        <v>352762</v>
      </c>
      <c r="F6" s="7">
        <f>'APPENDIX 5'!F6+'APPENDIX 6'!F6+'APPENDIX 7'!F6+'APPENDIX 8'!F6+'APPENDIX 9'!F6+'APPENDIX 10'!F6+'APPENDIX 11'!F6</f>
        <v>0</v>
      </c>
      <c r="G6" s="7">
        <f>'APPENDIX 5'!G6+'APPENDIX 6'!G6+'APPENDIX 7'!G6+'APPENDIX 8'!G6+'APPENDIX 9'!G6+'APPENDIX 10'!G6+'APPENDIX 11'!G6</f>
        <v>191857</v>
      </c>
      <c r="H6" s="7">
        <f>'APPENDIX 5'!H6+'APPENDIX 6'!H6+'APPENDIX 7'!H6+'APPENDIX 8'!H6+'APPENDIX 9'!H6+'APPENDIX 10'!H6+'APPENDIX 11'!H6</f>
        <v>197884</v>
      </c>
      <c r="I6" s="7">
        <f>'APPENDIX 5'!I6+'APPENDIX 6'!I6+'APPENDIX 7'!I6+'APPENDIX 8'!I6+'APPENDIX 9'!I6+'APPENDIX 10'!I6+'APPENDIX 11'!I6</f>
        <v>0</v>
      </c>
      <c r="J6" s="7">
        <f>'APPENDIX 5'!J6+'APPENDIX 6'!J6+'APPENDIX 7'!J6+'APPENDIX 8'!J6+'APPENDIX 9'!J6+'APPENDIX 10'!J6+'APPENDIX 11'!J6</f>
        <v>0</v>
      </c>
      <c r="K6" s="7">
        <f>'APPENDIX 5'!K6+'APPENDIX 6'!K6+'APPENDIX 7'!K6+'APPENDIX 8'!K6+'APPENDIX 9'!K6+'APPENDIX 10'!K6+'APPENDIX 11'!K6</f>
        <v>15220</v>
      </c>
      <c r="L6" s="7">
        <f>'APPENDIX 5'!L6+'APPENDIX 6'!L6+'APPENDIX 7'!L6+'APPENDIX 8'!L6+'APPENDIX 9'!L6+'APPENDIX 10'!L6+'APPENDIX 11'!L6</f>
        <v>18149</v>
      </c>
      <c r="M6" s="7">
        <f>'APPENDIX 5'!M6+'APPENDIX 6'!M6+'APPENDIX 7'!M6+'APPENDIX 8'!M6+'APPENDIX 9'!M6+'APPENDIX 10'!M6+'APPENDIX 11'!M6</f>
        <v>57151</v>
      </c>
      <c r="N6" s="7">
        <f>'APPENDIX 5'!N6+'APPENDIX 6'!N6+'APPENDIX 7'!N6+'APPENDIX 8'!N6+'APPENDIX 9'!N6+'APPENDIX 10'!N6+'APPENDIX 11'!N6</f>
        <v>146483</v>
      </c>
      <c r="O6" s="7">
        <f>'APPENDIX 5'!O6+'APPENDIX 6'!O6+'APPENDIX 7'!O6+'APPENDIX 8'!O6+'APPENDIX 9'!O6+'APPENDIX 10'!O6+'APPENDIX 11'!O6</f>
        <v>4093</v>
      </c>
      <c r="P6" s="7">
        <f>'APPENDIX 5'!P6+'APPENDIX 6'!P6+'APPENDIX 7'!P6+'APPENDIX 8'!P6+'APPENDIX 9'!P6+'APPENDIX 10'!P6+'APPENDIX 11'!P6</f>
        <v>0</v>
      </c>
      <c r="Q6" s="8">
        <f>'APPENDIX 5'!Q6+'APPENDIX 6'!Q6+'APPENDIX 7'!Q6+'APPENDIX 8'!Q6+'APPENDIX 9'!Q6+'APPENDIX 10'!Q6+'APPENDIX 11'!Q6</f>
        <v>4154847</v>
      </c>
    </row>
    <row r="7" spans="1:17" ht="29.25" customHeight="1" x14ac:dyDescent="0.3">
      <c r="A7" s="4"/>
      <c r="B7" s="15" t="s">
        <v>197</v>
      </c>
      <c r="C7" s="7">
        <f>'APPENDIX 5'!C7+'APPENDIX 6'!C7+'APPENDIX 7'!C7+'APPENDIX 8'!C7+'APPENDIX 9'!C7+'APPENDIX 10'!C7+'APPENDIX 11'!C7</f>
        <v>-519310</v>
      </c>
      <c r="D7" s="7">
        <f>'APPENDIX 5'!D7+'APPENDIX 6'!D7+'APPENDIX 7'!D7+'APPENDIX 8'!D7+'APPENDIX 9'!D7+'APPENDIX 10'!D7+'APPENDIX 11'!D7</f>
        <v>596624</v>
      </c>
      <c r="E7" s="7">
        <f>'APPENDIX 5'!E7+'APPENDIX 6'!E7+'APPENDIX 7'!E7+'APPENDIX 8'!E7+'APPENDIX 9'!E7+'APPENDIX 10'!E7+'APPENDIX 11'!E7</f>
        <v>255099</v>
      </c>
      <c r="F7" s="7">
        <f>'APPENDIX 5'!F7+'APPENDIX 6'!F7+'APPENDIX 7'!F7+'APPENDIX 8'!F7+'APPENDIX 9'!F7+'APPENDIX 10'!F7+'APPENDIX 11'!F7</f>
        <v>0</v>
      </c>
      <c r="G7" s="7">
        <f>'APPENDIX 5'!G7+'APPENDIX 6'!G7+'APPENDIX 7'!G7+'APPENDIX 8'!G7+'APPENDIX 9'!G7+'APPENDIX 10'!G7+'APPENDIX 11'!G7</f>
        <v>25126</v>
      </c>
      <c r="H7" s="7">
        <f>'APPENDIX 5'!H7+'APPENDIX 6'!H7+'APPENDIX 7'!H7+'APPENDIX 8'!H7+'APPENDIX 9'!H7+'APPENDIX 10'!H7+'APPENDIX 11'!H7</f>
        <v>178604</v>
      </c>
      <c r="I7" s="7">
        <f>'APPENDIX 5'!I7+'APPENDIX 6'!I7+'APPENDIX 7'!I7+'APPENDIX 8'!I7+'APPENDIX 9'!I7+'APPENDIX 10'!I7+'APPENDIX 11'!I7</f>
        <v>0</v>
      </c>
      <c r="J7" s="7">
        <f>'APPENDIX 5'!J7+'APPENDIX 6'!J7+'APPENDIX 7'!J7+'APPENDIX 8'!J7+'APPENDIX 9'!J7+'APPENDIX 10'!J7+'APPENDIX 11'!J7</f>
        <v>0</v>
      </c>
      <c r="K7" s="7">
        <f>'APPENDIX 5'!K7+'APPENDIX 6'!K7+'APPENDIX 7'!K7+'APPENDIX 8'!K7+'APPENDIX 9'!K7+'APPENDIX 10'!K7+'APPENDIX 11'!K7</f>
        <v>0</v>
      </c>
      <c r="L7" s="7">
        <f>'APPENDIX 5'!L7+'APPENDIX 6'!L7+'APPENDIX 7'!L7+'APPENDIX 8'!L7+'APPENDIX 9'!L7+'APPENDIX 10'!L7+'APPENDIX 11'!L7</f>
        <v>16117</v>
      </c>
      <c r="M7" s="7">
        <f>'APPENDIX 5'!M7+'APPENDIX 6'!M7+'APPENDIX 7'!M7+'APPENDIX 8'!M7+'APPENDIX 9'!M7+'APPENDIX 10'!M7+'APPENDIX 11'!M7</f>
        <v>115188</v>
      </c>
      <c r="N7" s="7">
        <f>'APPENDIX 5'!N7+'APPENDIX 6'!N7+'APPENDIX 7'!N7+'APPENDIX 8'!N7+'APPENDIX 9'!N7+'APPENDIX 10'!N7+'APPENDIX 11'!N7</f>
        <v>25121</v>
      </c>
      <c r="O7" s="7">
        <f>'APPENDIX 5'!O7+'APPENDIX 6'!O7+'APPENDIX 7'!O7+'APPENDIX 8'!O7+'APPENDIX 9'!O7+'APPENDIX 10'!O7+'APPENDIX 11'!O7</f>
        <v>0</v>
      </c>
      <c r="P7" s="7">
        <f>'APPENDIX 5'!P7+'APPENDIX 6'!P7+'APPENDIX 7'!P7+'APPENDIX 8'!P7+'APPENDIX 9'!P7+'APPENDIX 10'!P7+'APPENDIX 11'!P7</f>
        <v>0</v>
      </c>
      <c r="Q7" s="8">
        <f>'APPENDIX 5'!Q7+'APPENDIX 6'!Q7+'APPENDIX 7'!Q7+'APPENDIX 8'!Q7+'APPENDIX 9'!Q7+'APPENDIX 10'!Q7+'APPENDIX 11'!Q7</f>
        <v>-549000</v>
      </c>
    </row>
    <row r="8" spans="1:17" ht="29.25" customHeight="1" x14ac:dyDescent="0.3">
      <c r="A8" s="4"/>
      <c r="B8" s="15" t="s">
        <v>208</v>
      </c>
      <c r="C8" s="7">
        <f>'APPENDIX 5'!C8+'APPENDIX 6'!C8+'APPENDIX 7'!C8+'APPENDIX 8'!C8+'APPENDIX 9'!C8+'APPENDIX 10'!C8+'APPENDIX 11'!C8</f>
        <v>55573188</v>
      </c>
      <c r="D8" s="7">
        <f>'APPENDIX 5'!D8+'APPENDIX 6'!D8+'APPENDIX 7'!D8+'APPENDIX 8'!D8+'APPENDIX 9'!D8+'APPENDIX 10'!D8+'APPENDIX 11'!D8</f>
        <v>5090700</v>
      </c>
      <c r="E8" s="7">
        <f>'APPENDIX 5'!E8+'APPENDIX 6'!E8+'APPENDIX 7'!E8+'APPENDIX 8'!E8+'APPENDIX 9'!E8+'APPENDIX 10'!E8+'APPENDIX 11'!E8</f>
        <v>4945886</v>
      </c>
      <c r="F8" s="7">
        <f>'APPENDIX 5'!F8+'APPENDIX 6'!F8+'APPENDIX 7'!F8+'APPENDIX 8'!F8+'APPENDIX 9'!F8+'APPENDIX 10'!F8+'APPENDIX 11'!F8</f>
        <v>0</v>
      </c>
      <c r="G8" s="7">
        <f>'APPENDIX 5'!G8+'APPENDIX 6'!G8+'APPENDIX 7'!G8+'APPENDIX 8'!G8+'APPENDIX 9'!G8+'APPENDIX 10'!G8+'APPENDIX 11'!G8</f>
        <v>2058167</v>
      </c>
      <c r="H8" s="7">
        <f>'APPENDIX 5'!H8+'APPENDIX 6'!H8+'APPENDIX 7'!H8+'APPENDIX 8'!H8+'APPENDIX 9'!H8+'APPENDIX 10'!H8+'APPENDIX 11'!H8</f>
        <v>2058167</v>
      </c>
      <c r="I8" s="7">
        <f>'APPENDIX 5'!I8+'APPENDIX 6'!I8+'APPENDIX 7'!I8+'APPENDIX 8'!I8+'APPENDIX 9'!I8+'APPENDIX 10'!I8+'APPENDIX 11'!I8</f>
        <v>0</v>
      </c>
      <c r="J8" s="7">
        <f>'APPENDIX 5'!J8+'APPENDIX 6'!J8+'APPENDIX 7'!J8+'APPENDIX 8'!J8+'APPENDIX 9'!J8+'APPENDIX 10'!J8+'APPENDIX 11'!J8</f>
        <v>0</v>
      </c>
      <c r="K8" s="7">
        <f>'APPENDIX 5'!K8+'APPENDIX 6'!K8+'APPENDIX 7'!K8+'APPENDIX 8'!K8+'APPENDIX 9'!K8+'APPENDIX 10'!K8+'APPENDIX 11'!K8</f>
        <v>0</v>
      </c>
      <c r="L8" s="7">
        <f>'APPENDIX 5'!L8+'APPENDIX 6'!L8+'APPENDIX 7'!L8+'APPENDIX 8'!L8+'APPENDIX 9'!L8+'APPENDIX 10'!L8+'APPENDIX 11'!L8</f>
        <v>344835</v>
      </c>
      <c r="M8" s="7">
        <f>'APPENDIX 5'!M8+'APPENDIX 6'!M8+'APPENDIX 7'!M8+'APPENDIX 8'!M8+'APPENDIX 9'!M8+'APPENDIX 10'!M8+'APPENDIX 11'!M8</f>
        <v>670284</v>
      </c>
      <c r="N8" s="7">
        <f>'APPENDIX 5'!N8+'APPENDIX 6'!N8+'APPENDIX 7'!N8+'APPENDIX 8'!N8+'APPENDIX 9'!N8+'APPENDIX 10'!N8+'APPENDIX 11'!N8</f>
        <v>4541211</v>
      </c>
      <c r="O8" s="7">
        <f>'APPENDIX 5'!O8+'APPENDIX 6'!O8+'APPENDIX 7'!O8+'APPENDIX 8'!O8+'APPENDIX 9'!O8+'APPENDIX 10'!O8+'APPENDIX 11'!O8</f>
        <v>22201</v>
      </c>
      <c r="P8" s="7">
        <f>'APPENDIX 5'!P8+'APPENDIX 6'!P8+'APPENDIX 7'!P8+'APPENDIX 8'!P8+'APPENDIX 9'!P8+'APPENDIX 10'!P8+'APPENDIX 11'!P8</f>
        <v>0</v>
      </c>
      <c r="Q8" s="8">
        <f>'APPENDIX 5'!Q8+'APPENDIX 6'!Q8+'APPENDIX 7'!Q8+'APPENDIX 8'!Q8+'APPENDIX 9'!Q8+'APPENDIX 10'!Q8+'APPENDIX 11'!Q8</f>
        <v>61964799</v>
      </c>
    </row>
    <row r="9" spans="1:17" ht="29.25" customHeight="1" x14ac:dyDescent="0.3">
      <c r="A9" s="4"/>
      <c r="B9" s="15" t="s">
        <v>54</v>
      </c>
      <c r="C9" s="7">
        <f>'APPENDIX 5'!C9+'APPENDIX 6'!C9+'APPENDIX 7'!C9+'APPENDIX 8'!C9+'APPENDIX 9'!C9+'APPENDIX 10'!C9+'APPENDIX 11'!C9</f>
        <v>314875</v>
      </c>
      <c r="D9" s="7">
        <f>'APPENDIX 5'!D9+'APPENDIX 6'!D9+'APPENDIX 7'!D9+'APPENDIX 8'!D9+'APPENDIX 9'!D9+'APPENDIX 10'!D9+'APPENDIX 11'!D9</f>
        <v>155393</v>
      </c>
      <c r="E9" s="7">
        <f>'APPENDIX 5'!E9+'APPENDIX 6'!E9+'APPENDIX 7'!E9+'APPENDIX 8'!E9+'APPENDIX 9'!E9+'APPENDIX 10'!E9+'APPENDIX 11'!E9</f>
        <v>144827</v>
      </c>
      <c r="F9" s="7">
        <f>'APPENDIX 5'!F9+'APPENDIX 6'!F9+'APPENDIX 7'!F9+'APPENDIX 8'!F9+'APPENDIX 9'!F9+'APPENDIX 10'!F9+'APPENDIX 11'!F9</f>
        <v>0</v>
      </c>
      <c r="G9" s="7">
        <f>'APPENDIX 5'!G9+'APPENDIX 6'!G9+'APPENDIX 7'!G9+'APPENDIX 8'!G9+'APPENDIX 9'!G9+'APPENDIX 10'!G9+'APPENDIX 11'!G9</f>
        <v>28573</v>
      </c>
      <c r="H9" s="7">
        <f>'APPENDIX 5'!H9+'APPENDIX 6'!H9+'APPENDIX 7'!H9+'APPENDIX 8'!H9+'APPENDIX 9'!H9+'APPENDIX 10'!H9+'APPENDIX 11'!H9</f>
        <v>27922</v>
      </c>
      <c r="I9" s="7">
        <f>'APPENDIX 5'!I9+'APPENDIX 6'!I9+'APPENDIX 7'!I9+'APPENDIX 8'!I9+'APPENDIX 9'!I9+'APPENDIX 10'!I9+'APPENDIX 11'!I9</f>
        <v>0</v>
      </c>
      <c r="J9" s="7">
        <f>'APPENDIX 5'!J9+'APPENDIX 6'!J9+'APPENDIX 7'!J9+'APPENDIX 8'!J9+'APPENDIX 9'!J9+'APPENDIX 10'!J9+'APPENDIX 11'!J9</f>
        <v>0</v>
      </c>
      <c r="K9" s="7">
        <f>'APPENDIX 5'!K9+'APPENDIX 6'!K9+'APPENDIX 7'!K9+'APPENDIX 8'!K9+'APPENDIX 9'!K9+'APPENDIX 10'!K9+'APPENDIX 11'!K9</f>
        <v>0</v>
      </c>
      <c r="L9" s="7">
        <f>'APPENDIX 5'!L9+'APPENDIX 6'!L9+'APPENDIX 7'!L9+'APPENDIX 8'!L9+'APPENDIX 9'!L9+'APPENDIX 10'!L9+'APPENDIX 11'!L9</f>
        <v>4062</v>
      </c>
      <c r="M9" s="7">
        <f>'APPENDIX 5'!M9+'APPENDIX 6'!M9+'APPENDIX 7'!M9+'APPENDIX 8'!M9+'APPENDIX 9'!M9+'APPENDIX 10'!M9+'APPENDIX 11'!M9</f>
        <v>44005</v>
      </c>
      <c r="N9" s="7">
        <f>'APPENDIX 5'!N9+'APPENDIX 6'!N9+'APPENDIX 7'!N9+'APPENDIX 8'!N9+'APPENDIX 9'!N9+'APPENDIX 10'!N9+'APPENDIX 11'!N9</f>
        <v>53418</v>
      </c>
      <c r="O9" s="7">
        <f>'APPENDIX 5'!O9+'APPENDIX 6'!O9+'APPENDIX 7'!O9+'APPENDIX 8'!O9+'APPENDIX 9'!O9+'APPENDIX 10'!O9+'APPENDIX 11'!O9</f>
        <v>0</v>
      </c>
      <c r="P9" s="7">
        <f>'APPENDIX 5'!P9+'APPENDIX 6'!P9+'APPENDIX 7'!P9+'APPENDIX 8'!P9+'APPENDIX 9'!P9+'APPENDIX 10'!P9+'APPENDIX 11'!P9</f>
        <v>0</v>
      </c>
      <c r="Q9" s="8">
        <f>'APPENDIX 5'!Q9+'APPENDIX 6'!Q9+'APPENDIX 7'!Q9+'APPENDIX 8'!Q9+'APPENDIX 9'!Q9+'APPENDIX 10'!Q9+'APPENDIX 11'!Q9</f>
        <v>437132</v>
      </c>
    </row>
    <row r="10" spans="1:17" ht="29.25" customHeight="1" x14ac:dyDescent="0.3">
      <c r="A10" s="4"/>
      <c r="B10" s="15" t="s">
        <v>55</v>
      </c>
      <c r="C10" s="7">
        <f>'APPENDIX 5'!C10+'APPENDIX 6'!C10+'APPENDIX 7'!C10+'APPENDIX 8'!C10+'APPENDIX 9'!C10+'APPENDIX 10'!C10+'APPENDIX 11'!C10</f>
        <v>1102609</v>
      </c>
      <c r="D10" s="7">
        <f>'APPENDIX 5'!D10+'APPENDIX 6'!D10+'APPENDIX 7'!D10+'APPENDIX 8'!D10+'APPENDIX 9'!D10+'APPENDIX 10'!D10+'APPENDIX 11'!D10</f>
        <v>1938925</v>
      </c>
      <c r="E10" s="7">
        <f>'APPENDIX 5'!E10+'APPENDIX 6'!E10+'APPENDIX 7'!E10+'APPENDIX 8'!E10+'APPENDIX 9'!E10+'APPENDIX 10'!E10+'APPENDIX 11'!E10</f>
        <v>1536277</v>
      </c>
      <c r="F10" s="7">
        <f>'APPENDIX 5'!F10+'APPENDIX 6'!F10+'APPENDIX 7'!F10+'APPENDIX 8'!F10+'APPENDIX 9'!F10+'APPENDIX 10'!F10+'APPENDIX 11'!F10</f>
        <v>0</v>
      </c>
      <c r="G10" s="7">
        <f>'APPENDIX 5'!G10+'APPENDIX 6'!G10+'APPENDIX 7'!G10+'APPENDIX 8'!G10+'APPENDIX 9'!G10+'APPENDIX 10'!G10+'APPENDIX 11'!G10</f>
        <v>347669</v>
      </c>
      <c r="H10" s="7">
        <f>'APPENDIX 5'!H10+'APPENDIX 6'!H10+'APPENDIX 7'!H10+'APPENDIX 8'!H10+'APPENDIX 9'!H10+'APPENDIX 10'!H10+'APPENDIX 11'!H10</f>
        <v>1053655</v>
      </c>
      <c r="I10" s="7">
        <f>'APPENDIX 5'!I10+'APPENDIX 6'!I10+'APPENDIX 7'!I10+'APPENDIX 8'!I10+'APPENDIX 9'!I10+'APPENDIX 10'!I10+'APPENDIX 11'!I10</f>
        <v>0</v>
      </c>
      <c r="J10" s="7">
        <f>'APPENDIX 5'!J10+'APPENDIX 6'!J10+'APPENDIX 7'!J10+'APPENDIX 8'!J10+'APPENDIX 9'!J10+'APPENDIX 10'!J10+'APPENDIX 11'!J10</f>
        <v>0</v>
      </c>
      <c r="K10" s="7">
        <f>'APPENDIX 5'!K10+'APPENDIX 6'!K10+'APPENDIX 7'!K10+'APPENDIX 8'!K10+'APPENDIX 9'!K10+'APPENDIX 10'!K10+'APPENDIX 11'!K10</f>
        <v>0</v>
      </c>
      <c r="L10" s="7">
        <f>'APPENDIX 5'!L10+'APPENDIX 6'!L10+'APPENDIX 7'!L10+'APPENDIX 8'!L10+'APPENDIX 9'!L10+'APPENDIX 10'!L10+'APPENDIX 11'!L10</f>
        <v>13868</v>
      </c>
      <c r="M10" s="7">
        <f>'APPENDIX 5'!M10+'APPENDIX 6'!M10+'APPENDIX 7'!M10+'APPENDIX 8'!M10+'APPENDIX 9'!M10+'APPENDIX 10'!M10+'APPENDIX 11'!M10</f>
        <v>265674</v>
      </c>
      <c r="N10" s="7">
        <f>'APPENDIX 5'!N10+'APPENDIX 6'!N10+'APPENDIX 7'!N10+'APPENDIX 8'!N10+'APPENDIX 9'!N10+'APPENDIX 10'!N10+'APPENDIX 11'!N10</f>
        <v>130665</v>
      </c>
      <c r="O10" s="7">
        <f>'APPENDIX 5'!O10+'APPENDIX 6'!O10+'APPENDIX 7'!O10+'APPENDIX 8'!O10+'APPENDIX 9'!O10+'APPENDIX 10'!O10+'APPENDIX 11'!O10</f>
        <v>0</v>
      </c>
      <c r="P10" s="7">
        <f>'APPENDIX 5'!P10+'APPENDIX 6'!P10+'APPENDIX 7'!P10+'APPENDIX 8'!P10+'APPENDIX 9'!P10+'APPENDIX 10'!P10+'APPENDIX 11'!P10</f>
        <v>28750</v>
      </c>
      <c r="Q10" s="8">
        <f>'APPENDIX 5'!Q10+'APPENDIX 6'!Q10+'APPENDIX 7'!Q10+'APPENDIX 8'!Q10+'APPENDIX 9'!Q10+'APPENDIX 10'!Q10+'APPENDIX 11'!Q10</f>
        <v>1407605</v>
      </c>
    </row>
    <row r="11" spans="1:17" ht="29.25" customHeight="1" x14ac:dyDescent="0.3">
      <c r="A11" s="4"/>
      <c r="B11" s="15" t="s">
        <v>23</v>
      </c>
      <c r="C11" s="7">
        <f>'APPENDIX 5'!C11+'APPENDIX 6'!C11+'APPENDIX 7'!C11+'APPENDIX 8'!C11+'APPENDIX 9'!C11+'APPENDIX 10'!C11+'APPENDIX 11'!C11</f>
        <v>657868</v>
      </c>
      <c r="D11" s="7">
        <f>'APPENDIX 5'!D11+'APPENDIX 6'!D11+'APPENDIX 7'!D11+'APPENDIX 8'!D11+'APPENDIX 9'!D11+'APPENDIX 10'!D11+'APPENDIX 11'!D11</f>
        <v>74214</v>
      </c>
      <c r="E11" s="7">
        <f>'APPENDIX 5'!E11+'APPENDIX 6'!E11+'APPENDIX 7'!E11+'APPENDIX 8'!E11+'APPENDIX 9'!E11+'APPENDIX 10'!E11+'APPENDIX 11'!E11</f>
        <v>74214</v>
      </c>
      <c r="F11" s="7">
        <f>'APPENDIX 5'!F11+'APPENDIX 6'!F11+'APPENDIX 7'!F11+'APPENDIX 8'!F11+'APPENDIX 9'!F11+'APPENDIX 10'!F11+'APPENDIX 11'!F11</f>
        <v>0</v>
      </c>
      <c r="G11" s="7">
        <f>'APPENDIX 5'!G11+'APPENDIX 6'!G11+'APPENDIX 7'!G11+'APPENDIX 8'!G11+'APPENDIX 9'!G11+'APPENDIX 10'!G11+'APPENDIX 11'!G11</f>
        <v>37400</v>
      </c>
      <c r="H11" s="7">
        <f>'APPENDIX 5'!H11+'APPENDIX 6'!H11+'APPENDIX 7'!H11+'APPENDIX 8'!H11+'APPENDIX 9'!H11+'APPENDIX 10'!H11+'APPENDIX 11'!H11</f>
        <v>64492</v>
      </c>
      <c r="I11" s="7">
        <f>'APPENDIX 5'!I11+'APPENDIX 6'!I11+'APPENDIX 7'!I11+'APPENDIX 8'!I11+'APPENDIX 9'!I11+'APPENDIX 10'!I11+'APPENDIX 11'!I11</f>
        <v>0</v>
      </c>
      <c r="J11" s="7">
        <f>'APPENDIX 5'!J11+'APPENDIX 6'!J11+'APPENDIX 7'!J11+'APPENDIX 8'!J11+'APPENDIX 9'!J11+'APPENDIX 10'!J11+'APPENDIX 11'!J11</f>
        <v>0</v>
      </c>
      <c r="K11" s="7">
        <f>'APPENDIX 5'!K11+'APPENDIX 6'!K11+'APPENDIX 7'!K11+'APPENDIX 8'!K11+'APPENDIX 9'!K11+'APPENDIX 10'!K11+'APPENDIX 11'!K11</f>
        <v>0</v>
      </c>
      <c r="L11" s="7">
        <f>'APPENDIX 5'!L11+'APPENDIX 6'!L11+'APPENDIX 7'!L11+'APPENDIX 8'!L11+'APPENDIX 9'!L11+'APPENDIX 10'!L11+'APPENDIX 11'!L11</f>
        <v>11793</v>
      </c>
      <c r="M11" s="7">
        <f>'APPENDIX 5'!M11+'APPENDIX 6'!M11+'APPENDIX 7'!M11+'APPENDIX 8'!M11+'APPENDIX 9'!M11+'APPENDIX 10'!M11+'APPENDIX 11'!M11</f>
        <v>13833</v>
      </c>
      <c r="N11" s="7">
        <f>'APPENDIX 5'!N11+'APPENDIX 6'!N11+'APPENDIX 7'!N11+'APPENDIX 8'!N11+'APPENDIX 9'!N11+'APPENDIX 10'!N11+'APPENDIX 11'!N11</f>
        <v>13310</v>
      </c>
      <c r="O11" s="7">
        <f>'APPENDIX 5'!O11+'APPENDIX 6'!O11+'APPENDIX 7'!O11+'APPENDIX 8'!O11+'APPENDIX 9'!O11+'APPENDIX 10'!O11+'APPENDIX 11'!O11</f>
        <v>0</v>
      </c>
      <c r="P11" s="7">
        <f>'APPENDIX 5'!P11+'APPENDIX 6'!P11+'APPENDIX 7'!P11+'APPENDIX 8'!P11+'APPENDIX 9'!P11+'APPENDIX 10'!P11+'APPENDIX 11'!P11</f>
        <v>0</v>
      </c>
      <c r="Q11" s="8">
        <f>'APPENDIX 5'!Q11+'APPENDIX 6'!Q11+'APPENDIX 7'!Q11+'APPENDIX 8'!Q11+'APPENDIX 9'!Q11+'APPENDIX 10'!Q11+'APPENDIX 11'!Q11</f>
        <v>655275</v>
      </c>
    </row>
    <row r="12" spans="1:17" ht="29.25" customHeight="1" x14ac:dyDescent="0.3">
      <c r="A12" s="4"/>
      <c r="B12" s="15" t="s">
        <v>56</v>
      </c>
      <c r="C12" s="7">
        <f>'APPENDIX 5'!C12+'APPENDIX 6'!C12+'APPENDIX 7'!C12+'APPENDIX 8'!C12+'APPENDIX 9'!C12+'APPENDIX 10'!C12+'APPENDIX 11'!C12</f>
        <v>410500</v>
      </c>
      <c r="D12" s="7">
        <f>'APPENDIX 5'!D12+'APPENDIX 6'!D12+'APPENDIX 7'!D12+'APPENDIX 8'!D12+'APPENDIX 9'!D12+'APPENDIX 10'!D12+'APPENDIX 11'!D12</f>
        <v>33363</v>
      </c>
      <c r="E12" s="7">
        <f>'APPENDIX 5'!E12+'APPENDIX 6'!E12+'APPENDIX 7'!E12+'APPENDIX 8'!E12+'APPENDIX 9'!E12+'APPENDIX 10'!E12+'APPENDIX 11'!E12</f>
        <v>5030</v>
      </c>
      <c r="F12" s="7">
        <f>'APPENDIX 5'!F12+'APPENDIX 6'!F12+'APPENDIX 7'!F12+'APPENDIX 8'!F12+'APPENDIX 9'!F12+'APPENDIX 10'!F12+'APPENDIX 11'!F12</f>
        <v>0</v>
      </c>
      <c r="G12" s="7">
        <f>'APPENDIX 5'!G12+'APPENDIX 6'!G12+'APPENDIX 7'!G12+'APPENDIX 8'!G12+'APPENDIX 9'!G12+'APPENDIX 10'!G12+'APPENDIX 11'!G12</f>
        <v>5726</v>
      </c>
      <c r="H12" s="7">
        <f>'APPENDIX 5'!H12+'APPENDIX 6'!H12+'APPENDIX 7'!H12+'APPENDIX 8'!H12+'APPENDIX 9'!H12+'APPENDIX 10'!H12+'APPENDIX 11'!H12</f>
        <v>7370</v>
      </c>
      <c r="I12" s="7">
        <f>'APPENDIX 5'!I12+'APPENDIX 6'!I12+'APPENDIX 7'!I12+'APPENDIX 8'!I12+'APPENDIX 9'!I12+'APPENDIX 10'!I12+'APPENDIX 11'!I12</f>
        <v>0</v>
      </c>
      <c r="J12" s="7">
        <f>'APPENDIX 5'!J12+'APPENDIX 6'!J12+'APPENDIX 7'!J12+'APPENDIX 8'!J12+'APPENDIX 9'!J12+'APPENDIX 10'!J12+'APPENDIX 11'!J12</f>
        <v>0</v>
      </c>
      <c r="K12" s="7">
        <f>'APPENDIX 5'!K12+'APPENDIX 6'!K12+'APPENDIX 7'!K12+'APPENDIX 8'!K12+'APPENDIX 9'!K12+'APPENDIX 10'!K12+'APPENDIX 11'!K12</f>
        <v>0</v>
      </c>
      <c r="L12" s="7">
        <f>'APPENDIX 5'!L12+'APPENDIX 6'!L12+'APPENDIX 7'!L12+'APPENDIX 8'!L12+'APPENDIX 9'!L12+'APPENDIX 10'!L12+'APPENDIX 11'!L12</f>
        <v>-4446</v>
      </c>
      <c r="M12" s="7">
        <f>'APPENDIX 5'!M12+'APPENDIX 6'!M12+'APPENDIX 7'!M12+'APPENDIX 8'!M12+'APPENDIX 9'!M12+'APPENDIX 10'!M12+'APPENDIX 11'!M12</f>
        <v>7215</v>
      </c>
      <c r="N12" s="7">
        <f>'APPENDIX 5'!N12+'APPENDIX 6'!N12+'APPENDIX 7'!N12+'APPENDIX 8'!N12+'APPENDIX 9'!N12+'APPENDIX 10'!N12+'APPENDIX 11'!N12</f>
        <v>9147</v>
      </c>
      <c r="O12" s="7">
        <f>'APPENDIX 5'!O12+'APPENDIX 6'!O12+'APPENDIX 7'!O12+'APPENDIX 8'!O12+'APPENDIX 9'!O12+'APPENDIX 10'!O12+'APPENDIX 11'!O12</f>
        <v>0</v>
      </c>
      <c r="P12" s="7">
        <f>'APPENDIX 5'!P12+'APPENDIX 6'!P12+'APPENDIX 7'!P12+'APPENDIX 8'!P12+'APPENDIX 9'!P12+'APPENDIX 10'!P12+'APPENDIX 11'!P12</f>
        <v>0</v>
      </c>
      <c r="Q12" s="8">
        <f>'APPENDIX 5'!Q12+'APPENDIX 6'!Q12+'APPENDIX 7'!Q12+'APPENDIX 8'!Q12+'APPENDIX 9'!Q12+'APPENDIX 10'!Q12+'APPENDIX 11'!Q12</f>
        <v>414537</v>
      </c>
    </row>
    <row r="13" spans="1:17" ht="29.25" customHeight="1" x14ac:dyDescent="0.3">
      <c r="A13" s="4"/>
      <c r="B13" s="15" t="s">
        <v>57</v>
      </c>
      <c r="C13" s="7">
        <f>'APPENDIX 5'!C13+'APPENDIX 6'!C13+'APPENDIX 7'!C13+'APPENDIX 8'!C13+'APPENDIX 9'!C13+'APPENDIX 10'!C13+'APPENDIX 11'!C13</f>
        <v>5702906</v>
      </c>
      <c r="D13" s="7">
        <f>'APPENDIX 5'!D13+'APPENDIX 6'!D13+'APPENDIX 7'!D13+'APPENDIX 8'!D13+'APPENDIX 9'!D13+'APPENDIX 10'!D13+'APPENDIX 11'!D13</f>
        <v>458912</v>
      </c>
      <c r="E13" s="7">
        <f>'APPENDIX 5'!E13+'APPENDIX 6'!E13+'APPENDIX 7'!E13+'APPENDIX 8'!E13+'APPENDIX 9'!E13+'APPENDIX 10'!E13+'APPENDIX 11'!E13</f>
        <v>442479</v>
      </c>
      <c r="F13" s="7">
        <f>'APPENDIX 5'!F13+'APPENDIX 6'!F13+'APPENDIX 7'!F13+'APPENDIX 8'!F13+'APPENDIX 9'!F13+'APPENDIX 10'!F13+'APPENDIX 11'!F13</f>
        <v>0</v>
      </c>
      <c r="G13" s="7">
        <f>'APPENDIX 5'!G13+'APPENDIX 6'!G13+'APPENDIX 7'!G13+'APPENDIX 8'!G13+'APPENDIX 9'!G13+'APPENDIX 10'!G13+'APPENDIX 11'!G13</f>
        <v>77370</v>
      </c>
      <c r="H13" s="7">
        <f>'APPENDIX 5'!H13+'APPENDIX 6'!H13+'APPENDIX 7'!H13+'APPENDIX 8'!H13+'APPENDIX 9'!H13+'APPENDIX 10'!H13+'APPENDIX 11'!H13</f>
        <v>77370</v>
      </c>
      <c r="I13" s="7">
        <f>'APPENDIX 5'!I13+'APPENDIX 6'!I13+'APPENDIX 7'!I13+'APPENDIX 8'!I13+'APPENDIX 9'!I13+'APPENDIX 10'!I13+'APPENDIX 11'!I13</f>
        <v>0</v>
      </c>
      <c r="J13" s="7">
        <f>'APPENDIX 5'!J13+'APPENDIX 6'!J13+'APPENDIX 7'!J13+'APPENDIX 8'!J13+'APPENDIX 9'!J13+'APPENDIX 10'!J13+'APPENDIX 11'!J13</f>
        <v>0</v>
      </c>
      <c r="K13" s="7">
        <f>'APPENDIX 5'!K13+'APPENDIX 6'!K13+'APPENDIX 7'!K13+'APPENDIX 8'!K13+'APPENDIX 9'!K13+'APPENDIX 10'!K13+'APPENDIX 11'!K13</f>
        <v>0</v>
      </c>
      <c r="L13" s="7">
        <f>'APPENDIX 5'!L13+'APPENDIX 6'!L13+'APPENDIX 7'!L13+'APPENDIX 8'!L13+'APPENDIX 9'!L13+'APPENDIX 10'!L13+'APPENDIX 11'!L13</f>
        <v>-771</v>
      </c>
      <c r="M13" s="7">
        <f>'APPENDIX 5'!M13+'APPENDIX 6'!M13+'APPENDIX 7'!M13+'APPENDIX 8'!M13+'APPENDIX 9'!M13+'APPENDIX 10'!M13+'APPENDIX 11'!M13</f>
        <v>12963</v>
      </c>
      <c r="N13" s="7">
        <f>'APPENDIX 5'!N13+'APPENDIX 6'!N13+'APPENDIX 7'!N13+'APPENDIX 8'!N13+'APPENDIX 9'!N13+'APPENDIX 10'!N13+'APPENDIX 11'!N13</f>
        <v>190903</v>
      </c>
      <c r="O13" s="7">
        <f>'APPENDIX 5'!O13+'APPENDIX 6'!O13+'APPENDIX 7'!O13+'APPENDIX 8'!O13+'APPENDIX 9'!O13+'APPENDIX 10'!O13+'APPENDIX 11'!O13</f>
        <v>0</v>
      </c>
      <c r="P13" s="7">
        <f>'APPENDIX 5'!P13+'APPENDIX 6'!P13+'APPENDIX 7'!P13+'APPENDIX 8'!P13+'APPENDIX 9'!P13+'APPENDIX 10'!P13+'APPENDIX 11'!P13</f>
        <v>0</v>
      </c>
      <c r="Q13" s="8">
        <f>'APPENDIX 5'!Q13+'APPENDIX 6'!Q13+'APPENDIX 7'!Q13+'APPENDIX 8'!Q13+'APPENDIX 9'!Q13+'APPENDIX 10'!Q13+'APPENDIX 11'!Q13</f>
        <v>6246725</v>
      </c>
    </row>
    <row r="14" spans="1:17" ht="29.25" customHeight="1" x14ac:dyDescent="0.3">
      <c r="A14" s="4"/>
      <c r="B14" s="15" t="s">
        <v>58</v>
      </c>
      <c r="C14" s="7">
        <f>'APPENDIX 5'!C14+'APPENDIX 6'!C14+'APPENDIX 7'!C14+'APPENDIX 8'!C14+'APPENDIX 9'!C14+'APPENDIX 10'!C14+'APPENDIX 11'!C14</f>
        <v>806106</v>
      </c>
      <c r="D14" s="7">
        <f>'APPENDIX 5'!D14+'APPENDIX 6'!D14+'APPENDIX 7'!D14+'APPENDIX 8'!D14+'APPENDIX 9'!D14+'APPENDIX 10'!D14+'APPENDIX 11'!D14</f>
        <v>29176</v>
      </c>
      <c r="E14" s="7">
        <f>'APPENDIX 5'!E14+'APPENDIX 6'!E14+'APPENDIX 7'!E14+'APPENDIX 8'!E14+'APPENDIX 9'!E14+'APPENDIX 10'!E14+'APPENDIX 11'!E14</f>
        <v>28968</v>
      </c>
      <c r="F14" s="7">
        <f>'APPENDIX 5'!F14+'APPENDIX 6'!F14+'APPENDIX 7'!F14+'APPENDIX 8'!F14+'APPENDIX 9'!F14+'APPENDIX 10'!F14+'APPENDIX 11'!F14</f>
        <v>0</v>
      </c>
      <c r="G14" s="7">
        <f>'APPENDIX 5'!G14+'APPENDIX 6'!G14+'APPENDIX 7'!G14+'APPENDIX 8'!G14+'APPENDIX 9'!G14+'APPENDIX 10'!G14+'APPENDIX 11'!G14</f>
        <v>5045</v>
      </c>
      <c r="H14" s="7">
        <f>'APPENDIX 5'!H14+'APPENDIX 6'!H14+'APPENDIX 7'!H14+'APPENDIX 8'!H14+'APPENDIX 9'!H14+'APPENDIX 10'!H14+'APPENDIX 11'!H14</f>
        <v>23037</v>
      </c>
      <c r="I14" s="7">
        <f>'APPENDIX 5'!I14+'APPENDIX 6'!I14+'APPENDIX 7'!I14+'APPENDIX 8'!I14+'APPENDIX 9'!I14+'APPENDIX 10'!I14+'APPENDIX 11'!I14</f>
        <v>177</v>
      </c>
      <c r="J14" s="7">
        <f>'APPENDIX 5'!J14+'APPENDIX 6'!J14+'APPENDIX 7'!J14+'APPENDIX 8'!J14+'APPENDIX 9'!J14+'APPENDIX 10'!J14+'APPENDIX 11'!J14</f>
        <v>46</v>
      </c>
      <c r="K14" s="7">
        <f>'APPENDIX 5'!K14+'APPENDIX 6'!K14+'APPENDIX 7'!K14+'APPENDIX 8'!K14+'APPENDIX 9'!K14+'APPENDIX 10'!K14+'APPENDIX 11'!K14</f>
        <v>0</v>
      </c>
      <c r="L14" s="7">
        <f>'APPENDIX 5'!L14+'APPENDIX 6'!L14+'APPENDIX 7'!L14+'APPENDIX 8'!L14+'APPENDIX 9'!L14+'APPENDIX 10'!L14+'APPENDIX 11'!L14</f>
        <v>4040</v>
      </c>
      <c r="M14" s="7">
        <f>'APPENDIX 5'!M14+'APPENDIX 6'!M14+'APPENDIX 7'!M14+'APPENDIX 8'!M14+'APPENDIX 9'!M14+'APPENDIX 10'!M14+'APPENDIX 11'!M14</f>
        <v>11395</v>
      </c>
      <c r="N14" s="7">
        <f>'APPENDIX 5'!N14+'APPENDIX 6'!N14+'APPENDIX 7'!N14+'APPENDIX 8'!N14+'APPENDIX 9'!N14+'APPENDIX 10'!N14+'APPENDIX 11'!N14</f>
        <v>12292</v>
      </c>
      <c r="O14" s="7">
        <f>'APPENDIX 5'!O14+'APPENDIX 6'!O14+'APPENDIX 7'!O14+'APPENDIX 8'!O14+'APPENDIX 9'!O14+'APPENDIX 10'!O14+'APPENDIX 11'!O14</f>
        <v>0</v>
      </c>
      <c r="P14" s="7">
        <f>'APPENDIX 5'!P14+'APPENDIX 6'!P14+'APPENDIX 7'!P14+'APPENDIX 8'!P14+'APPENDIX 9'!P14+'APPENDIX 10'!P14+'APPENDIX 11'!P14</f>
        <v>0</v>
      </c>
      <c r="Q14" s="8">
        <f>'APPENDIX 5'!Q14+'APPENDIX 6'!Q14+'APPENDIX 7'!Q14+'APPENDIX 8'!Q14+'APPENDIX 9'!Q14+'APPENDIX 10'!Q14+'APPENDIX 11'!Q14</f>
        <v>808671</v>
      </c>
    </row>
    <row r="15" spans="1:17" ht="29.25" customHeight="1" x14ac:dyDescent="0.3">
      <c r="A15" s="4"/>
      <c r="B15" s="15" t="s">
        <v>59</v>
      </c>
      <c r="C15" s="7">
        <f>'APPENDIX 5'!C15+'APPENDIX 6'!C15+'APPENDIX 7'!C15+'APPENDIX 8'!C15+'APPENDIX 9'!C15+'APPENDIX 10'!C15+'APPENDIX 11'!C15</f>
        <v>57442553</v>
      </c>
      <c r="D15" s="26">
        <f>'APPENDIX 5'!D15+'APPENDIX 6'!D15+'APPENDIX 7'!D15+'APPENDIX 8'!D15+'APPENDIX 9'!D15+'APPENDIX 10'!D15+'APPENDIX 11'!D15</f>
        <v>2858307</v>
      </c>
      <c r="E15" s="7">
        <f>'APPENDIX 5'!E15+'APPENDIX 6'!E15+'APPENDIX 7'!E15+'APPENDIX 8'!E15+'APPENDIX 9'!E15+'APPENDIX 10'!E15+'APPENDIX 11'!E15</f>
        <v>2739685</v>
      </c>
      <c r="F15" s="7">
        <f>'APPENDIX 5'!F15+'APPENDIX 6'!F15+'APPENDIX 7'!F15+'APPENDIX 8'!F15+'APPENDIX 9'!F15+'APPENDIX 10'!F15+'APPENDIX 11'!F15</f>
        <v>28899</v>
      </c>
      <c r="G15" s="7">
        <f>'APPENDIX 5'!G15+'APPENDIX 6'!G15+'APPENDIX 7'!G15+'APPENDIX 8'!G15+'APPENDIX 9'!G15+'APPENDIX 10'!G15+'APPENDIX 11'!G15</f>
        <v>1669952</v>
      </c>
      <c r="H15" s="7">
        <f>'APPENDIX 5'!H15+'APPENDIX 6'!H15+'APPENDIX 7'!H15+'APPENDIX 8'!H15+'APPENDIX 9'!H15+'APPENDIX 10'!H15+'APPENDIX 11'!H15</f>
        <v>219219</v>
      </c>
      <c r="I15" s="7">
        <f>'APPENDIX 5'!I15+'APPENDIX 6'!I15+'APPENDIX 7'!I15+'APPENDIX 8'!I15+'APPENDIX 9'!I15+'APPENDIX 10'!I15+'APPENDIX 11'!I15</f>
        <v>1217093</v>
      </c>
      <c r="J15" s="7">
        <f>'APPENDIX 5'!J15+'APPENDIX 6'!J15+'APPENDIX 7'!J15+'APPENDIX 8'!J15+'APPENDIX 9'!J15+'APPENDIX 10'!J15+'APPENDIX 11'!J15</f>
        <v>0</v>
      </c>
      <c r="K15" s="7">
        <f>'APPENDIX 5'!K15+'APPENDIX 6'!K15+'APPENDIX 7'!K15+'APPENDIX 8'!K15+'APPENDIX 9'!K15+'APPENDIX 10'!K15+'APPENDIX 11'!K15</f>
        <v>258948</v>
      </c>
      <c r="L15" s="7">
        <f>'APPENDIX 5'!L15+'APPENDIX 6'!L15+'APPENDIX 7'!L15+'APPENDIX 8'!L15+'APPENDIX 9'!L15+'APPENDIX 10'!L15+'APPENDIX 11'!L15</f>
        <v>159662</v>
      </c>
      <c r="M15" s="7">
        <f>'APPENDIX 5'!M15+'APPENDIX 6'!M15+'APPENDIX 7'!M15+'APPENDIX 8'!M15+'APPENDIX 9'!M15+'APPENDIX 10'!M15+'APPENDIX 11'!M15</f>
        <v>281676</v>
      </c>
      <c r="N15" s="7">
        <f>'APPENDIX 5'!N15+'APPENDIX 6'!N15+'APPENDIX 7'!N15+'APPENDIX 8'!N15+'APPENDIX 9'!N15+'APPENDIX 10'!N15+'APPENDIX 11'!N15</f>
        <v>2439260</v>
      </c>
      <c r="O15" s="7">
        <f>'APPENDIX 5'!O15+'APPENDIX 6'!O15+'APPENDIX 7'!O15+'APPENDIX 8'!O15+'APPENDIX 9'!O15+'APPENDIX 10'!O15+'APPENDIX 11'!O15</f>
        <v>0</v>
      </c>
      <c r="P15" s="7">
        <f>'APPENDIX 5'!P15+'APPENDIX 6'!P15+'APPENDIX 7'!P15+'APPENDIX 8'!P15+'APPENDIX 9'!P15+'APPENDIX 10'!P15+'APPENDIX 11'!P15</f>
        <v>125000</v>
      </c>
      <c r="Q15" s="8">
        <f>'APPENDIX 5'!Q15+'APPENDIX 6'!Q15+'APPENDIX 7'!Q15+'APPENDIX 8'!Q15+'APPENDIX 9'!Q15+'APPENDIX 10'!Q15+'APPENDIX 11'!Q15</f>
        <v>60388798</v>
      </c>
    </row>
    <row r="16" spans="1:17" ht="29.25" customHeight="1" x14ac:dyDescent="0.3">
      <c r="A16" s="4"/>
      <c r="B16" s="15" t="s">
        <v>60</v>
      </c>
      <c r="C16" s="7">
        <f>'APPENDIX 5'!C16+'APPENDIX 6'!C16+'APPENDIX 7'!C16+'APPENDIX 8'!C16+'APPENDIX 9'!C16+'APPENDIX 10'!C16+'APPENDIX 11'!C16</f>
        <v>57478514</v>
      </c>
      <c r="D16" s="26">
        <f>'APPENDIX 5'!D16+'APPENDIX 6'!D16+'APPENDIX 7'!D16+'APPENDIX 8'!D16+'APPENDIX 9'!D16+'APPENDIX 10'!D16+'APPENDIX 11'!D16</f>
        <v>2879293</v>
      </c>
      <c r="E16" s="7">
        <f>'APPENDIX 5'!E16+'APPENDIX 6'!E16+'APPENDIX 7'!E16+'APPENDIX 8'!E16+'APPENDIX 9'!E16+'APPENDIX 10'!E16+'APPENDIX 11'!E16</f>
        <v>2633270</v>
      </c>
      <c r="F16" s="7">
        <f>'APPENDIX 5'!F16+'APPENDIX 6'!F16+'APPENDIX 7'!F16+'APPENDIX 8'!F16+'APPENDIX 9'!F16+'APPENDIX 10'!F16+'APPENDIX 11'!F16</f>
        <v>0</v>
      </c>
      <c r="G16" s="7">
        <f>'APPENDIX 5'!G16+'APPENDIX 6'!G16+'APPENDIX 7'!G16+'APPENDIX 8'!G16+'APPENDIX 9'!G16+'APPENDIX 10'!G16+'APPENDIX 11'!G16</f>
        <v>1382264</v>
      </c>
      <c r="H16" s="7">
        <f>'APPENDIX 5'!H16+'APPENDIX 6'!H16+'APPENDIX 7'!H16+'APPENDIX 8'!H16+'APPENDIX 9'!H16+'APPENDIX 10'!H16+'APPENDIX 11'!H16</f>
        <v>1292116</v>
      </c>
      <c r="I16" s="7">
        <f>'APPENDIX 5'!I16+'APPENDIX 6'!I16+'APPENDIX 7'!I16+'APPENDIX 8'!I16+'APPENDIX 9'!I16+'APPENDIX 10'!I16+'APPENDIX 11'!I16</f>
        <v>93500</v>
      </c>
      <c r="J16" s="7">
        <f>'APPENDIX 5'!J16+'APPENDIX 6'!J16+'APPENDIX 7'!J16+'APPENDIX 8'!J16+'APPENDIX 9'!J16+'APPENDIX 10'!J16+'APPENDIX 11'!J16</f>
        <v>0</v>
      </c>
      <c r="K16" s="7">
        <f>'APPENDIX 5'!K16+'APPENDIX 6'!K16+'APPENDIX 7'!K16+'APPENDIX 8'!K16+'APPENDIX 9'!K16+'APPENDIX 10'!K16+'APPENDIX 11'!K16</f>
        <v>0</v>
      </c>
      <c r="L16" s="7">
        <f>'APPENDIX 5'!L16+'APPENDIX 6'!L16+'APPENDIX 7'!L16+'APPENDIX 8'!L16+'APPENDIX 9'!L16+'APPENDIX 10'!L16+'APPENDIX 11'!L16</f>
        <v>200873</v>
      </c>
      <c r="M16" s="7">
        <f>'APPENDIX 5'!M16+'APPENDIX 6'!M16+'APPENDIX 7'!M16+'APPENDIX 8'!M16+'APPENDIX 9'!M16+'APPENDIX 10'!M16+'APPENDIX 11'!M16</f>
        <v>242783</v>
      </c>
      <c r="N16" s="7">
        <f>'APPENDIX 5'!N16+'APPENDIX 6'!N16+'APPENDIX 7'!N16+'APPENDIX 8'!N16+'APPENDIX 9'!N16+'APPENDIX 10'!N16+'APPENDIX 11'!N16</f>
        <v>3340649</v>
      </c>
      <c r="O16" s="7">
        <f>'APPENDIX 5'!O16+'APPENDIX 6'!O16+'APPENDIX 7'!O16+'APPENDIX 8'!O16+'APPENDIX 9'!O16+'APPENDIX 10'!O16+'APPENDIX 11'!O16</f>
        <v>6744</v>
      </c>
      <c r="P16" s="7">
        <f>'APPENDIX 5'!P16+'APPENDIX 6'!P16+'APPENDIX 7'!P16+'APPENDIX 8'!P16+'APPENDIX 9'!P16+'APPENDIX 10'!P16+'APPENDIX 11'!P16</f>
        <v>410007</v>
      </c>
      <c r="Q16" s="8">
        <f>'APPENDIX 5'!Q16+'APPENDIX 6'!Q16+'APPENDIX 7'!Q16+'APPENDIX 8'!Q16+'APPENDIX 9'!Q16+'APPENDIX 10'!Q16+'APPENDIX 11'!Q16</f>
        <v>61206407</v>
      </c>
    </row>
    <row r="17" spans="1:17" ht="29.25" customHeight="1" x14ac:dyDescent="0.3">
      <c r="A17" s="4"/>
      <c r="B17" s="15" t="s">
        <v>61</v>
      </c>
      <c r="C17" s="7">
        <f>'APPENDIX 5'!C17+'APPENDIX 6'!C17+'APPENDIX 7'!C17+'APPENDIX 8'!C17+'APPENDIX 9'!C17+'APPENDIX 10'!C17+'APPENDIX 11'!C17</f>
        <v>29398990</v>
      </c>
      <c r="D17" s="26">
        <f>'APPENDIX 5'!D17+'APPENDIX 6'!D17+'APPENDIX 7'!D17+'APPENDIX 8'!D17+'APPENDIX 9'!D17+'APPENDIX 10'!D17+'APPENDIX 11'!D17</f>
        <v>1106513</v>
      </c>
      <c r="E17" s="7">
        <f>'APPENDIX 5'!E17+'APPENDIX 6'!E17+'APPENDIX 7'!E17+'APPENDIX 8'!E17+'APPENDIX 9'!E17+'APPENDIX 10'!E17+'APPENDIX 11'!E17</f>
        <v>1106513</v>
      </c>
      <c r="F17" s="7">
        <f>'APPENDIX 5'!F17+'APPENDIX 6'!F17+'APPENDIX 7'!F17+'APPENDIX 8'!F17+'APPENDIX 9'!F17+'APPENDIX 10'!F17+'APPENDIX 11'!F17</f>
        <v>0</v>
      </c>
      <c r="G17" s="7">
        <f>'APPENDIX 5'!G17+'APPENDIX 6'!G17+'APPENDIX 7'!G17+'APPENDIX 8'!G17+'APPENDIX 9'!G17+'APPENDIX 10'!G17+'APPENDIX 11'!G17</f>
        <v>1236371</v>
      </c>
      <c r="H17" s="7">
        <f>'APPENDIX 5'!H17+'APPENDIX 6'!H17+'APPENDIX 7'!H17+'APPENDIX 8'!H17+'APPENDIX 9'!H17+'APPENDIX 10'!H17+'APPENDIX 11'!H17</f>
        <v>1457036</v>
      </c>
      <c r="I17" s="7">
        <f>'APPENDIX 5'!I17+'APPENDIX 6'!I17+'APPENDIX 7'!I17+'APPENDIX 8'!I17+'APPENDIX 9'!I17+'APPENDIX 10'!I17+'APPENDIX 11'!I17</f>
        <v>0</v>
      </c>
      <c r="J17" s="7">
        <f>'APPENDIX 5'!J17+'APPENDIX 6'!J17+'APPENDIX 7'!J17+'APPENDIX 8'!J17+'APPENDIX 9'!J17+'APPENDIX 10'!J17+'APPENDIX 11'!J17</f>
        <v>0</v>
      </c>
      <c r="K17" s="7">
        <f>'APPENDIX 5'!K17+'APPENDIX 6'!K17+'APPENDIX 7'!K17+'APPENDIX 8'!K17+'APPENDIX 9'!K17+'APPENDIX 10'!K17+'APPENDIX 11'!K17</f>
        <v>0</v>
      </c>
      <c r="L17" s="7">
        <f>'APPENDIX 5'!L17+'APPENDIX 6'!L17+'APPENDIX 7'!L17+'APPENDIX 8'!L17+'APPENDIX 9'!L17+'APPENDIX 10'!L17+'APPENDIX 11'!L17</f>
        <v>34697</v>
      </c>
      <c r="M17" s="26">
        <f>'APPENDIX 5'!M17+'APPENDIX 6'!M17+'APPENDIX 7'!M17+'APPENDIX 8'!M17+'APPENDIX 9'!M17+'APPENDIX 10'!M17+'APPENDIX 11'!M17</f>
        <v>70527</v>
      </c>
      <c r="N17" s="26">
        <f>'APPENDIX 5'!N17+'APPENDIX 6'!N17+'APPENDIX 7'!N17+'APPENDIX 8'!N17+'APPENDIX 9'!N17+'APPENDIX 10'!N17+'APPENDIX 11'!N17</f>
        <v>887178</v>
      </c>
      <c r="O17" s="7">
        <f>'APPENDIX 5'!O17+'APPENDIX 6'!O17+'APPENDIX 7'!O17+'APPENDIX 8'!O17+'APPENDIX 9'!O17+'APPENDIX 10'!O17+'APPENDIX 11'!O17</f>
        <v>0</v>
      </c>
      <c r="P17" s="7">
        <f>'APPENDIX 5'!P17+'APPENDIX 6'!P17+'APPENDIX 7'!P17+'APPENDIX 8'!P17+'APPENDIX 9'!P17+'APPENDIX 10'!P17+'APPENDIX 11'!P17</f>
        <v>15000</v>
      </c>
      <c r="Q17" s="8">
        <f>'APPENDIX 5'!Q17+'APPENDIX 6'!Q17+'APPENDIX 7'!Q17+'APPENDIX 8'!Q17+'APPENDIX 9'!Q17+'APPENDIX 10'!Q17+'APPENDIX 11'!Q17</f>
        <v>29815421</v>
      </c>
    </row>
    <row r="18" spans="1:17" ht="29.25" customHeight="1" x14ac:dyDescent="0.3">
      <c r="A18" s="4"/>
      <c r="B18" s="15" t="s">
        <v>182</v>
      </c>
      <c r="C18" s="7">
        <f>'APPENDIX 5'!C18+'APPENDIX 6'!C18+'APPENDIX 7'!C18+'APPENDIX 8'!C18+'APPENDIX 9'!C18+'APPENDIX 10'!C18+'APPENDIX 11'!C18</f>
        <v>544012</v>
      </c>
      <c r="D18" s="26">
        <f>'APPENDIX 5'!D18+'APPENDIX 6'!D18+'APPENDIX 7'!D18+'APPENDIX 8'!D18+'APPENDIX 9'!D18+'APPENDIX 10'!D18+'APPENDIX 11'!D18</f>
        <v>154946</v>
      </c>
      <c r="E18" s="7">
        <f>'APPENDIX 5'!E18+'APPENDIX 6'!E18+'APPENDIX 7'!E18+'APPENDIX 8'!E18+'APPENDIX 9'!E18+'APPENDIX 10'!E18+'APPENDIX 11'!E18</f>
        <v>143973</v>
      </c>
      <c r="F18" s="7">
        <f>'APPENDIX 5'!F18+'APPENDIX 6'!F18+'APPENDIX 7'!F18+'APPENDIX 8'!F18+'APPENDIX 9'!F18+'APPENDIX 10'!F18+'APPENDIX 11'!F18</f>
        <v>0</v>
      </c>
      <c r="G18" s="7">
        <f>'APPENDIX 5'!G18+'APPENDIX 6'!G18+'APPENDIX 7'!G18+'APPENDIX 8'!G18+'APPENDIX 9'!G18+'APPENDIX 10'!G18+'APPENDIX 11'!G18</f>
        <v>10778</v>
      </c>
      <c r="H18" s="7">
        <f>'APPENDIX 5'!H18+'APPENDIX 6'!H18+'APPENDIX 7'!H18+'APPENDIX 8'!H18+'APPENDIX 9'!H18+'APPENDIX 10'!H18+'APPENDIX 11'!H18</f>
        <v>5998</v>
      </c>
      <c r="I18" s="7">
        <f>'APPENDIX 5'!I18+'APPENDIX 6'!I18+'APPENDIX 7'!I18+'APPENDIX 8'!I18+'APPENDIX 9'!I18+'APPENDIX 10'!I18+'APPENDIX 11'!I18</f>
        <v>93</v>
      </c>
      <c r="J18" s="7">
        <f>'APPENDIX 5'!J18+'APPENDIX 6'!J18+'APPENDIX 7'!J18+'APPENDIX 8'!J18+'APPENDIX 9'!J18+'APPENDIX 10'!J18+'APPENDIX 11'!J18</f>
        <v>0</v>
      </c>
      <c r="K18" s="7">
        <f>'APPENDIX 5'!K18+'APPENDIX 6'!K18+'APPENDIX 7'!K18+'APPENDIX 8'!K18+'APPENDIX 9'!K18+'APPENDIX 10'!K18+'APPENDIX 11'!K18</f>
        <v>4687</v>
      </c>
      <c r="L18" s="7">
        <f>'APPENDIX 5'!L18+'APPENDIX 6'!L18+'APPENDIX 7'!L18+'APPENDIX 8'!L18+'APPENDIX 9'!L18+'APPENDIX 10'!L18+'APPENDIX 11'!L18</f>
        <v>7509</v>
      </c>
      <c r="M18" s="7">
        <f>'APPENDIX 5'!M18+'APPENDIX 6'!M18+'APPENDIX 7'!M18+'APPENDIX 8'!M18+'APPENDIX 9'!M18+'APPENDIX 10'!M18+'APPENDIX 11'!M18</f>
        <v>67004</v>
      </c>
      <c r="N18" s="7">
        <f>'APPENDIX 5'!N18+'APPENDIX 6'!N18+'APPENDIX 7'!N18+'APPENDIX 8'!N18+'APPENDIX 9'!N18+'APPENDIX 10'!N18+'APPENDIX 11'!N18</f>
        <v>15421</v>
      </c>
      <c r="O18" s="7">
        <f>'APPENDIX 5'!O18+'APPENDIX 6'!O18+'APPENDIX 7'!O18+'APPENDIX 8'!O18+'APPENDIX 9'!O18+'APPENDIX 10'!O18+'APPENDIX 11'!O18</f>
        <v>0</v>
      </c>
      <c r="P18" s="7">
        <f>'APPENDIX 5'!P18+'APPENDIX 6'!P18+'APPENDIX 7'!P18+'APPENDIX 8'!P18+'APPENDIX 9'!P18+'APPENDIX 10'!P18+'APPENDIX 11'!P18</f>
        <v>0</v>
      </c>
      <c r="Q18" s="8">
        <f>'APPENDIX 5'!Q18+'APPENDIX 6'!Q18+'APPENDIX 7'!Q18+'APPENDIX 8'!Q18+'APPENDIX 9'!Q18+'APPENDIX 10'!Q18+'APPENDIX 11'!Q18</f>
        <v>618114</v>
      </c>
    </row>
    <row r="19" spans="1:17" ht="29.25" customHeight="1" x14ac:dyDescent="0.3">
      <c r="A19" s="4"/>
      <c r="B19" s="15" t="s">
        <v>187</v>
      </c>
      <c r="C19" s="7">
        <f>'APPENDIX 5'!C19+'APPENDIX 6'!C19+'APPENDIX 7'!C19+'APPENDIX 8'!C19+'APPENDIX 9'!C19+'APPENDIX 10'!C19+'APPENDIX 11'!C19</f>
        <v>22080947</v>
      </c>
      <c r="D19" s="26">
        <f>'APPENDIX 5'!D19+'APPENDIX 6'!D19+'APPENDIX 7'!D19+'APPENDIX 8'!D19+'APPENDIX 9'!D19+'APPENDIX 10'!D19+'APPENDIX 11'!D19</f>
        <v>1041916</v>
      </c>
      <c r="E19" s="7">
        <f>'APPENDIX 5'!E19+'APPENDIX 6'!E19+'APPENDIX 7'!E19+'APPENDIX 8'!E19+'APPENDIX 9'!E19+'APPENDIX 10'!E19+'APPENDIX 11'!E19</f>
        <v>971890</v>
      </c>
      <c r="F19" s="7">
        <f>'APPENDIX 5'!F19+'APPENDIX 6'!F19+'APPENDIX 7'!F19+'APPENDIX 8'!F19+'APPENDIX 9'!F19+'APPENDIX 10'!F19+'APPENDIX 11'!F19</f>
        <v>0</v>
      </c>
      <c r="G19" s="7">
        <f>'APPENDIX 5'!G19+'APPENDIX 6'!G19+'APPENDIX 7'!G19+'APPENDIX 8'!G19+'APPENDIX 9'!G19+'APPENDIX 10'!G19+'APPENDIX 11'!G19</f>
        <v>1353927</v>
      </c>
      <c r="H19" s="7">
        <f>'APPENDIX 5'!H19+'APPENDIX 6'!H19+'APPENDIX 7'!H19+'APPENDIX 8'!H19+'APPENDIX 9'!H19+'APPENDIX 10'!H19+'APPENDIX 11'!H19</f>
        <v>1222006</v>
      </c>
      <c r="I19" s="7">
        <f>'APPENDIX 5'!I19+'APPENDIX 6'!I19+'APPENDIX 7'!I19+'APPENDIX 8'!I19+'APPENDIX 9'!I19+'APPENDIX 10'!I19+'APPENDIX 11'!I19</f>
        <v>0</v>
      </c>
      <c r="J19" s="7">
        <f>'APPENDIX 5'!J19+'APPENDIX 6'!J19+'APPENDIX 7'!J19+'APPENDIX 8'!J19+'APPENDIX 9'!J19+'APPENDIX 10'!J19+'APPENDIX 11'!J19</f>
        <v>0</v>
      </c>
      <c r="K19" s="7">
        <f>'APPENDIX 5'!K19+'APPENDIX 6'!K19+'APPENDIX 7'!K19+'APPENDIX 8'!K19+'APPENDIX 9'!K19+'APPENDIX 10'!K19+'APPENDIX 11'!K19</f>
        <v>0</v>
      </c>
      <c r="L19" s="7">
        <f>'APPENDIX 5'!L19+'APPENDIX 6'!L19+'APPENDIX 7'!L19+'APPENDIX 8'!L19+'APPENDIX 9'!L19+'APPENDIX 10'!L19+'APPENDIX 11'!L19</f>
        <v>83627</v>
      </c>
      <c r="M19" s="7">
        <f>'APPENDIX 5'!M19+'APPENDIX 6'!M19+'APPENDIX 7'!M19+'APPENDIX 8'!M19+'APPENDIX 9'!M19+'APPENDIX 10'!M19+'APPENDIX 11'!M19</f>
        <v>274033</v>
      </c>
      <c r="N19" s="7">
        <f>'APPENDIX 5'!N19+'APPENDIX 6'!N19+'APPENDIX 7'!N19+'APPENDIX 8'!N19+'APPENDIX 9'!N19+'APPENDIX 10'!N19+'APPENDIX 11'!N19</f>
        <v>980740</v>
      </c>
      <c r="O19" s="7">
        <f>'APPENDIX 5'!O19+'APPENDIX 6'!O19+'APPENDIX 7'!O19+'APPENDIX 8'!O19+'APPENDIX 9'!O19+'APPENDIX 10'!O19+'APPENDIX 11'!O19</f>
        <v>0</v>
      </c>
      <c r="P19" s="7">
        <f>'APPENDIX 5'!P19+'APPENDIX 6'!P19+'APPENDIX 7'!P19+'APPENDIX 8'!P19+'APPENDIX 9'!P19+'APPENDIX 10'!P19+'APPENDIX 11'!P19</f>
        <v>0</v>
      </c>
      <c r="Q19" s="8">
        <f>'APPENDIX 5'!Q19+'APPENDIX 6'!Q19+'APPENDIX 7'!Q19+'APPENDIX 8'!Q19+'APPENDIX 9'!Q19+'APPENDIX 10'!Q19+'APPENDIX 11'!Q19</f>
        <v>22453911</v>
      </c>
    </row>
    <row r="20" spans="1:17" ht="29.25" customHeight="1" x14ac:dyDescent="0.3">
      <c r="A20" s="4"/>
      <c r="B20" s="15" t="s">
        <v>36</v>
      </c>
      <c r="C20" s="7">
        <f>'APPENDIX 5'!C20+'APPENDIX 6'!C20+'APPENDIX 7'!C20+'APPENDIX 8'!C20+'APPENDIX 9'!C20+'APPENDIX 10'!C20+'APPENDIX 11'!C20</f>
        <v>9950357</v>
      </c>
      <c r="D20" s="26">
        <f>'APPENDIX 5'!D20+'APPENDIX 6'!D20+'APPENDIX 7'!D20+'APPENDIX 8'!D20+'APPENDIX 9'!D20+'APPENDIX 10'!D20+'APPENDIX 11'!D20</f>
        <v>953929</v>
      </c>
      <c r="E20" s="7">
        <f>'APPENDIX 5'!E20+'APPENDIX 6'!E20+'APPENDIX 7'!E20+'APPENDIX 8'!E20+'APPENDIX 9'!E20+'APPENDIX 10'!E20+'APPENDIX 11'!E20</f>
        <v>951239</v>
      </c>
      <c r="F20" s="7">
        <f>'APPENDIX 5'!F20+'APPENDIX 6'!F20+'APPENDIX 7'!F20+'APPENDIX 8'!F20+'APPENDIX 9'!F20+'APPENDIX 10'!F20+'APPENDIX 11'!F20</f>
        <v>0</v>
      </c>
      <c r="G20" s="7">
        <f>'APPENDIX 5'!G20+'APPENDIX 6'!G20+'APPENDIX 7'!G20+'APPENDIX 8'!G20+'APPENDIX 9'!G20+'APPENDIX 10'!G20+'APPENDIX 11'!G20</f>
        <v>341964</v>
      </c>
      <c r="H20" s="7">
        <f>'APPENDIX 5'!H20+'APPENDIX 6'!H20+'APPENDIX 7'!H20+'APPENDIX 8'!H20+'APPENDIX 9'!H20+'APPENDIX 10'!H20+'APPENDIX 11'!H20</f>
        <v>341964</v>
      </c>
      <c r="I20" s="7">
        <f>'APPENDIX 5'!I20+'APPENDIX 6'!I20+'APPENDIX 7'!I20+'APPENDIX 8'!I20+'APPENDIX 9'!I20+'APPENDIX 10'!I20+'APPENDIX 11'!I20</f>
        <v>0</v>
      </c>
      <c r="J20" s="7">
        <f>'APPENDIX 5'!J20+'APPENDIX 6'!J20+'APPENDIX 7'!J20+'APPENDIX 8'!J20+'APPENDIX 9'!J20+'APPENDIX 10'!J20+'APPENDIX 11'!J20</f>
        <v>0</v>
      </c>
      <c r="K20" s="7">
        <f>'APPENDIX 5'!K20+'APPENDIX 6'!K20+'APPENDIX 7'!K20+'APPENDIX 8'!K20+'APPENDIX 9'!K20+'APPENDIX 10'!K20+'APPENDIX 11'!K20</f>
        <v>0</v>
      </c>
      <c r="L20" s="7">
        <f>'APPENDIX 5'!L20+'APPENDIX 6'!L20+'APPENDIX 7'!L20+'APPENDIX 8'!L20+'APPENDIX 9'!L20+'APPENDIX 10'!L20+'APPENDIX 11'!L20</f>
        <v>64389</v>
      </c>
      <c r="M20" s="7">
        <f>'APPENDIX 5'!M20+'APPENDIX 6'!M20+'APPENDIX 7'!M20+'APPENDIX 8'!M20+'APPENDIX 9'!M20+'APPENDIX 10'!M20+'APPENDIX 11'!M20</f>
        <v>158033</v>
      </c>
      <c r="N20" s="7">
        <f>'APPENDIX 5'!N20+'APPENDIX 6'!N20+'APPENDIX 7'!N20+'APPENDIX 8'!N20+'APPENDIX 9'!N20+'APPENDIX 10'!N20+'APPENDIX 11'!N20</f>
        <v>106534</v>
      </c>
      <c r="O20" s="7">
        <f>'APPENDIX 5'!O20+'APPENDIX 6'!O20+'APPENDIX 7'!O20+'APPENDIX 8'!O20+'APPENDIX 9'!O20+'APPENDIX 10'!O20+'APPENDIX 11'!O20</f>
        <v>0</v>
      </c>
      <c r="P20" s="7">
        <f>'APPENDIX 5'!P20+'APPENDIX 6'!P20+'APPENDIX 7'!P20+'APPENDIX 8'!P20+'APPENDIX 9'!P20+'APPENDIX 10'!P20+'APPENDIX 11'!P20</f>
        <v>0</v>
      </c>
      <c r="Q20" s="8">
        <f>'APPENDIX 5'!Q20+'APPENDIX 6'!Q20+'APPENDIX 7'!Q20+'APPENDIX 8'!Q20+'APPENDIX 9'!Q20+'APPENDIX 10'!Q20+'APPENDIX 11'!Q20</f>
        <v>10443742</v>
      </c>
    </row>
    <row r="21" spans="1:17" ht="29.25" customHeight="1" x14ac:dyDescent="0.3">
      <c r="A21" s="4"/>
      <c r="B21" s="80" t="s">
        <v>311</v>
      </c>
      <c r="C21" s="7">
        <f>'APPENDIX 5'!C21+'APPENDIX 6'!C21+'APPENDIX 7'!C21+'APPENDIX 8'!C21+'APPENDIX 9'!C21+'APPENDIX 10'!C21+'APPENDIX 11'!C21</f>
        <v>1564914</v>
      </c>
      <c r="D21" s="26">
        <f>'APPENDIX 5'!D21+'APPENDIX 6'!D21+'APPENDIX 7'!D21+'APPENDIX 8'!D21+'APPENDIX 9'!D21+'APPENDIX 10'!D21+'APPENDIX 11'!D21</f>
        <v>65510</v>
      </c>
      <c r="E21" s="7">
        <f>'APPENDIX 5'!E21+'APPENDIX 6'!E21+'APPENDIX 7'!E21+'APPENDIX 8'!E21+'APPENDIX 9'!E21+'APPENDIX 10'!E21+'APPENDIX 11'!E21</f>
        <v>49989</v>
      </c>
      <c r="F21" s="7">
        <f>'APPENDIX 5'!F21+'APPENDIX 6'!F21+'APPENDIX 7'!F21+'APPENDIX 8'!F21+'APPENDIX 9'!F21+'APPENDIX 10'!F21+'APPENDIX 11'!F21</f>
        <v>-3985</v>
      </c>
      <c r="G21" s="7">
        <f>'APPENDIX 5'!G21+'APPENDIX 6'!G21+'APPENDIX 7'!G21+'APPENDIX 8'!G21+'APPENDIX 9'!G21+'APPENDIX 10'!G21+'APPENDIX 11'!G21</f>
        <v>147409</v>
      </c>
      <c r="H21" s="7">
        <f>'APPENDIX 5'!H21+'APPENDIX 6'!H21+'APPENDIX 7'!H21+'APPENDIX 8'!H21+'APPENDIX 9'!H21+'APPENDIX 10'!H21+'APPENDIX 11'!H21</f>
        <v>128626</v>
      </c>
      <c r="I21" s="7">
        <f>'APPENDIX 5'!I21+'APPENDIX 6'!I21+'APPENDIX 7'!I21+'APPENDIX 8'!I21+'APPENDIX 9'!I21+'APPENDIX 10'!I21+'APPENDIX 11'!I21</f>
        <v>18783</v>
      </c>
      <c r="J21" s="7">
        <f>'APPENDIX 5'!J21+'APPENDIX 6'!J21+'APPENDIX 7'!J21+'APPENDIX 8'!J21+'APPENDIX 9'!J21+'APPENDIX 10'!J21+'APPENDIX 11'!J21</f>
        <v>0</v>
      </c>
      <c r="K21" s="7">
        <f>'APPENDIX 5'!K21+'APPENDIX 6'!K21+'APPENDIX 7'!K21+'APPENDIX 8'!K21+'APPENDIX 9'!K21+'APPENDIX 10'!K21+'APPENDIX 11'!K21</f>
        <v>0</v>
      </c>
      <c r="L21" s="7">
        <f>'APPENDIX 5'!L21+'APPENDIX 6'!L21+'APPENDIX 7'!L21+'APPENDIX 8'!L21+'APPENDIX 9'!L21+'APPENDIX 10'!L21+'APPENDIX 11'!L21</f>
        <v>2917</v>
      </c>
      <c r="M21" s="7">
        <f>'APPENDIX 5'!M21+'APPENDIX 6'!M21+'APPENDIX 7'!M21+'APPENDIX 8'!M21+'APPENDIX 9'!M21+'APPENDIX 10'!M21+'APPENDIX 11'!M21</f>
        <v>47784</v>
      </c>
      <c r="N21" s="7">
        <f>'APPENDIX 5'!N21+'APPENDIX 6'!N21+'APPENDIX 7'!N21+'APPENDIX 8'!N21+'APPENDIX 9'!N21+'APPENDIX 10'!N21+'APPENDIX 11'!N21</f>
        <v>41944</v>
      </c>
      <c r="O21" s="7">
        <f>'APPENDIX 5'!O21+'APPENDIX 6'!O21+'APPENDIX 7'!O21+'APPENDIX 8'!O21+'APPENDIX 9'!O21+'APPENDIX 10'!O21+'APPENDIX 11'!O21</f>
        <v>0</v>
      </c>
      <c r="P21" s="7">
        <f>'APPENDIX 5'!P21+'APPENDIX 6'!P21+'APPENDIX 7'!P21+'APPENDIX 8'!P21+'APPENDIX 9'!P21+'APPENDIX 10'!P21+'APPENDIX 11'!P21</f>
        <v>-30604</v>
      </c>
      <c r="Q21" s="8">
        <f>'APPENDIX 5'!Q21+'APPENDIX 6'!Q21+'APPENDIX 7'!Q21+'APPENDIX 8'!Q21+'APPENDIX 9'!Q21+'APPENDIX 10'!Q21+'APPENDIX 11'!Q21</f>
        <v>1485358</v>
      </c>
    </row>
    <row r="22" spans="1:17" ht="29.25" customHeight="1" x14ac:dyDescent="0.3">
      <c r="A22" s="4"/>
      <c r="B22" s="15" t="s">
        <v>62</v>
      </c>
      <c r="C22" s="7">
        <f>'APPENDIX 5'!C22+'APPENDIX 6'!C22+'APPENDIX 7'!C22+'APPENDIX 8'!C22+'APPENDIX 9'!C22+'APPENDIX 10'!C22+'APPENDIX 11'!C22</f>
        <v>11702757</v>
      </c>
      <c r="D22" s="26">
        <f>'APPENDIX 5'!D22+'APPENDIX 6'!D22+'APPENDIX 7'!D22+'APPENDIX 8'!D22+'APPENDIX 9'!D22+'APPENDIX 10'!D22+'APPENDIX 11'!D22</f>
        <v>492175</v>
      </c>
      <c r="E22" s="7">
        <f>'APPENDIX 5'!E22+'APPENDIX 6'!E22+'APPENDIX 7'!E22+'APPENDIX 8'!E22+'APPENDIX 9'!E22+'APPENDIX 10'!E22+'APPENDIX 11'!E22</f>
        <v>459298</v>
      </c>
      <c r="F22" s="7">
        <f>'APPENDIX 5'!F22+'APPENDIX 6'!F22+'APPENDIX 7'!F22+'APPENDIX 8'!F22+'APPENDIX 9'!F22+'APPENDIX 10'!F22+'APPENDIX 11'!F22</f>
        <v>92233</v>
      </c>
      <c r="G22" s="7">
        <f>'APPENDIX 5'!G22+'APPENDIX 6'!G22+'APPENDIX 7'!G22+'APPENDIX 8'!G22+'APPENDIX 9'!G22+'APPENDIX 10'!G22+'APPENDIX 11'!G22</f>
        <v>416280</v>
      </c>
      <c r="H22" s="7">
        <f>'APPENDIX 5'!H22+'APPENDIX 6'!H22+'APPENDIX 7'!H22+'APPENDIX 8'!H22+'APPENDIX 9'!H22+'APPENDIX 10'!H22+'APPENDIX 11'!H22</f>
        <v>172853</v>
      </c>
      <c r="I22" s="7">
        <f>'APPENDIX 5'!I22+'APPENDIX 6'!I22+'APPENDIX 7'!I22+'APPENDIX 8'!I22+'APPENDIX 9'!I22+'APPENDIX 10'!I22+'APPENDIX 11'!I22</f>
        <v>199018</v>
      </c>
      <c r="J22" s="7">
        <f>'APPENDIX 5'!J22+'APPENDIX 6'!J22+'APPENDIX 7'!J22+'APPENDIX 8'!J22+'APPENDIX 9'!J22+'APPENDIX 10'!J22+'APPENDIX 11'!J22</f>
        <v>0</v>
      </c>
      <c r="K22" s="7">
        <f>'APPENDIX 5'!K22+'APPENDIX 6'!K22+'APPENDIX 7'!K22+'APPENDIX 8'!K22+'APPENDIX 9'!K22+'APPENDIX 10'!K22+'APPENDIX 11'!K22</f>
        <v>448</v>
      </c>
      <c r="L22" s="7">
        <f>'APPENDIX 5'!L22+'APPENDIX 6'!L22+'APPENDIX 7'!L22+'APPENDIX 8'!L22+'APPENDIX 9'!L22+'APPENDIX 10'!L22+'APPENDIX 11'!L22</f>
        <v>39825</v>
      </c>
      <c r="M22" s="7">
        <f>'APPENDIX 5'!M22+'APPENDIX 6'!M22+'APPENDIX 7'!M22+'APPENDIX 8'!M22+'APPENDIX 9'!M22+'APPENDIX 10'!M22+'APPENDIX 11'!M22</f>
        <v>189989</v>
      </c>
      <c r="N22" s="7">
        <f>'APPENDIX 5'!N22+'APPENDIX 6'!N22+'APPENDIX 7'!N22+'APPENDIX 8'!N22+'APPENDIX 9'!N22+'APPENDIX 10'!N22+'APPENDIX 11'!N22</f>
        <v>826636</v>
      </c>
      <c r="O22" s="7">
        <f>'APPENDIX 5'!O22+'APPENDIX 6'!O22+'APPENDIX 7'!O22+'APPENDIX 8'!O22+'APPENDIX 9'!O22+'APPENDIX 10'!O22+'APPENDIX 11'!O22</f>
        <v>9752</v>
      </c>
      <c r="P22" s="7">
        <f>'APPENDIX 5'!P22+'APPENDIX 6'!P22+'APPENDIX 7'!P22+'APPENDIX 8'!P22+'APPENDIX 9'!P22+'APPENDIX 10'!P22+'APPENDIX 11'!P22</f>
        <v>5189</v>
      </c>
      <c r="Q22" s="8">
        <f>'APPENDIX 5'!Q22+'APPENDIX 6'!Q22+'APPENDIX 7'!Q22+'APPENDIX 8'!Q22+'APPENDIX 9'!Q22+'APPENDIX 10'!Q22+'APPENDIX 11'!Q22</f>
        <v>12463848</v>
      </c>
    </row>
    <row r="23" spans="1:17" ht="29.25" customHeight="1" x14ac:dyDescent="0.3">
      <c r="A23" s="4"/>
      <c r="B23" s="15" t="s">
        <v>63</v>
      </c>
      <c r="C23" s="7">
        <f>'APPENDIX 5'!C23+'APPENDIX 6'!C23+'APPENDIX 7'!C23+'APPENDIX 8'!C23+'APPENDIX 9'!C23+'APPENDIX 10'!C23+'APPENDIX 11'!C23</f>
        <v>3079741</v>
      </c>
      <c r="D23" s="7">
        <f>'APPENDIX 5'!D23+'APPENDIX 6'!D23+'APPENDIX 7'!D23+'APPENDIX 8'!D23+'APPENDIX 9'!D23+'APPENDIX 10'!D23+'APPENDIX 11'!D23</f>
        <v>1151300</v>
      </c>
      <c r="E23" s="7">
        <f>'APPENDIX 5'!E23+'APPENDIX 6'!E23+'APPENDIX 7'!E23+'APPENDIX 8'!E23+'APPENDIX 9'!E23+'APPENDIX 10'!E23+'APPENDIX 11'!E23</f>
        <v>872605</v>
      </c>
      <c r="F23" s="7">
        <f>'APPENDIX 5'!F23+'APPENDIX 6'!F23+'APPENDIX 7'!F23+'APPENDIX 8'!F23+'APPENDIX 9'!F23+'APPENDIX 10'!F23+'APPENDIX 11'!F23</f>
        <v>0</v>
      </c>
      <c r="G23" s="7">
        <f>'APPENDIX 5'!G23+'APPENDIX 6'!G23+'APPENDIX 7'!G23+'APPENDIX 8'!G23+'APPENDIX 9'!G23+'APPENDIX 10'!G23+'APPENDIX 11'!G23</f>
        <v>622991</v>
      </c>
      <c r="H23" s="7">
        <f>'APPENDIX 5'!H23+'APPENDIX 6'!H23+'APPENDIX 7'!H23+'APPENDIX 8'!H23+'APPENDIX 9'!H23+'APPENDIX 10'!H23+'APPENDIX 11'!H23</f>
        <v>621890</v>
      </c>
      <c r="I23" s="7">
        <f>'APPENDIX 5'!I23+'APPENDIX 6'!I23+'APPENDIX 7'!I23+'APPENDIX 8'!I23+'APPENDIX 9'!I23+'APPENDIX 10'!I23+'APPENDIX 11'!I23</f>
        <v>0</v>
      </c>
      <c r="J23" s="7">
        <f>'APPENDIX 5'!J23+'APPENDIX 6'!J23+'APPENDIX 7'!J23+'APPENDIX 8'!J23+'APPENDIX 9'!J23+'APPENDIX 10'!J23+'APPENDIX 11'!J23</f>
        <v>0</v>
      </c>
      <c r="K23" s="7">
        <f>'APPENDIX 5'!K23+'APPENDIX 6'!K23+'APPENDIX 7'!K23+'APPENDIX 8'!K23+'APPENDIX 9'!K23+'APPENDIX 10'!K23+'APPENDIX 11'!K23</f>
        <v>0</v>
      </c>
      <c r="L23" s="7">
        <f>'APPENDIX 5'!L23+'APPENDIX 6'!L23+'APPENDIX 7'!L23+'APPENDIX 8'!L23+'APPENDIX 9'!L23+'APPENDIX 10'!L23+'APPENDIX 11'!L23</f>
        <v>136056</v>
      </c>
      <c r="M23" s="7">
        <f>'APPENDIX 5'!M23+'APPENDIX 6'!M23+'APPENDIX 7'!M23+'APPENDIX 8'!M23+'APPENDIX 9'!M23+'APPENDIX 10'!M23+'APPENDIX 11'!M23</f>
        <v>120479</v>
      </c>
      <c r="N23" s="7">
        <f>'APPENDIX 5'!N23+'APPENDIX 6'!N23+'APPENDIX 7'!N23+'APPENDIX 8'!N23+'APPENDIX 9'!N23+'APPENDIX 10'!N23+'APPENDIX 11'!N23</f>
        <v>27846</v>
      </c>
      <c r="O23" s="7">
        <f>'APPENDIX 5'!O23+'APPENDIX 6'!O23+'APPENDIX 7'!O23+'APPENDIX 8'!O23+'APPENDIX 9'!O23+'APPENDIX 10'!O23+'APPENDIX 11'!O23</f>
        <v>0</v>
      </c>
      <c r="P23" s="7">
        <f>'APPENDIX 5'!P23+'APPENDIX 6'!P23+'APPENDIX 7'!P23+'APPENDIX 8'!P23+'APPENDIX 9'!P23+'APPENDIX 10'!P23+'APPENDIX 11'!P23</f>
        <v>-130323</v>
      </c>
      <c r="Q23" s="8">
        <f>'APPENDIX 5'!Q23+'APPENDIX 6'!Q23+'APPENDIX 7'!Q23+'APPENDIX 8'!Q23+'APPENDIX 9'!Q23+'APPENDIX 10'!Q23+'APPENDIX 11'!Q23</f>
        <v>3232092</v>
      </c>
    </row>
    <row r="24" spans="1:17" ht="29.25" customHeight="1" x14ac:dyDescent="0.3">
      <c r="A24" s="4"/>
      <c r="B24" s="15" t="s">
        <v>185</v>
      </c>
      <c r="C24" s="7">
        <f>'APPENDIX 5'!C24+'APPENDIX 6'!C24+'APPENDIX 7'!C24+'APPENDIX 8'!C24+'APPENDIX 9'!C24+'APPENDIX 10'!C24+'APPENDIX 11'!C24</f>
        <v>561193</v>
      </c>
      <c r="D24" s="7">
        <f>'APPENDIX 5'!D24+'APPENDIX 6'!D24+'APPENDIX 7'!D24+'APPENDIX 8'!D24+'APPENDIX 9'!D24+'APPENDIX 10'!D24+'APPENDIX 11'!D24</f>
        <v>106546</v>
      </c>
      <c r="E24" s="7">
        <f>'APPENDIX 5'!E24+'APPENDIX 6'!E24+'APPENDIX 7'!E24+'APPENDIX 8'!E24+'APPENDIX 9'!E24+'APPENDIX 10'!E24+'APPENDIX 11'!E24</f>
        <v>98034</v>
      </c>
      <c r="F24" s="7">
        <f>'APPENDIX 5'!F24+'APPENDIX 6'!F24+'APPENDIX 7'!F24+'APPENDIX 8'!F24+'APPENDIX 9'!F24+'APPENDIX 10'!F24+'APPENDIX 11'!F24</f>
        <v>3693</v>
      </c>
      <c r="G24" s="7">
        <f>'APPENDIX 5'!G24+'APPENDIX 6'!G24+'APPENDIX 7'!G24+'APPENDIX 8'!G24+'APPENDIX 9'!G24+'APPENDIX 10'!G24+'APPENDIX 11'!G24</f>
        <v>38745</v>
      </c>
      <c r="H24" s="7">
        <f>'APPENDIX 5'!H24+'APPENDIX 6'!H24+'APPENDIX 7'!H24+'APPENDIX 8'!H24+'APPENDIX 9'!H24+'APPENDIX 10'!H24+'APPENDIX 11'!H24</f>
        <v>28052</v>
      </c>
      <c r="I24" s="7">
        <f>'APPENDIX 5'!I24+'APPENDIX 6'!I24+'APPENDIX 7'!I24+'APPENDIX 8'!I24+'APPENDIX 9'!I24+'APPENDIX 10'!I24+'APPENDIX 11'!I24</f>
        <v>0</v>
      </c>
      <c r="J24" s="7">
        <f>'APPENDIX 5'!J24+'APPENDIX 6'!J24+'APPENDIX 7'!J24+'APPENDIX 8'!J24+'APPENDIX 9'!J24+'APPENDIX 10'!J24+'APPENDIX 11'!J24</f>
        <v>0</v>
      </c>
      <c r="K24" s="7">
        <f>'APPENDIX 5'!K24+'APPENDIX 6'!K24+'APPENDIX 7'!K24+'APPENDIX 8'!K24+'APPENDIX 9'!K24+'APPENDIX 10'!K24+'APPENDIX 11'!K24</f>
        <v>0</v>
      </c>
      <c r="L24" s="7">
        <f>'APPENDIX 5'!L24+'APPENDIX 6'!L24+'APPENDIX 7'!L24+'APPENDIX 8'!L24+'APPENDIX 9'!L24+'APPENDIX 10'!L24+'APPENDIX 11'!L24</f>
        <v>23931</v>
      </c>
      <c r="M24" s="7">
        <f>'APPENDIX 5'!M24+'APPENDIX 6'!M24+'APPENDIX 7'!M24+'APPENDIX 8'!M24+'APPENDIX 9'!M24+'APPENDIX 10'!M24+'APPENDIX 11'!M24</f>
        <v>35693</v>
      </c>
      <c r="N24" s="7">
        <f>'APPENDIX 5'!N24+'APPENDIX 6'!N24+'APPENDIX 7'!N24+'APPENDIX 8'!N24+'APPENDIX 9'!N24+'APPENDIX 10'!N24+'APPENDIX 11'!N24</f>
        <v>32561</v>
      </c>
      <c r="O24" s="7">
        <f>'APPENDIX 5'!O24+'APPENDIX 6'!O24+'APPENDIX 7'!O24+'APPENDIX 8'!O24+'APPENDIX 9'!O24+'APPENDIX 10'!O24+'APPENDIX 11'!O24</f>
        <v>1377</v>
      </c>
      <c r="P24" s="7">
        <f>'APPENDIX 5'!P24+'APPENDIX 6'!P24+'APPENDIX 7'!P24+'APPENDIX 8'!P24+'APPENDIX 9'!P24+'APPENDIX 10'!P24+'APPENDIX 11'!P24</f>
        <v>0</v>
      </c>
      <c r="Q24" s="8">
        <f>'APPENDIX 5'!Q24+'APPENDIX 6'!Q24+'APPENDIX 7'!Q24+'APPENDIX 8'!Q24+'APPENDIX 9'!Q24+'APPENDIX 10'!Q24+'APPENDIX 11'!Q24</f>
        <v>606428</v>
      </c>
    </row>
    <row r="25" spans="1:17" ht="29.25" customHeight="1" x14ac:dyDescent="0.3">
      <c r="A25" s="4"/>
      <c r="B25" s="15" t="s">
        <v>186</v>
      </c>
      <c r="C25" s="7">
        <f>'APPENDIX 5'!C25+'APPENDIX 6'!C25+'APPENDIX 7'!C25+'APPENDIX 8'!C25+'APPENDIX 9'!C25+'APPENDIX 10'!C25+'APPENDIX 11'!C25</f>
        <v>1091827</v>
      </c>
      <c r="D25" s="7">
        <f>'APPENDIX 5'!D25+'APPENDIX 6'!D25+'APPENDIX 7'!D25+'APPENDIX 8'!D25+'APPENDIX 9'!D25+'APPENDIX 10'!D25+'APPENDIX 11'!D25</f>
        <v>16321</v>
      </c>
      <c r="E25" s="7">
        <f>'APPENDIX 5'!E25+'APPENDIX 6'!E25+'APPENDIX 7'!E25+'APPENDIX 8'!E25+'APPENDIX 9'!E25+'APPENDIX 10'!E25+'APPENDIX 11'!E25</f>
        <v>14004</v>
      </c>
      <c r="F25" s="7">
        <f>'APPENDIX 5'!F25+'APPENDIX 6'!F25+'APPENDIX 7'!F25+'APPENDIX 8'!F25+'APPENDIX 9'!F25+'APPENDIX 10'!F25+'APPENDIX 11'!F25</f>
        <v>0</v>
      </c>
      <c r="G25" s="7">
        <f>'APPENDIX 5'!G25+'APPENDIX 6'!G25+'APPENDIX 7'!G25+'APPENDIX 8'!G25+'APPENDIX 9'!G25+'APPENDIX 10'!G25+'APPENDIX 11'!G25</f>
        <v>16896</v>
      </c>
      <c r="H25" s="7">
        <f>'APPENDIX 5'!H25+'APPENDIX 6'!H25+'APPENDIX 7'!H25+'APPENDIX 8'!H25+'APPENDIX 9'!H25+'APPENDIX 10'!H25+'APPENDIX 11'!H25</f>
        <v>14288</v>
      </c>
      <c r="I25" s="7">
        <f>'APPENDIX 5'!I25+'APPENDIX 6'!I25+'APPENDIX 7'!I25+'APPENDIX 8'!I25+'APPENDIX 9'!I25+'APPENDIX 10'!I25+'APPENDIX 11'!I25</f>
        <v>2574</v>
      </c>
      <c r="J25" s="7">
        <f>'APPENDIX 5'!J25+'APPENDIX 6'!J25+'APPENDIX 7'!J25+'APPENDIX 8'!J25+'APPENDIX 9'!J25+'APPENDIX 10'!J25+'APPENDIX 11'!J25</f>
        <v>0</v>
      </c>
      <c r="K25" s="7">
        <f>'APPENDIX 5'!K25+'APPENDIX 6'!K25+'APPENDIX 7'!K25+'APPENDIX 8'!K25+'APPENDIX 9'!K25+'APPENDIX 10'!K25+'APPENDIX 11'!K25</f>
        <v>34</v>
      </c>
      <c r="L25" s="7">
        <f>'APPENDIX 5'!L25+'APPENDIX 6'!L25+'APPENDIX 7'!L25+'APPENDIX 8'!L25+'APPENDIX 9'!L25+'APPENDIX 10'!L25+'APPENDIX 11'!L25</f>
        <v>1141</v>
      </c>
      <c r="M25" s="7">
        <f>'APPENDIX 5'!M25+'APPENDIX 6'!M25+'APPENDIX 7'!M25+'APPENDIX 8'!M25+'APPENDIX 9'!M25+'APPENDIX 10'!M25+'APPENDIX 11'!M25</f>
        <v>15118</v>
      </c>
      <c r="N25" s="7">
        <f>'APPENDIX 5'!N25+'APPENDIX 6'!N25+'APPENDIX 7'!N25+'APPENDIX 8'!N25+'APPENDIX 9'!N25+'APPENDIX 10'!N25+'APPENDIX 11'!N25</f>
        <v>29503</v>
      </c>
      <c r="O25" s="7">
        <f>'APPENDIX 5'!O25+'APPENDIX 6'!O25+'APPENDIX 7'!O25+'APPENDIX 8'!O25+'APPENDIX 9'!O25+'APPENDIX 10'!O25+'APPENDIX 11'!O25</f>
        <v>0</v>
      </c>
      <c r="P25" s="7">
        <f>'APPENDIX 5'!P25+'APPENDIX 6'!P25+'APPENDIX 7'!P25+'APPENDIX 8'!P25+'APPENDIX 9'!P25+'APPENDIX 10'!P25+'APPENDIX 11'!P25</f>
        <v>0</v>
      </c>
      <c r="Q25" s="8">
        <f>'APPENDIX 5'!Q25+'APPENDIX 6'!Q25+'APPENDIX 7'!Q25+'APPENDIX 8'!Q25+'APPENDIX 9'!Q25+'APPENDIX 10'!Q25+'APPENDIX 11'!Q25</f>
        <v>1102178</v>
      </c>
    </row>
    <row r="26" spans="1:17" ht="29.25" customHeight="1" x14ac:dyDescent="0.3">
      <c r="A26" s="4"/>
      <c r="B26" s="15" t="s">
        <v>209</v>
      </c>
      <c r="C26" s="7">
        <f>'APPENDIX 5'!C26+'APPENDIX 6'!C26+'APPENDIX 7'!C26+'APPENDIX 8'!C26+'APPENDIX 9'!C26+'APPENDIX 10'!C26+'APPENDIX 11'!C26</f>
        <v>22557853</v>
      </c>
      <c r="D26" s="7">
        <f>'APPENDIX 5'!D26+'APPENDIX 6'!D26+'APPENDIX 7'!D26+'APPENDIX 8'!D26+'APPENDIX 9'!D26+'APPENDIX 10'!D26+'APPENDIX 11'!D26</f>
        <v>1242777</v>
      </c>
      <c r="E26" s="7">
        <f>'APPENDIX 5'!E26+'APPENDIX 6'!E26+'APPENDIX 7'!E26+'APPENDIX 8'!E26+'APPENDIX 9'!E26+'APPENDIX 10'!E26+'APPENDIX 11'!E26</f>
        <v>1072748</v>
      </c>
      <c r="F26" s="7">
        <f>'APPENDIX 5'!F26+'APPENDIX 6'!F26+'APPENDIX 7'!F26+'APPENDIX 8'!F26+'APPENDIX 9'!F26+'APPENDIX 10'!F26+'APPENDIX 11'!F26</f>
        <v>0</v>
      </c>
      <c r="G26" s="7">
        <f>'APPENDIX 5'!G26+'APPENDIX 6'!G26+'APPENDIX 7'!G26+'APPENDIX 8'!G26+'APPENDIX 9'!G26+'APPENDIX 10'!G26+'APPENDIX 11'!G26</f>
        <v>1116335</v>
      </c>
      <c r="H26" s="7">
        <f>'APPENDIX 5'!H26+'APPENDIX 6'!H26+'APPENDIX 7'!H26+'APPENDIX 8'!H26+'APPENDIX 9'!H26+'APPENDIX 10'!H26+'APPENDIX 11'!H26</f>
        <v>1145628</v>
      </c>
      <c r="I26" s="7">
        <f>'APPENDIX 5'!I26+'APPENDIX 6'!I26+'APPENDIX 7'!I26+'APPENDIX 8'!I26+'APPENDIX 9'!I26+'APPENDIX 10'!I26+'APPENDIX 11'!I26</f>
        <v>0</v>
      </c>
      <c r="J26" s="7">
        <f>'APPENDIX 5'!J26+'APPENDIX 6'!J26+'APPENDIX 7'!J26+'APPENDIX 8'!J26+'APPENDIX 9'!J26+'APPENDIX 10'!J26+'APPENDIX 11'!J26</f>
        <v>0</v>
      </c>
      <c r="K26" s="7">
        <f>'APPENDIX 5'!K26+'APPENDIX 6'!K26+'APPENDIX 7'!K26+'APPENDIX 8'!K26+'APPENDIX 9'!K26+'APPENDIX 10'!K26+'APPENDIX 11'!K26</f>
        <v>0</v>
      </c>
      <c r="L26" s="7">
        <f>'APPENDIX 5'!L26+'APPENDIX 6'!L26+'APPENDIX 7'!L26+'APPENDIX 8'!L26+'APPENDIX 9'!L26+'APPENDIX 10'!L26+'APPENDIX 11'!L26</f>
        <v>102030</v>
      </c>
      <c r="M26" s="7">
        <f>'APPENDIX 5'!M26+'APPENDIX 6'!M26+'APPENDIX 7'!M26+'APPENDIX 8'!M26+'APPENDIX 9'!M26+'APPENDIX 10'!M26+'APPENDIX 11'!M26</f>
        <v>214363</v>
      </c>
      <c r="N26" s="7">
        <f>'APPENDIX 5'!N26+'APPENDIX 6'!N26+'APPENDIX 7'!N26+'APPENDIX 8'!N26+'APPENDIX 9'!N26+'APPENDIX 10'!N26+'APPENDIX 11'!N26</f>
        <v>725716</v>
      </c>
      <c r="O26" s="7">
        <f>'APPENDIX 5'!O26+'APPENDIX 6'!O26+'APPENDIX 7'!O26+'APPENDIX 8'!O26+'APPENDIX 9'!O26+'APPENDIX 10'!O26+'APPENDIX 11'!O26</f>
        <v>0</v>
      </c>
      <c r="P26" s="7">
        <f>'APPENDIX 5'!P26+'APPENDIX 6'!P26+'APPENDIX 7'!P26+'APPENDIX 8'!P26+'APPENDIX 9'!P26+'APPENDIX 10'!P26+'APPENDIX 11'!P26</f>
        <v>543293</v>
      </c>
      <c r="Q26" s="8">
        <f>'APPENDIX 5'!Q26+'APPENDIX 6'!Q26+'APPENDIX 7'!Q26+'APPENDIX 8'!Q26+'APPENDIX 9'!Q26+'APPENDIX 10'!Q26+'APPENDIX 11'!Q26</f>
        <v>22351005</v>
      </c>
    </row>
    <row r="27" spans="1:17" ht="29.25" customHeight="1" x14ac:dyDescent="0.3">
      <c r="A27" s="4"/>
      <c r="B27" s="15" t="s">
        <v>40</v>
      </c>
      <c r="C27" s="7">
        <f>'APPENDIX 5'!C27+'APPENDIX 6'!C27+'APPENDIX 7'!C27+'APPENDIX 8'!C27+'APPENDIX 9'!C27+'APPENDIX 10'!C27+'APPENDIX 11'!C27</f>
        <v>0</v>
      </c>
      <c r="D27" s="7">
        <f>'APPENDIX 5'!D27+'APPENDIX 6'!D27+'APPENDIX 7'!D27+'APPENDIX 8'!D27+'APPENDIX 9'!D27+'APPENDIX 10'!D27+'APPENDIX 11'!D27</f>
        <v>7458</v>
      </c>
      <c r="E27" s="7">
        <f>'APPENDIX 5'!E27+'APPENDIX 6'!E27+'APPENDIX 7'!E27+'APPENDIX 8'!E27+'APPENDIX 9'!E27+'APPENDIX 10'!E27+'APPENDIX 11'!E27</f>
        <v>5144</v>
      </c>
      <c r="F27" s="7">
        <f>'APPENDIX 5'!F27+'APPENDIX 6'!F27+'APPENDIX 7'!F27+'APPENDIX 8'!F27+'APPENDIX 9'!F27+'APPENDIX 10'!F27+'APPENDIX 11'!F27</f>
        <v>0</v>
      </c>
      <c r="G27" s="7">
        <f>'APPENDIX 5'!G27+'APPENDIX 6'!G27+'APPENDIX 7'!G27+'APPENDIX 8'!G27+'APPENDIX 9'!G27+'APPENDIX 10'!G27+'APPENDIX 11'!G27</f>
        <v>0</v>
      </c>
      <c r="H27" s="7">
        <f>'APPENDIX 5'!H27+'APPENDIX 6'!H27+'APPENDIX 7'!H27+'APPENDIX 8'!H27+'APPENDIX 9'!H27+'APPENDIX 10'!H27+'APPENDIX 11'!H27</f>
        <v>0</v>
      </c>
      <c r="I27" s="7">
        <f>'APPENDIX 5'!I27+'APPENDIX 6'!I27+'APPENDIX 7'!I27+'APPENDIX 8'!I27+'APPENDIX 9'!I27+'APPENDIX 10'!I27+'APPENDIX 11'!I27</f>
        <v>0</v>
      </c>
      <c r="J27" s="7">
        <f>'APPENDIX 5'!J27+'APPENDIX 6'!J27+'APPENDIX 7'!J27+'APPENDIX 8'!J27+'APPENDIX 9'!J27+'APPENDIX 10'!J27+'APPENDIX 11'!J27</f>
        <v>0</v>
      </c>
      <c r="K27" s="7">
        <f>'APPENDIX 5'!K27+'APPENDIX 6'!K27+'APPENDIX 7'!K27+'APPENDIX 8'!K27+'APPENDIX 9'!K27+'APPENDIX 10'!K27+'APPENDIX 11'!K27</f>
        <v>0</v>
      </c>
      <c r="L27" s="7">
        <f>'APPENDIX 5'!L27+'APPENDIX 6'!L27+'APPENDIX 7'!L27+'APPENDIX 8'!L27+'APPENDIX 9'!L27+'APPENDIX 10'!L27+'APPENDIX 11'!L27</f>
        <v>-552</v>
      </c>
      <c r="M27" s="7">
        <f>'APPENDIX 5'!M27+'APPENDIX 6'!M27+'APPENDIX 7'!M27+'APPENDIX 8'!M27+'APPENDIX 9'!M27+'APPENDIX 10'!M27+'APPENDIX 11'!M27</f>
        <v>2940</v>
      </c>
      <c r="N27" s="7">
        <f>'APPENDIX 5'!N27+'APPENDIX 6'!N27+'APPENDIX 7'!N27+'APPENDIX 8'!N27+'APPENDIX 9'!N27+'APPENDIX 10'!N27+'APPENDIX 11'!N27</f>
        <v>3099</v>
      </c>
      <c r="O27" s="7">
        <f>'APPENDIX 5'!O27+'APPENDIX 6'!O27+'APPENDIX 7'!O27+'APPENDIX 8'!O27+'APPENDIX 9'!O27+'APPENDIX 10'!O27+'APPENDIX 11'!O27</f>
        <v>0</v>
      </c>
      <c r="P27" s="7">
        <f>'APPENDIX 5'!P27+'APPENDIX 6'!P27+'APPENDIX 7'!P27+'APPENDIX 8'!P27+'APPENDIX 9'!P27+'APPENDIX 10'!P27+'APPENDIX 11'!P27</f>
        <v>0</v>
      </c>
      <c r="Q27" s="8">
        <f>'APPENDIX 5'!Q27+'APPENDIX 6'!Q27+'APPENDIX 7'!Q27+'APPENDIX 8'!Q27+'APPENDIX 9'!Q27+'APPENDIX 10'!Q27+'APPENDIX 11'!Q27</f>
        <v>5855</v>
      </c>
    </row>
    <row r="28" spans="1:17" ht="29.25" customHeight="1" x14ac:dyDescent="0.3">
      <c r="A28" s="4"/>
      <c r="B28" s="15" t="s">
        <v>64</v>
      </c>
      <c r="C28" s="7">
        <f>'APPENDIX 5'!C28+'APPENDIX 6'!C28+'APPENDIX 7'!C28+'APPENDIX 8'!C28+'APPENDIX 9'!C28+'APPENDIX 10'!C28+'APPENDIX 11'!C28</f>
        <v>2279326</v>
      </c>
      <c r="D28" s="7">
        <f>'APPENDIX 5'!D28+'APPENDIX 6'!D28+'APPENDIX 7'!D28+'APPENDIX 8'!D28+'APPENDIX 9'!D28+'APPENDIX 10'!D28+'APPENDIX 11'!D28</f>
        <v>237358</v>
      </c>
      <c r="E28" s="7">
        <f>'APPENDIX 5'!E28+'APPENDIX 6'!E28+'APPENDIX 7'!E28+'APPENDIX 8'!E28+'APPENDIX 9'!E28+'APPENDIX 10'!E28+'APPENDIX 11'!E28</f>
        <v>198557</v>
      </c>
      <c r="F28" s="7">
        <f>'APPENDIX 5'!F28+'APPENDIX 6'!F28+'APPENDIX 7'!F28+'APPENDIX 8'!F28+'APPENDIX 9'!F28+'APPENDIX 10'!F28+'APPENDIX 11'!F28</f>
        <v>0</v>
      </c>
      <c r="G28" s="7">
        <f>'APPENDIX 5'!G28+'APPENDIX 6'!G28+'APPENDIX 7'!G28+'APPENDIX 8'!G28+'APPENDIX 9'!G28+'APPENDIX 10'!G28+'APPENDIX 11'!G28</f>
        <v>130126</v>
      </c>
      <c r="H28" s="7">
        <f>'APPENDIX 5'!H28+'APPENDIX 6'!H28+'APPENDIX 7'!H28+'APPENDIX 8'!H28+'APPENDIX 9'!H28+'APPENDIX 10'!H28+'APPENDIX 11'!H28</f>
        <v>131909</v>
      </c>
      <c r="I28" s="7">
        <f>'APPENDIX 5'!I28+'APPENDIX 6'!I28+'APPENDIX 7'!I28+'APPENDIX 8'!I28+'APPENDIX 9'!I28+'APPENDIX 10'!I28+'APPENDIX 11'!I28</f>
        <v>0</v>
      </c>
      <c r="J28" s="7">
        <f>'APPENDIX 5'!J28+'APPENDIX 6'!J28+'APPENDIX 7'!J28+'APPENDIX 8'!J28+'APPENDIX 9'!J28+'APPENDIX 10'!J28+'APPENDIX 11'!J28</f>
        <v>0</v>
      </c>
      <c r="K28" s="7">
        <f>'APPENDIX 5'!K28+'APPENDIX 6'!K28+'APPENDIX 7'!K28+'APPENDIX 8'!K28+'APPENDIX 9'!K28+'APPENDIX 10'!K28+'APPENDIX 11'!K28</f>
        <v>0</v>
      </c>
      <c r="L28" s="7">
        <f>'APPENDIX 5'!L28+'APPENDIX 6'!L28+'APPENDIX 7'!L28+'APPENDIX 8'!L28+'APPENDIX 9'!L28+'APPENDIX 10'!L28+'APPENDIX 11'!L28</f>
        <v>-4272</v>
      </c>
      <c r="M28" s="7">
        <f>'APPENDIX 5'!M28+'APPENDIX 6'!M28+'APPENDIX 7'!M28+'APPENDIX 8'!M28+'APPENDIX 9'!M28+'APPENDIX 10'!M28+'APPENDIX 11'!M28</f>
        <v>31980</v>
      </c>
      <c r="N28" s="7">
        <f>'APPENDIX 5'!N28+'APPENDIX 6'!N28+'APPENDIX 7'!N28+'APPENDIX 8'!N28+'APPENDIX 9'!N28+'APPENDIX 10'!N28+'APPENDIX 11'!N28</f>
        <v>51162</v>
      </c>
      <c r="O28" s="7">
        <f>'APPENDIX 5'!O28+'APPENDIX 6'!O28+'APPENDIX 7'!O28+'APPENDIX 8'!O28+'APPENDIX 9'!O28+'APPENDIX 10'!O28+'APPENDIX 11'!O28</f>
        <v>0</v>
      </c>
      <c r="P28" s="7">
        <f>'APPENDIX 5'!P28+'APPENDIX 6'!P28+'APPENDIX 7'!P28+'APPENDIX 8'!P28+'APPENDIX 9'!P28+'APPENDIX 10'!P28+'APPENDIX 11'!P28</f>
        <v>0</v>
      </c>
      <c r="Q28" s="8">
        <f>'APPENDIX 5'!Q28+'APPENDIX 6'!Q28+'APPENDIX 7'!Q28+'APPENDIX 8'!Q28+'APPENDIX 9'!Q28+'APPENDIX 10'!Q28+'APPENDIX 11'!Q28</f>
        <v>2369429</v>
      </c>
    </row>
    <row r="29" spans="1:17" ht="29.25" customHeight="1" x14ac:dyDescent="0.3">
      <c r="A29" s="4"/>
      <c r="B29" s="15" t="s">
        <v>65</v>
      </c>
      <c r="C29" s="7">
        <f>'APPENDIX 5'!C29+'APPENDIX 6'!C29+'APPENDIX 7'!C29+'APPENDIX 8'!C29+'APPENDIX 9'!C29+'APPENDIX 10'!C29+'APPENDIX 11'!C29</f>
        <v>24458</v>
      </c>
      <c r="D29" s="7">
        <f>'APPENDIX 5'!D29+'APPENDIX 6'!D29+'APPENDIX 7'!D29+'APPENDIX 8'!D29+'APPENDIX 9'!D29+'APPENDIX 10'!D29+'APPENDIX 11'!D29</f>
        <v>6991</v>
      </c>
      <c r="E29" s="7">
        <f>'APPENDIX 5'!E29+'APPENDIX 6'!E29+'APPENDIX 7'!E29+'APPENDIX 8'!E29+'APPENDIX 9'!E29+'APPENDIX 10'!E29+'APPENDIX 11'!E29</f>
        <v>2544</v>
      </c>
      <c r="F29" s="7">
        <f>'APPENDIX 5'!F29+'APPENDIX 6'!F29+'APPENDIX 7'!F29+'APPENDIX 8'!F29+'APPENDIX 9'!F29+'APPENDIX 10'!F29+'APPENDIX 11'!F29</f>
        <v>0</v>
      </c>
      <c r="G29" s="7">
        <f>'APPENDIX 5'!G29+'APPENDIX 6'!G29+'APPENDIX 7'!G29+'APPENDIX 8'!G29+'APPENDIX 9'!G29+'APPENDIX 10'!G29+'APPENDIX 11'!G29</f>
        <v>6434</v>
      </c>
      <c r="H29" s="7">
        <f>'APPENDIX 5'!H29+'APPENDIX 6'!H29+'APPENDIX 7'!H29+'APPENDIX 8'!H29+'APPENDIX 9'!H29+'APPENDIX 10'!H29+'APPENDIX 11'!H29</f>
        <v>3329</v>
      </c>
      <c r="I29" s="7">
        <f>'APPENDIX 5'!I29+'APPENDIX 6'!I29+'APPENDIX 7'!I29+'APPENDIX 8'!I29+'APPENDIX 9'!I29+'APPENDIX 10'!I29+'APPENDIX 11'!I29</f>
        <v>0</v>
      </c>
      <c r="J29" s="7">
        <f>'APPENDIX 5'!J29+'APPENDIX 6'!J29+'APPENDIX 7'!J29+'APPENDIX 8'!J29+'APPENDIX 9'!J29+'APPENDIX 10'!J29+'APPENDIX 11'!J29</f>
        <v>0</v>
      </c>
      <c r="K29" s="7">
        <f>'APPENDIX 5'!K29+'APPENDIX 6'!K29+'APPENDIX 7'!K29+'APPENDIX 8'!K29+'APPENDIX 9'!K29+'APPENDIX 10'!K29+'APPENDIX 11'!K29</f>
        <v>0</v>
      </c>
      <c r="L29" s="7">
        <f>'APPENDIX 5'!L29+'APPENDIX 6'!L29+'APPENDIX 7'!L29+'APPENDIX 8'!L29+'APPENDIX 9'!L29+'APPENDIX 10'!L29+'APPENDIX 11'!L29</f>
        <v>-156</v>
      </c>
      <c r="M29" s="7">
        <f>'APPENDIX 5'!M29+'APPENDIX 6'!M29+'APPENDIX 7'!M29+'APPENDIX 8'!M29+'APPENDIX 9'!M29+'APPENDIX 10'!M29+'APPENDIX 11'!M29</f>
        <v>13250</v>
      </c>
      <c r="N29" s="7">
        <f>'APPENDIX 5'!N29+'APPENDIX 6'!N29+'APPENDIX 7'!N29+'APPENDIX 8'!N29+'APPENDIX 9'!N29+'APPENDIX 10'!N29+'APPENDIX 11'!N29</f>
        <v>25888</v>
      </c>
      <c r="O29" s="7">
        <f>'APPENDIX 5'!O29+'APPENDIX 6'!O29+'APPENDIX 7'!O29+'APPENDIX 8'!O29+'APPENDIX 9'!O29+'APPENDIX 10'!O29+'APPENDIX 11'!O29</f>
        <v>0</v>
      </c>
      <c r="P29" s="7">
        <f>'APPENDIX 5'!P29+'APPENDIX 6'!P29+'APPENDIX 7'!P29+'APPENDIX 8'!P29+'APPENDIX 9'!P29+'APPENDIX 10'!P29+'APPENDIX 11'!P29</f>
        <v>0</v>
      </c>
      <c r="Q29" s="8">
        <f>'APPENDIX 5'!Q29+'APPENDIX 6'!Q29+'APPENDIX 7'!Q29+'APPENDIX 8'!Q29+'APPENDIX 9'!Q29+'APPENDIX 10'!Q29+'APPENDIX 11'!Q29</f>
        <v>36467</v>
      </c>
    </row>
    <row r="30" spans="1:17" ht="29.25" customHeight="1" x14ac:dyDescent="0.3">
      <c r="A30" s="4"/>
      <c r="B30" s="15" t="s">
        <v>66</v>
      </c>
      <c r="C30" s="7">
        <f>'APPENDIX 5'!C30+'APPENDIX 6'!C30+'APPENDIX 7'!C30+'APPENDIX 8'!C30+'APPENDIX 9'!C30+'APPENDIX 10'!C30+'APPENDIX 11'!C30</f>
        <v>9533305</v>
      </c>
      <c r="D30" s="7">
        <f>'APPENDIX 5'!D30+'APPENDIX 6'!D30+'APPENDIX 7'!D30+'APPENDIX 8'!D30+'APPENDIX 9'!D30+'APPENDIX 10'!D30+'APPENDIX 11'!D30</f>
        <v>628334</v>
      </c>
      <c r="E30" s="7">
        <f>'APPENDIX 5'!E30+'APPENDIX 6'!E30+'APPENDIX 7'!E30+'APPENDIX 8'!E30+'APPENDIX 9'!E30+'APPENDIX 10'!E30+'APPENDIX 11'!E30</f>
        <v>520898</v>
      </c>
      <c r="F30" s="7">
        <f>'APPENDIX 5'!F30+'APPENDIX 6'!F30+'APPENDIX 7'!F30+'APPENDIX 8'!F30+'APPENDIX 9'!F30+'APPENDIX 10'!F30+'APPENDIX 11'!F30</f>
        <v>0</v>
      </c>
      <c r="G30" s="7">
        <f>'APPENDIX 5'!G30+'APPENDIX 6'!G30+'APPENDIX 7'!G30+'APPENDIX 8'!G30+'APPENDIX 9'!G30+'APPENDIX 10'!G30+'APPENDIX 11'!G30</f>
        <v>440497</v>
      </c>
      <c r="H30" s="7">
        <f>'APPENDIX 5'!H30+'APPENDIX 6'!H30+'APPENDIX 7'!H30+'APPENDIX 8'!H30+'APPENDIX 9'!H30+'APPENDIX 10'!H30+'APPENDIX 11'!H30</f>
        <v>325308</v>
      </c>
      <c r="I30" s="7">
        <f>'APPENDIX 5'!I30+'APPENDIX 6'!I30+'APPENDIX 7'!I30+'APPENDIX 8'!I30+'APPENDIX 9'!I30+'APPENDIX 10'!I30+'APPENDIX 11'!I30</f>
        <v>36860</v>
      </c>
      <c r="J30" s="7">
        <f>'APPENDIX 5'!J30+'APPENDIX 6'!J30+'APPENDIX 7'!J30+'APPENDIX 8'!J30+'APPENDIX 9'!J30+'APPENDIX 10'!J30+'APPENDIX 11'!J30</f>
        <v>8</v>
      </c>
      <c r="K30" s="7">
        <f>'APPENDIX 5'!K30+'APPENDIX 6'!K30+'APPENDIX 7'!K30+'APPENDIX 8'!K30+'APPENDIX 9'!K30+'APPENDIX 10'!K30+'APPENDIX 11'!K30</f>
        <v>36775</v>
      </c>
      <c r="L30" s="7">
        <f>'APPENDIX 5'!L30+'APPENDIX 6'!L30+'APPENDIX 7'!L30+'APPENDIX 8'!L30+'APPENDIX 9'!L30+'APPENDIX 10'!L30+'APPENDIX 11'!L30</f>
        <v>7110</v>
      </c>
      <c r="M30" s="7">
        <f>'APPENDIX 5'!M30+'APPENDIX 6'!M30+'APPENDIX 7'!M30+'APPENDIX 8'!M30+'APPENDIX 9'!M30+'APPENDIX 10'!M30+'APPENDIX 11'!M30</f>
        <v>483483</v>
      </c>
      <c r="N30" s="7">
        <f>'APPENDIX 5'!N30+'APPENDIX 6'!N30+'APPENDIX 7'!N30+'APPENDIX 8'!N30+'APPENDIX 9'!N30+'APPENDIX 10'!N30+'APPENDIX 11'!N30</f>
        <v>619327</v>
      </c>
      <c r="O30" s="7">
        <f>'APPENDIX 5'!O30+'APPENDIX 6'!O30+'APPENDIX 7'!O30+'APPENDIX 8'!O30+'APPENDIX 9'!O30+'APPENDIX 10'!O30+'APPENDIX 11'!O30</f>
        <v>0</v>
      </c>
      <c r="P30" s="7">
        <f>'APPENDIX 5'!P30+'APPENDIX 6'!P30+'APPENDIX 7'!P30+'APPENDIX 8'!P30+'APPENDIX 9'!P30+'APPENDIX 10'!P30+'APPENDIX 11'!P30</f>
        <v>0</v>
      </c>
      <c r="Q30" s="8">
        <f>'APPENDIX 5'!Q30+'APPENDIX 6'!Q30+'APPENDIX 7'!Q30+'APPENDIX 8'!Q30+'APPENDIX 9'!Q30+'APPENDIX 10'!Q30+'APPENDIX 11'!Q30</f>
        <v>9783989</v>
      </c>
    </row>
    <row r="31" spans="1:17" ht="29.25" customHeight="1" x14ac:dyDescent="0.25">
      <c r="A31" s="4"/>
      <c r="B31" s="87" t="s">
        <v>47</v>
      </c>
      <c r="C31" s="102">
        <f t="shared" ref="C31:Q31" si="0">SUM(C6:C30)</f>
        <v>297287588</v>
      </c>
      <c r="D31" s="102">
        <f t="shared" si="0"/>
        <v>21932290</v>
      </c>
      <c r="E31" s="102">
        <f t="shared" si="0"/>
        <v>19625933</v>
      </c>
      <c r="F31" s="102">
        <f t="shared" si="0"/>
        <v>120840</v>
      </c>
      <c r="G31" s="102">
        <f t="shared" si="0"/>
        <v>11707902</v>
      </c>
      <c r="H31" s="102">
        <f t="shared" si="0"/>
        <v>10798723</v>
      </c>
      <c r="I31" s="102">
        <f t="shared" si="0"/>
        <v>1568098</v>
      </c>
      <c r="J31" s="102">
        <f t="shared" si="0"/>
        <v>54</v>
      </c>
      <c r="K31" s="102">
        <f t="shared" si="0"/>
        <v>316112</v>
      </c>
      <c r="L31" s="102">
        <f t="shared" si="0"/>
        <v>1266434</v>
      </c>
      <c r="M31" s="102">
        <f t="shared" si="0"/>
        <v>3446843</v>
      </c>
      <c r="N31" s="102">
        <f t="shared" si="0"/>
        <v>15276014</v>
      </c>
      <c r="O31" s="102">
        <f t="shared" si="0"/>
        <v>44167</v>
      </c>
      <c r="P31" s="102">
        <f t="shared" si="0"/>
        <v>966312</v>
      </c>
      <c r="Q31" s="102">
        <f t="shared" si="0"/>
        <v>313903633</v>
      </c>
    </row>
    <row r="32" spans="1:17" ht="29.25" customHeight="1" x14ac:dyDescent="0.25">
      <c r="A32" s="4"/>
      <c r="B32" s="252" t="s">
        <v>48</v>
      </c>
      <c r="C32" s="253"/>
      <c r="D32" s="253"/>
      <c r="E32" s="253"/>
      <c r="F32" s="253"/>
      <c r="G32" s="253"/>
      <c r="H32" s="253"/>
      <c r="I32" s="253"/>
      <c r="J32" s="253"/>
      <c r="K32" s="253"/>
      <c r="L32" s="253"/>
      <c r="M32" s="253"/>
      <c r="N32" s="253"/>
      <c r="O32" s="253"/>
      <c r="P32" s="253"/>
      <c r="Q32" s="254"/>
    </row>
    <row r="33" spans="1:17" ht="29.25" customHeight="1" x14ac:dyDescent="0.25">
      <c r="A33" s="4"/>
      <c r="B33" s="15" t="s">
        <v>49</v>
      </c>
      <c r="C33" s="41">
        <f>'APPENDIX 5'!C33+'APPENDIX 6'!C33+'APPENDIX 7'!C33+'APPENDIX 8'!C33+'APPENDIX 9'!C33+'APPENDIX 10'!C33+'APPENDIX 11'!C33</f>
        <v>0</v>
      </c>
      <c r="D33" s="41">
        <f>'APPENDIX 5'!D33+'APPENDIX 6'!D33+'APPENDIX 7'!D33+'APPENDIX 8'!D33+'APPENDIX 9'!D33+'APPENDIX 10'!D33+'APPENDIX 11'!D33</f>
        <v>25580</v>
      </c>
      <c r="E33" s="41">
        <f>'APPENDIX 5'!E33+'APPENDIX 6'!E33+'APPENDIX 7'!E33+'APPENDIX 8'!E33+'APPENDIX 9'!E33+'APPENDIX 10'!E33+'APPENDIX 11'!E33</f>
        <v>21743</v>
      </c>
      <c r="F33" s="41">
        <f>'APPENDIX 5'!F33+'APPENDIX 6'!F33+'APPENDIX 7'!F33+'APPENDIX 8'!F33+'APPENDIX 9'!F33+'APPENDIX 10'!F33+'APPENDIX 11'!F33</f>
        <v>0</v>
      </c>
      <c r="G33" s="41">
        <f>'APPENDIX 5'!G33+'APPENDIX 6'!G33+'APPENDIX 7'!G33+'APPENDIX 8'!G33+'APPENDIX 9'!G33+'APPENDIX 10'!G33+'APPENDIX 11'!G33</f>
        <v>11977</v>
      </c>
      <c r="H33" s="41">
        <f>'APPENDIX 5'!H33+'APPENDIX 6'!H33+'APPENDIX 7'!H33+'APPENDIX 8'!H33+'APPENDIX 9'!H33+'APPENDIX 10'!H33+'APPENDIX 11'!H33</f>
        <v>3125</v>
      </c>
      <c r="I33" s="41">
        <f>'APPENDIX 5'!I33+'APPENDIX 6'!I33+'APPENDIX 7'!I33+'APPENDIX 8'!I33+'APPENDIX 9'!I33+'APPENDIX 10'!I33+'APPENDIX 11'!I33</f>
        <v>0</v>
      </c>
      <c r="J33" s="41">
        <f>'APPENDIX 5'!J33+'APPENDIX 6'!J33+'APPENDIX 7'!J33+'APPENDIX 8'!J33+'APPENDIX 9'!J33+'APPENDIX 10'!J33+'APPENDIX 11'!J33</f>
        <v>0</v>
      </c>
      <c r="K33" s="41">
        <f>'APPENDIX 5'!K33+'APPENDIX 6'!K33+'APPENDIX 7'!K33+'APPENDIX 8'!K33+'APPENDIX 9'!K33+'APPENDIX 10'!K33+'APPENDIX 11'!K33</f>
        <v>0</v>
      </c>
      <c r="L33" s="41">
        <f>'APPENDIX 5'!L33+'APPENDIX 6'!L33+'APPENDIX 7'!L33+'APPENDIX 8'!L33+'APPENDIX 9'!L33+'APPENDIX 10'!L33+'APPENDIX 11'!L33</f>
        <v>5147</v>
      </c>
      <c r="M33" s="41">
        <f>'APPENDIX 5'!M33+'APPENDIX 6'!M33+'APPENDIX 7'!M33+'APPENDIX 8'!M33+'APPENDIX 9'!M33+'APPENDIX 10'!M33+'APPENDIX 11'!M33</f>
        <v>3196</v>
      </c>
      <c r="N33" s="41">
        <f>'APPENDIX 5'!N33+'APPENDIX 6'!N33+'APPENDIX 7'!N33+'APPENDIX 8'!N33+'APPENDIX 9'!N33+'APPENDIX 10'!N33+'APPENDIX 11'!N33</f>
        <v>11991</v>
      </c>
      <c r="O33" s="41">
        <f>'APPENDIX 5'!O33+'APPENDIX 6'!O33+'APPENDIX 7'!O33+'APPENDIX 8'!O33+'APPENDIX 9'!O33+'APPENDIX 10'!O33+'APPENDIX 11'!O33</f>
        <v>374</v>
      </c>
      <c r="P33" s="41">
        <f>'APPENDIX 5'!P33+'APPENDIX 6'!P33+'APPENDIX 7'!P33+'APPENDIX 8'!P33+'APPENDIX 9'!P33+'APPENDIX 10'!P33+'APPENDIX 11'!P33</f>
        <v>0</v>
      </c>
      <c r="Q33" s="42">
        <f>'APPENDIX 5'!Q33+'APPENDIX 6'!Q33+'APPENDIX 7'!Q33+'APPENDIX 8'!Q33+'APPENDIX 9'!Q33+'APPENDIX 10'!Q33+'APPENDIX 11'!Q33</f>
        <v>21892</v>
      </c>
    </row>
    <row r="34" spans="1:17" ht="29.25" customHeight="1" x14ac:dyDescent="0.25">
      <c r="B34" s="15" t="s">
        <v>81</v>
      </c>
      <c r="C34" s="41">
        <f>'APPENDIX 5'!C34+'APPENDIX 6'!C34+'APPENDIX 7'!C34+'APPENDIX 8'!C34+'APPENDIX 9'!C34+'APPENDIX 10'!C34+'APPENDIX 11'!C34</f>
        <v>0</v>
      </c>
      <c r="D34" s="41">
        <f>'APPENDIX 5'!D34+'APPENDIX 6'!D34+'APPENDIX 7'!D34+'APPENDIX 8'!D34+'APPENDIX 9'!D34+'APPENDIX 10'!D34+'APPENDIX 11'!D34</f>
        <v>354638</v>
      </c>
      <c r="E34" s="41">
        <f>'APPENDIX 5'!E34+'APPENDIX 6'!E34+'APPENDIX 7'!E34+'APPENDIX 8'!E34+'APPENDIX 9'!E34+'APPENDIX 10'!E34+'APPENDIX 11'!E34</f>
        <v>292886</v>
      </c>
      <c r="F34" s="41">
        <f>'APPENDIX 5'!F34+'APPENDIX 6'!F34+'APPENDIX 7'!F34+'APPENDIX 8'!F34+'APPENDIX 9'!F34+'APPENDIX 10'!F34+'APPENDIX 11'!F34</f>
        <v>-154877</v>
      </c>
      <c r="G34" s="41">
        <f>'APPENDIX 5'!G34+'APPENDIX 6'!G34+'APPENDIX 7'!G34+'APPENDIX 8'!G34+'APPENDIX 9'!G34+'APPENDIX 10'!G34+'APPENDIX 11'!G34</f>
        <v>107305</v>
      </c>
      <c r="H34" s="41">
        <f>'APPENDIX 5'!H34+'APPENDIX 6'!H34+'APPENDIX 7'!H34+'APPENDIX 8'!H34+'APPENDIX 9'!H34+'APPENDIX 10'!H34+'APPENDIX 11'!H34</f>
        <v>60559</v>
      </c>
      <c r="I34" s="41">
        <f>'APPENDIX 5'!I34+'APPENDIX 6'!I34+'APPENDIX 7'!I34+'APPENDIX 8'!I34+'APPENDIX 9'!I34+'APPENDIX 10'!I34+'APPENDIX 11'!I34</f>
        <v>0</v>
      </c>
      <c r="J34" s="41">
        <f>'APPENDIX 5'!J34+'APPENDIX 6'!J34+'APPENDIX 7'!J34+'APPENDIX 8'!J34+'APPENDIX 9'!J34+'APPENDIX 10'!J34+'APPENDIX 11'!J34</f>
        <v>0</v>
      </c>
      <c r="K34" s="41">
        <f>'APPENDIX 5'!K34+'APPENDIX 6'!K34+'APPENDIX 7'!K34+'APPENDIX 8'!K34+'APPENDIX 9'!K34+'APPENDIX 10'!K34+'APPENDIX 11'!K34</f>
        <v>0</v>
      </c>
      <c r="L34" s="41">
        <f>'APPENDIX 5'!L34+'APPENDIX 6'!L34+'APPENDIX 7'!L34+'APPENDIX 8'!L34+'APPENDIX 9'!L34+'APPENDIX 10'!L34+'APPENDIX 11'!L34</f>
        <v>54006</v>
      </c>
      <c r="M34" s="41">
        <f>'APPENDIX 5'!M34+'APPENDIX 6'!M34+'APPENDIX 7'!M34+'APPENDIX 8'!M34+'APPENDIX 9'!M34+'APPENDIX 10'!M34+'APPENDIX 11'!M34</f>
        <v>26311</v>
      </c>
      <c r="N34" s="41">
        <f>'APPENDIX 5'!N34+'APPENDIX 6'!N34+'APPENDIX 7'!N34+'APPENDIX 8'!N34+'APPENDIX 9'!N34+'APPENDIX 10'!N34+'APPENDIX 11'!N34</f>
        <v>0</v>
      </c>
      <c r="O34" s="41">
        <f>'APPENDIX 5'!O34+'APPENDIX 6'!O34+'APPENDIX 7'!O34+'APPENDIX 8'!O34+'APPENDIX 9'!O34+'APPENDIX 10'!O34+'APPENDIX 11'!O34</f>
        <v>0</v>
      </c>
      <c r="P34" s="41">
        <f>'APPENDIX 5'!P34+'APPENDIX 6'!P34+'APPENDIX 7'!P34+'APPENDIX 8'!P34+'APPENDIX 9'!P34+'APPENDIX 10'!P34+'APPENDIX 11'!P34</f>
        <v>0</v>
      </c>
      <c r="Q34" s="42">
        <f>'APPENDIX 5'!Q34+'APPENDIX 6'!Q34+'APPENDIX 7'!Q34+'APPENDIX 8'!Q34+'APPENDIX 9'!Q34+'APPENDIX 10'!Q34+'APPENDIX 11'!Q34</f>
        <v>-2867</v>
      </c>
    </row>
    <row r="35" spans="1:17" ht="29.25" customHeight="1" x14ac:dyDescent="0.25">
      <c r="B35" s="15" t="s">
        <v>50</v>
      </c>
      <c r="C35" s="41">
        <f>'APPENDIX 5'!C35+'APPENDIX 6'!C35+'APPENDIX 7'!C35+'APPENDIX 8'!C35+'APPENDIX 9'!C35+'APPENDIX 10'!C35+'APPENDIX 11'!C35</f>
        <v>6938435</v>
      </c>
      <c r="D35" s="41">
        <f>'APPENDIX 5'!D35+'APPENDIX 6'!D35+'APPENDIX 7'!D35+'APPENDIX 8'!D35+'APPENDIX 9'!D35+'APPENDIX 10'!D35+'APPENDIX 11'!D35</f>
        <v>29017</v>
      </c>
      <c r="E35" s="41">
        <f>'APPENDIX 5'!E35+'APPENDIX 6'!E35+'APPENDIX 7'!E35+'APPENDIX 8'!E35+'APPENDIX 9'!E35+'APPENDIX 10'!E35+'APPENDIX 11'!E35</f>
        <v>29017</v>
      </c>
      <c r="F35" s="41">
        <f>'APPENDIX 5'!F35+'APPENDIX 6'!F35+'APPENDIX 7'!F35+'APPENDIX 8'!F35+'APPENDIX 9'!F35+'APPENDIX 10'!F35+'APPENDIX 11'!F35</f>
        <v>0</v>
      </c>
      <c r="G35" s="41">
        <f>'APPENDIX 5'!G35+'APPENDIX 6'!G35+'APPENDIX 7'!G35+'APPENDIX 8'!G35+'APPENDIX 9'!G35+'APPENDIX 10'!G35+'APPENDIX 11'!G35</f>
        <v>14953</v>
      </c>
      <c r="H35" s="41">
        <f>'APPENDIX 5'!H35+'APPENDIX 6'!H35+'APPENDIX 7'!H35+'APPENDIX 8'!H35+'APPENDIX 9'!H35+'APPENDIX 10'!H35+'APPENDIX 11'!H35</f>
        <v>14953</v>
      </c>
      <c r="I35" s="41">
        <f>'APPENDIX 5'!I35+'APPENDIX 6'!I35+'APPENDIX 7'!I35+'APPENDIX 8'!I35+'APPENDIX 9'!I35+'APPENDIX 10'!I35+'APPENDIX 11'!I35</f>
        <v>0</v>
      </c>
      <c r="J35" s="41">
        <f>'APPENDIX 5'!J35+'APPENDIX 6'!J35+'APPENDIX 7'!J35+'APPENDIX 8'!J35+'APPENDIX 9'!J35+'APPENDIX 10'!J35+'APPENDIX 11'!J35</f>
        <v>0</v>
      </c>
      <c r="K35" s="41">
        <f>'APPENDIX 5'!K35+'APPENDIX 6'!K35+'APPENDIX 7'!K35+'APPENDIX 8'!K35+'APPENDIX 9'!K35+'APPENDIX 10'!K35+'APPENDIX 11'!K35</f>
        <v>0</v>
      </c>
      <c r="L35" s="41">
        <f>'APPENDIX 5'!L35+'APPENDIX 6'!L35+'APPENDIX 7'!L35+'APPENDIX 8'!L35+'APPENDIX 9'!L35+'APPENDIX 10'!L35+'APPENDIX 11'!L35</f>
        <v>5911</v>
      </c>
      <c r="M35" s="41">
        <f>'APPENDIX 5'!M35+'APPENDIX 6'!M35+'APPENDIX 7'!M35+'APPENDIX 8'!M35+'APPENDIX 9'!M35+'APPENDIX 10'!M35+'APPENDIX 11'!M35</f>
        <v>51042</v>
      </c>
      <c r="N35" s="41">
        <f>'APPENDIX 5'!N35+'APPENDIX 6'!N35+'APPENDIX 7'!N35+'APPENDIX 8'!N35+'APPENDIX 9'!N35+'APPENDIX 10'!N35+'APPENDIX 11'!N35</f>
        <v>199153</v>
      </c>
      <c r="O35" s="41">
        <f>'APPENDIX 5'!O35+'APPENDIX 6'!O35+'APPENDIX 7'!O35+'APPENDIX 8'!O35+'APPENDIX 9'!O35+'APPENDIX 10'!O35+'APPENDIX 11'!O35</f>
        <v>0</v>
      </c>
      <c r="P35" s="41">
        <f>'APPENDIX 5'!P35+'APPENDIX 6'!P35+'APPENDIX 7'!P35+'APPENDIX 8'!P35+'APPENDIX 9'!P35+'APPENDIX 10'!P35+'APPENDIX 11'!P35</f>
        <v>0</v>
      </c>
      <c r="Q35" s="42">
        <f>'APPENDIX 5'!Q35+'APPENDIX 6'!Q35+'APPENDIX 7'!Q35+'APPENDIX 8'!Q35+'APPENDIX 9'!Q35+'APPENDIX 10'!Q35+'APPENDIX 11'!Q35</f>
        <v>7094698</v>
      </c>
    </row>
    <row r="36" spans="1:17" ht="29.25" customHeight="1" x14ac:dyDescent="0.25">
      <c r="B36" s="87" t="s">
        <v>47</v>
      </c>
      <c r="C36" s="102">
        <f t="shared" ref="C36:Q36" si="1">SUM(C33:C35)</f>
        <v>6938435</v>
      </c>
      <c r="D36" s="102">
        <f t="shared" si="1"/>
        <v>409235</v>
      </c>
      <c r="E36" s="102">
        <f t="shared" si="1"/>
        <v>343646</v>
      </c>
      <c r="F36" s="102">
        <f t="shared" si="1"/>
        <v>-154877</v>
      </c>
      <c r="G36" s="102">
        <f t="shared" si="1"/>
        <v>134235</v>
      </c>
      <c r="H36" s="102">
        <f t="shared" si="1"/>
        <v>78637</v>
      </c>
      <c r="I36" s="102">
        <f t="shared" si="1"/>
        <v>0</v>
      </c>
      <c r="J36" s="102">
        <f t="shared" si="1"/>
        <v>0</v>
      </c>
      <c r="K36" s="102">
        <f t="shared" si="1"/>
        <v>0</v>
      </c>
      <c r="L36" s="102">
        <f t="shared" si="1"/>
        <v>65064</v>
      </c>
      <c r="M36" s="102">
        <f t="shared" si="1"/>
        <v>80549</v>
      </c>
      <c r="N36" s="102">
        <f t="shared" si="1"/>
        <v>211144</v>
      </c>
      <c r="O36" s="102">
        <f t="shared" si="1"/>
        <v>374</v>
      </c>
      <c r="P36" s="102">
        <f t="shared" si="1"/>
        <v>0</v>
      </c>
      <c r="Q36" s="102">
        <f t="shared" si="1"/>
        <v>7113723</v>
      </c>
    </row>
    <row r="37" spans="1:17" ht="18" customHeight="1" x14ac:dyDescent="0.25">
      <c r="B37" s="256" t="s">
        <v>52</v>
      </c>
      <c r="C37" s="256"/>
      <c r="D37" s="256"/>
      <c r="E37" s="256"/>
      <c r="F37" s="256"/>
      <c r="G37" s="256"/>
      <c r="H37" s="256"/>
      <c r="I37" s="256"/>
      <c r="J37" s="256"/>
      <c r="K37" s="256"/>
      <c r="L37" s="256"/>
      <c r="M37" s="256"/>
      <c r="N37" s="256"/>
      <c r="O37" s="256"/>
      <c r="P37" s="256"/>
      <c r="Q37" s="256"/>
    </row>
    <row r="38" spans="1:17" ht="18" customHeight="1" x14ac:dyDescent="0.25">
      <c r="C38" s="5"/>
      <c r="D38" s="5"/>
      <c r="E38" s="5"/>
      <c r="F38" s="5"/>
      <c r="G38" s="5"/>
      <c r="H38" s="5"/>
      <c r="I38" s="5"/>
      <c r="J38" s="5"/>
      <c r="K38" s="5"/>
      <c r="L38" s="5"/>
      <c r="M38" s="5"/>
      <c r="N38" s="5"/>
      <c r="O38" s="5"/>
      <c r="P38" s="5"/>
      <c r="Q38" s="5"/>
    </row>
    <row r="39" spans="1:17" ht="18" customHeight="1" x14ac:dyDescent="0.25">
      <c r="C39" s="5"/>
      <c r="D39" s="5"/>
      <c r="E39" s="5"/>
      <c r="F39" s="5"/>
      <c r="G39" s="5"/>
      <c r="H39" s="5"/>
      <c r="I39" s="5"/>
      <c r="J39" s="5"/>
      <c r="K39" s="5"/>
      <c r="L39" s="5"/>
      <c r="M39" s="5"/>
      <c r="N39" s="5"/>
      <c r="O39" s="5"/>
      <c r="P39" s="5"/>
      <c r="Q39" s="5"/>
    </row>
    <row r="40" spans="1:17" ht="18" customHeight="1" x14ac:dyDescent="0.25">
      <c r="C40" s="5"/>
      <c r="D40" s="5"/>
      <c r="E40" s="5"/>
      <c r="F40" s="5"/>
      <c r="G40" s="5"/>
      <c r="H40" s="5"/>
      <c r="I40" s="5"/>
      <c r="J40" s="5"/>
      <c r="K40" s="5"/>
      <c r="L40" s="5"/>
      <c r="M40" s="5"/>
      <c r="N40" s="5"/>
      <c r="O40" s="5"/>
      <c r="P40" s="5"/>
      <c r="Q40" s="5"/>
    </row>
    <row r="41" spans="1:17" ht="18" customHeight="1" x14ac:dyDescent="0.25">
      <c r="C41" s="5"/>
      <c r="D41" s="5"/>
      <c r="E41" s="5"/>
      <c r="F41" s="5"/>
      <c r="G41" s="5"/>
      <c r="H41" s="5"/>
      <c r="I41" s="5"/>
      <c r="J41" s="5"/>
      <c r="K41" s="5"/>
      <c r="L41" s="5"/>
      <c r="M41" s="5"/>
      <c r="N41" s="5"/>
      <c r="O41" s="5"/>
      <c r="P41" s="5"/>
      <c r="Q41" s="5"/>
    </row>
    <row r="42" spans="1:17" ht="18" customHeight="1" x14ac:dyDescent="0.25">
      <c r="C42" s="5"/>
      <c r="D42" s="5"/>
      <c r="E42" s="5"/>
      <c r="F42" s="5"/>
      <c r="G42" s="5"/>
      <c r="H42" s="5"/>
      <c r="I42" s="5"/>
      <c r="J42" s="5"/>
      <c r="K42" s="5"/>
      <c r="L42" s="5"/>
      <c r="M42" s="5"/>
      <c r="N42" s="5"/>
      <c r="O42" s="5"/>
      <c r="P42" s="5"/>
      <c r="Q42" s="5"/>
    </row>
    <row r="43" spans="1:17" ht="18" customHeight="1" x14ac:dyDescent="0.25">
      <c r="C43" s="5"/>
      <c r="D43" s="5"/>
      <c r="E43" s="5"/>
      <c r="F43" s="5"/>
      <c r="G43" s="5"/>
      <c r="H43" s="5"/>
      <c r="I43" s="5"/>
      <c r="J43" s="5"/>
      <c r="K43" s="5"/>
      <c r="L43" s="5"/>
      <c r="M43" s="5"/>
      <c r="N43" s="5"/>
      <c r="O43" s="5"/>
      <c r="P43" s="5"/>
      <c r="Q43" s="5"/>
    </row>
    <row r="44" spans="1:17" ht="18" customHeight="1" x14ac:dyDescent="0.25">
      <c r="C44" s="5"/>
      <c r="D44" s="5"/>
      <c r="E44" s="5"/>
      <c r="F44" s="5"/>
      <c r="G44" s="5"/>
      <c r="H44" s="5"/>
      <c r="I44" s="5"/>
      <c r="J44" s="5"/>
      <c r="K44" s="5"/>
      <c r="L44" s="5"/>
      <c r="M44" s="5"/>
      <c r="N44" s="5"/>
      <c r="O44" s="5"/>
      <c r="P44" s="5"/>
      <c r="Q44" s="5"/>
    </row>
    <row r="45" spans="1:17" ht="18" customHeight="1" x14ac:dyDescent="0.25">
      <c r="C45" s="5"/>
      <c r="D45" s="5"/>
      <c r="E45" s="5"/>
      <c r="F45" s="5"/>
      <c r="G45" s="5"/>
      <c r="H45" s="5"/>
      <c r="I45" s="5"/>
      <c r="J45" s="5"/>
      <c r="K45" s="5"/>
      <c r="L45" s="5"/>
      <c r="M45" s="5"/>
      <c r="N45" s="5"/>
      <c r="O45" s="5"/>
      <c r="P45" s="5"/>
      <c r="Q45" s="5"/>
    </row>
    <row r="46" spans="1:17" ht="18" customHeight="1" x14ac:dyDescent="0.25">
      <c r="C46" s="5"/>
      <c r="D46" s="5"/>
      <c r="E46" s="5"/>
      <c r="F46" s="5"/>
      <c r="G46" s="5"/>
      <c r="H46" s="5"/>
      <c r="I46" s="5"/>
      <c r="J46" s="5"/>
      <c r="K46" s="5"/>
      <c r="L46" s="5"/>
      <c r="M46" s="5"/>
      <c r="N46" s="5"/>
      <c r="O46" s="5"/>
      <c r="P46" s="5"/>
      <c r="Q46" s="5"/>
    </row>
    <row r="47" spans="1:17" ht="18" customHeight="1" x14ac:dyDescent="0.25">
      <c r="C47" s="5"/>
      <c r="D47" s="5"/>
      <c r="E47" s="5"/>
      <c r="F47" s="5"/>
      <c r="G47" s="5"/>
      <c r="H47" s="5"/>
      <c r="I47" s="5"/>
      <c r="J47" s="5"/>
      <c r="K47" s="5"/>
      <c r="L47" s="5"/>
      <c r="M47" s="5"/>
      <c r="N47" s="5"/>
      <c r="O47" s="5"/>
      <c r="P47" s="5"/>
      <c r="Q47" s="5"/>
    </row>
    <row r="48" spans="1:17" ht="18" customHeight="1" x14ac:dyDescent="0.25">
      <c r="C48" s="5"/>
      <c r="D48" s="5"/>
      <c r="E48" s="5"/>
      <c r="F48" s="5"/>
      <c r="G48" s="5"/>
      <c r="H48" s="5"/>
      <c r="I48" s="5"/>
      <c r="J48" s="5"/>
      <c r="K48" s="5"/>
      <c r="L48" s="5"/>
      <c r="M48" s="5"/>
      <c r="N48" s="5"/>
      <c r="O48" s="5"/>
      <c r="P48" s="5"/>
      <c r="Q48" s="5"/>
    </row>
    <row r="49" spans="3:17" ht="18" customHeight="1" x14ac:dyDescent="0.25">
      <c r="C49" s="5"/>
      <c r="D49" s="5"/>
      <c r="E49" s="5"/>
      <c r="F49" s="5"/>
      <c r="G49" s="5"/>
      <c r="H49" s="5"/>
      <c r="I49" s="5"/>
      <c r="J49" s="5"/>
      <c r="K49" s="5"/>
      <c r="L49" s="5"/>
      <c r="M49" s="5"/>
      <c r="N49" s="5"/>
      <c r="O49" s="5"/>
      <c r="P49" s="5"/>
      <c r="Q49" s="5"/>
    </row>
    <row r="50" spans="3:17" ht="18" customHeight="1" x14ac:dyDescent="0.25">
      <c r="C50" s="5"/>
      <c r="D50" s="5"/>
      <c r="E50" s="5"/>
      <c r="F50" s="5"/>
      <c r="G50" s="5"/>
      <c r="H50" s="5"/>
      <c r="I50" s="5"/>
      <c r="J50" s="5"/>
      <c r="K50" s="5"/>
      <c r="L50" s="5"/>
      <c r="M50" s="5"/>
      <c r="N50" s="5"/>
      <c r="O50" s="5"/>
      <c r="P50" s="5"/>
      <c r="Q50" s="5"/>
    </row>
    <row r="51" spans="3:17" ht="18" customHeight="1" x14ac:dyDescent="0.25">
      <c r="C51" s="5"/>
      <c r="D51" s="5"/>
      <c r="E51" s="5"/>
      <c r="F51" s="5"/>
      <c r="G51" s="5"/>
      <c r="H51" s="5"/>
      <c r="I51" s="5"/>
      <c r="J51" s="5"/>
      <c r="K51" s="5"/>
      <c r="L51" s="5"/>
      <c r="M51" s="5"/>
      <c r="N51" s="5"/>
      <c r="O51" s="5"/>
      <c r="P51" s="5"/>
      <c r="Q51" s="5"/>
    </row>
    <row r="52" spans="3:17" ht="18" customHeight="1" x14ac:dyDescent="0.25">
      <c r="C52" s="5"/>
      <c r="D52" s="5"/>
      <c r="E52" s="5"/>
      <c r="F52" s="5"/>
      <c r="G52" s="5"/>
      <c r="H52" s="5"/>
      <c r="I52" s="5"/>
      <c r="J52" s="5"/>
      <c r="K52" s="5"/>
      <c r="L52" s="5"/>
      <c r="M52" s="5"/>
      <c r="N52" s="5"/>
      <c r="O52" s="5"/>
      <c r="P52" s="5"/>
      <c r="Q52" s="5"/>
    </row>
    <row r="53" spans="3:17" ht="18" customHeight="1" x14ac:dyDescent="0.25">
      <c r="C53" s="5"/>
      <c r="D53" s="5"/>
      <c r="E53" s="5"/>
      <c r="F53" s="5"/>
      <c r="G53" s="5"/>
      <c r="H53" s="5"/>
      <c r="I53" s="5"/>
      <c r="J53" s="5"/>
      <c r="K53" s="5"/>
      <c r="L53" s="5"/>
      <c r="M53" s="5"/>
      <c r="N53" s="5"/>
      <c r="O53" s="5"/>
      <c r="P53" s="5"/>
      <c r="Q53" s="5"/>
    </row>
    <row r="54" spans="3:17" ht="18" customHeight="1" x14ac:dyDescent="0.25">
      <c r="C54" s="5"/>
      <c r="D54" s="5"/>
      <c r="E54" s="5"/>
      <c r="F54" s="5"/>
      <c r="G54" s="5"/>
      <c r="H54" s="5"/>
      <c r="I54" s="5"/>
      <c r="J54" s="5"/>
      <c r="K54" s="5"/>
      <c r="L54" s="5"/>
      <c r="M54" s="5"/>
      <c r="N54" s="5"/>
      <c r="O54" s="5"/>
      <c r="P54" s="5"/>
      <c r="Q54" s="5"/>
    </row>
    <row r="55" spans="3:17" ht="18" customHeight="1" x14ac:dyDescent="0.25">
      <c r="C55" s="5"/>
      <c r="D55" s="5"/>
      <c r="E55" s="5"/>
      <c r="F55" s="5"/>
      <c r="G55" s="5"/>
      <c r="H55" s="5"/>
      <c r="I55" s="5"/>
      <c r="J55" s="5"/>
      <c r="K55" s="5"/>
      <c r="L55" s="5"/>
      <c r="M55" s="5"/>
      <c r="N55" s="5"/>
      <c r="O55" s="5"/>
      <c r="P55" s="5"/>
      <c r="Q55" s="5"/>
    </row>
    <row r="56" spans="3:17" ht="18" customHeight="1" x14ac:dyDescent="0.25">
      <c r="C56" s="5"/>
      <c r="D56" s="5"/>
      <c r="E56" s="5"/>
      <c r="F56" s="5"/>
      <c r="G56" s="5"/>
      <c r="H56" s="5"/>
      <c r="I56" s="5"/>
      <c r="J56" s="5"/>
      <c r="K56" s="5"/>
      <c r="L56" s="5"/>
      <c r="M56" s="5"/>
      <c r="N56" s="5"/>
      <c r="O56" s="5"/>
      <c r="P56" s="5"/>
      <c r="Q56" s="5"/>
    </row>
    <row r="57" spans="3:17" ht="18" customHeight="1" x14ac:dyDescent="0.25">
      <c r="C57" s="5"/>
      <c r="D57" s="5"/>
      <c r="E57" s="5"/>
      <c r="F57" s="5"/>
      <c r="G57" s="5"/>
      <c r="H57" s="5"/>
      <c r="I57" s="5"/>
      <c r="J57" s="5"/>
      <c r="K57" s="5"/>
      <c r="L57" s="5"/>
      <c r="M57" s="5"/>
      <c r="N57" s="5"/>
      <c r="O57" s="5"/>
      <c r="P57" s="5"/>
      <c r="Q57" s="5"/>
    </row>
    <row r="58" spans="3:17" ht="18" customHeight="1" x14ac:dyDescent="0.25">
      <c r="C58" s="5"/>
      <c r="D58" s="5"/>
      <c r="E58" s="5"/>
      <c r="F58" s="5"/>
      <c r="G58" s="5"/>
      <c r="H58" s="5"/>
      <c r="I58" s="5"/>
      <c r="J58" s="5"/>
      <c r="K58" s="5"/>
      <c r="L58" s="5"/>
      <c r="M58" s="5"/>
      <c r="N58" s="5"/>
      <c r="O58" s="5"/>
      <c r="P58" s="5"/>
      <c r="Q58" s="5"/>
    </row>
    <row r="59" spans="3:17" ht="18" customHeight="1" x14ac:dyDescent="0.25">
      <c r="C59" s="5"/>
      <c r="D59" s="5"/>
      <c r="E59" s="5"/>
      <c r="F59" s="5"/>
      <c r="G59" s="5"/>
      <c r="H59" s="5"/>
      <c r="I59" s="5"/>
      <c r="J59" s="5"/>
      <c r="K59" s="5"/>
      <c r="L59" s="5"/>
      <c r="M59" s="5"/>
      <c r="N59" s="5"/>
      <c r="O59" s="5"/>
      <c r="P59" s="5"/>
      <c r="Q59" s="5"/>
    </row>
    <row r="60" spans="3:17" ht="18" customHeight="1" x14ac:dyDescent="0.25">
      <c r="C60" s="5"/>
      <c r="D60" s="5"/>
      <c r="E60" s="5"/>
      <c r="F60" s="5"/>
      <c r="G60" s="5"/>
      <c r="H60" s="5"/>
      <c r="I60" s="5"/>
      <c r="J60" s="5"/>
      <c r="K60" s="5"/>
      <c r="L60" s="5"/>
      <c r="M60" s="5"/>
      <c r="N60" s="5"/>
      <c r="O60" s="5"/>
      <c r="P60" s="5"/>
      <c r="Q60" s="5"/>
    </row>
    <row r="61" spans="3:17" ht="18" customHeight="1" x14ac:dyDescent="0.25">
      <c r="C61" s="5"/>
      <c r="D61" s="5"/>
      <c r="E61" s="5"/>
      <c r="F61" s="5"/>
      <c r="G61" s="5"/>
      <c r="H61" s="5"/>
      <c r="I61" s="5"/>
      <c r="J61" s="5"/>
      <c r="K61" s="5"/>
      <c r="L61" s="5"/>
      <c r="M61" s="5"/>
      <c r="N61" s="5"/>
      <c r="O61" s="5"/>
      <c r="P61" s="5"/>
      <c r="Q61" s="5"/>
    </row>
    <row r="62" spans="3:17" ht="18" customHeight="1" x14ac:dyDescent="0.25">
      <c r="C62" s="5"/>
      <c r="D62" s="5"/>
      <c r="E62" s="5"/>
      <c r="F62" s="5"/>
      <c r="G62" s="5"/>
      <c r="H62" s="5"/>
      <c r="I62" s="5"/>
      <c r="J62" s="5"/>
      <c r="K62" s="5"/>
      <c r="L62" s="5"/>
      <c r="M62" s="5"/>
      <c r="N62" s="5"/>
      <c r="O62" s="5"/>
      <c r="P62" s="5"/>
      <c r="Q62" s="5"/>
    </row>
    <row r="63" spans="3:17" ht="18" customHeight="1" x14ac:dyDescent="0.25">
      <c r="C63" s="5"/>
      <c r="D63" s="5"/>
      <c r="E63" s="5"/>
      <c r="F63" s="5"/>
      <c r="G63" s="5"/>
      <c r="H63" s="5"/>
      <c r="I63" s="5"/>
      <c r="J63" s="5"/>
      <c r="K63" s="5"/>
      <c r="L63" s="5"/>
      <c r="M63" s="5"/>
      <c r="N63" s="5"/>
      <c r="O63" s="5"/>
      <c r="P63" s="5"/>
      <c r="Q63" s="5"/>
    </row>
    <row r="64" spans="3:17" ht="18" customHeight="1" x14ac:dyDescent="0.25">
      <c r="C64" s="5"/>
      <c r="D64" s="5"/>
      <c r="E64" s="5"/>
      <c r="F64" s="5"/>
      <c r="G64" s="5"/>
      <c r="H64" s="5"/>
      <c r="I64" s="5"/>
      <c r="J64" s="5"/>
      <c r="K64" s="5"/>
      <c r="L64" s="5"/>
      <c r="M64" s="5"/>
      <c r="N64" s="5"/>
      <c r="O64" s="5"/>
      <c r="P64" s="5"/>
      <c r="Q64" s="5"/>
    </row>
    <row r="65" spans="3:17" ht="18" customHeight="1" x14ac:dyDescent="0.25">
      <c r="C65" s="5"/>
      <c r="D65" s="5"/>
      <c r="E65" s="5"/>
      <c r="F65" s="5"/>
      <c r="G65" s="5"/>
      <c r="H65" s="5"/>
      <c r="I65" s="5"/>
      <c r="J65" s="5"/>
      <c r="K65" s="5"/>
      <c r="L65" s="5"/>
      <c r="M65" s="5"/>
      <c r="N65" s="5"/>
      <c r="O65" s="5"/>
      <c r="P65" s="5"/>
      <c r="Q65" s="5"/>
    </row>
    <row r="66" spans="3:17" ht="18" customHeight="1" x14ac:dyDescent="0.25">
      <c r="C66" s="5"/>
      <c r="D66" s="5"/>
      <c r="E66" s="5"/>
      <c r="F66" s="5"/>
      <c r="G66" s="5"/>
      <c r="H66" s="5"/>
      <c r="I66" s="5"/>
      <c r="J66" s="5"/>
      <c r="K66" s="5"/>
      <c r="L66" s="5"/>
      <c r="M66" s="5"/>
      <c r="N66" s="5"/>
      <c r="O66" s="5"/>
      <c r="P66" s="5"/>
      <c r="Q66" s="5"/>
    </row>
    <row r="67" spans="3:17" ht="18" customHeight="1" x14ac:dyDescent="0.25">
      <c r="C67" s="5"/>
      <c r="D67" s="5"/>
      <c r="E67" s="5"/>
      <c r="F67" s="5"/>
      <c r="G67" s="5"/>
      <c r="H67" s="5"/>
      <c r="I67" s="5"/>
      <c r="J67" s="5"/>
      <c r="K67" s="5"/>
      <c r="L67" s="5"/>
      <c r="M67" s="5"/>
      <c r="N67" s="5"/>
      <c r="O67" s="5"/>
      <c r="P67" s="5"/>
      <c r="Q67" s="5"/>
    </row>
    <row r="68" spans="3:17" ht="18" customHeight="1" x14ac:dyDescent="0.25">
      <c r="C68" s="5"/>
      <c r="D68" s="5"/>
      <c r="E68" s="5"/>
      <c r="F68" s="5"/>
      <c r="G68" s="5"/>
      <c r="H68" s="5"/>
      <c r="I68" s="5"/>
      <c r="J68" s="5"/>
      <c r="K68" s="5"/>
      <c r="L68" s="5"/>
      <c r="M68" s="5"/>
      <c r="N68" s="5"/>
      <c r="O68" s="5"/>
      <c r="P68" s="5"/>
      <c r="Q68" s="5"/>
    </row>
    <row r="69" spans="3:17" ht="18" customHeight="1" x14ac:dyDescent="0.25">
      <c r="C69" s="5"/>
      <c r="D69" s="5"/>
      <c r="E69" s="5"/>
      <c r="F69" s="5"/>
      <c r="G69" s="5"/>
      <c r="H69" s="5"/>
      <c r="I69" s="5"/>
      <c r="J69" s="5"/>
      <c r="K69" s="5"/>
      <c r="L69" s="5"/>
      <c r="M69" s="5"/>
      <c r="N69" s="5"/>
      <c r="O69" s="5"/>
      <c r="P69" s="5"/>
      <c r="Q69" s="5"/>
    </row>
    <row r="70" spans="3:17" ht="18" customHeight="1" x14ac:dyDescent="0.25">
      <c r="C70" s="5"/>
      <c r="D70" s="5"/>
      <c r="E70" s="5"/>
      <c r="F70" s="5"/>
      <c r="G70" s="5"/>
      <c r="H70" s="5"/>
      <c r="I70" s="5"/>
      <c r="J70" s="5"/>
      <c r="K70" s="5"/>
      <c r="L70" s="5"/>
      <c r="M70" s="5"/>
      <c r="N70" s="5"/>
      <c r="O70" s="5"/>
      <c r="P70" s="5"/>
      <c r="Q70" s="5"/>
    </row>
    <row r="71" spans="3:17" ht="18" customHeight="1" x14ac:dyDescent="0.25">
      <c r="C71" s="5"/>
      <c r="D71" s="5"/>
      <c r="E71" s="5"/>
      <c r="F71" s="5"/>
      <c r="G71" s="5"/>
      <c r="H71" s="5"/>
      <c r="I71" s="5"/>
      <c r="J71" s="5"/>
      <c r="K71" s="5"/>
      <c r="L71" s="5"/>
      <c r="M71" s="5"/>
      <c r="N71" s="5"/>
      <c r="O71" s="5"/>
      <c r="P71" s="5"/>
      <c r="Q71" s="5"/>
    </row>
    <row r="72" spans="3:17" ht="18" customHeight="1" x14ac:dyDescent="0.25">
      <c r="C72" s="5"/>
      <c r="D72" s="5"/>
      <c r="E72" s="5"/>
      <c r="F72" s="5"/>
      <c r="G72" s="5"/>
      <c r="H72" s="5"/>
      <c r="I72" s="5"/>
      <c r="J72" s="5"/>
      <c r="K72" s="5"/>
      <c r="L72" s="5"/>
      <c r="M72" s="5"/>
      <c r="N72" s="5"/>
      <c r="O72" s="5"/>
      <c r="P72" s="5"/>
      <c r="Q72" s="5"/>
    </row>
    <row r="73" spans="3:17" ht="18" customHeight="1" x14ac:dyDescent="0.25">
      <c r="C73" s="5"/>
      <c r="D73" s="5"/>
      <c r="E73" s="5"/>
      <c r="F73" s="5"/>
      <c r="G73" s="5"/>
      <c r="H73" s="5"/>
      <c r="I73" s="5"/>
      <c r="J73" s="5"/>
      <c r="K73" s="5"/>
      <c r="L73" s="5"/>
      <c r="M73" s="5"/>
      <c r="N73" s="5"/>
      <c r="O73" s="5"/>
      <c r="P73" s="5"/>
      <c r="Q73" s="5"/>
    </row>
    <row r="74" spans="3:17" ht="18" customHeight="1" x14ac:dyDescent="0.25">
      <c r="C74" s="5"/>
      <c r="D74" s="5"/>
      <c r="E74" s="5"/>
      <c r="F74" s="5"/>
      <c r="G74" s="5"/>
      <c r="H74" s="5"/>
      <c r="I74" s="5"/>
      <c r="J74" s="5"/>
      <c r="K74" s="5"/>
      <c r="L74" s="5"/>
      <c r="M74" s="5"/>
      <c r="N74" s="5"/>
      <c r="O74" s="5"/>
      <c r="P74" s="5"/>
      <c r="Q74" s="5"/>
    </row>
    <row r="75" spans="3:17" ht="18" customHeight="1" x14ac:dyDescent="0.25">
      <c r="C75" s="5"/>
      <c r="D75" s="5"/>
      <c r="E75" s="5"/>
      <c r="F75" s="5"/>
      <c r="G75" s="5"/>
      <c r="H75" s="5"/>
      <c r="I75" s="5"/>
      <c r="J75" s="5"/>
      <c r="K75" s="5"/>
      <c r="L75" s="5"/>
      <c r="M75" s="5"/>
      <c r="N75" s="5"/>
      <c r="O75" s="5"/>
      <c r="P75" s="5"/>
      <c r="Q75" s="5"/>
    </row>
    <row r="76" spans="3:17" ht="18" customHeight="1" x14ac:dyDescent="0.25">
      <c r="C76" s="5"/>
      <c r="D76" s="5"/>
      <c r="E76" s="5"/>
      <c r="F76" s="5"/>
      <c r="G76" s="5"/>
      <c r="H76" s="5"/>
      <c r="I76" s="5"/>
      <c r="J76" s="5"/>
      <c r="K76" s="5"/>
      <c r="L76" s="5"/>
      <c r="M76" s="5"/>
      <c r="N76" s="5"/>
      <c r="O76" s="5"/>
      <c r="P76" s="5"/>
      <c r="Q76" s="5"/>
    </row>
    <row r="77" spans="3:17" ht="18" customHeight="1" x14ac:dyDescent="0.25">
      <c r="C77" s="5"/>
      <c r="D77" s="5"/>
      <c r="E77" s="5"/>
      <c r="F77" s="5"/>
      <c r="G77" s="5"/>
      <c r="H77" s="5"/>
      <c r="I77" s="5"/>
      <c r="J77" s="5"/>
      <c r="K77" s="5"/>
      <c r="L77" s="5"/>
      <c r="M77" s="5"/>
      <c r="N77" s="5"/>
      <c r="O77" s="5"/>
      <c r="P77" s="5"/>
      <c r="Q77" s="5"/>
    </row>
    <row r="78" spans="3:17" ht="18" customHeight="1" x14ac:dyDescent="0.25">
      <c r="C78" s="5"/>
      <c r="D78" s="5"/>
      <c r="E78" s="5"/>
      <c r="F78" s="5"/>
      <c r="G78" s="5"/>
      <c r="H78" s="5"/>
      <c r="I78" s="5"/>
      <c r="J78" s="5"/>
      <c r="K78" s="5"/>
      <c r="L78" s="5"/>
      <c r="M78" s="5"/>
      <c r="N78" s="5"/>
      <c r="O78" s="5"/>
      <c r="P78" s="5"/>
      <c r="Q78" s="5"/>
    </row>
    <row r="79" spans="3:17" ht="18" customHeight="1" x14ac:dyDescent="0.25">
      <c r="C79" s="5"/>
      <c r="D79" s="5"/>
      <c r="E79" s="5"/>
      <c r="F79" s="5"/>
      <c r="G79" s="5"/>
      <c r="H79" s="5"/>
      <c r="I79" s="5"/>
      <c r="J79" s="5"/>
      <c r="K79" s="5"/>
      <c r="L79" s="5"/>
      <c r="M79" s="5"/>
      <c r="N79" s="5"/>
      <c r="O79" s="5"/>
      <c r="P79" s="5"/>
      <c r="Q79" s="5"/>
    </row>
    <row r="80" spans="3:17" ht="18" customHeight="1" x14ac:dyDescent="0.25">
      <c r="C80" s="5"/>
      <c r="D80" s="5"/>
      <c r="E80" s="5"/>
      <c r="F80" s="5"/>
      <c r="G80" s="5"/>
      <c r="H80" s="5"/>
      <c r="I80" s="5"/>
      <c r="J80" s="5"/>
      <c r="K80" s="5"/>
      <c r="L80" s="5"/>
      <c r="M80" s="5"/>
      <c r="N80" s="5"/>
      <c r="O80" s="5"/>
      <c r="P80" s="5"/>
      <c r="Q80" s="5"/>
    </row>
    <row r="81" spans="3:17" ht="18" customHeight="1" x14ac:dyDescent="0.25">
      <c r="C81" s="5"/>
      <c r="D81" s="5"/>
      <c r="E81" s="5"/>
      <c r="F81" s="5"/>
      <c r="G81" s="5"/>
      <c r="H81" s="5"/>
      <c r="I81" s="5"/>
      <c r="J81" s="5"/>
      <c r="K81" s="5"/>
      <c r="L81" s="5"/>
      <c r="M81" s="5"/>
      <c r="N81" s="5"/>
      <c r="O81" s="5"/>
      <c r="P81" s="5"/>
      <c r="Q81" s="5"/>
    </row>
    <row r="82" spans="3:17" ht="18" customHeight="1" x14ac:dyDescent="0.25">
      <c r="C82" s="5"/>
      <c r="D82" s="5"/>
      <c r="E82" s="5"/>
      <c r="F82" s="5"/>
      <c r="G82" s="5"/>
      <c r="H82" s="5"/>
      <c r="I82" s="5"/>
      <c r="J82" s="5"/>
      <c r="K82" s="5"/>
      <c r="L82" s="5"/>
      <c r="M82" s="5"/>
      <c r="N82" s="5"/>
      <c r="O82" s="5"/>
      <c r="P82" s="5"/>
      <c r="Q82" s="5"/>
    </row>
    <row r="83" spans="3:17" ht="18" customHeight="1" x14ac:dyDescent="0.25">
      <c r="C83" s="5"/>
      <c r="D83" s="5"/>
      <c r="E83" s="5"/>
      <c r="F83" s="5"/>
      <c r="G83" s="5"/>
      <c r="H83" s="5"/>
      <c r="I83" s="5"/>
      <c r="J83" s="5"/>
      <c r="K83" s="5"/>
      <c r="L83" s="5"/>
      <c r="M83" s="5"/>
      <c r="N83" s="5"/>
      <c r="O83" s="5"/>
      <c r="P83" s="5"/>
      <c r="Q83" s="5"/>
    </row>
    <row r="84" spans="3:17" ht="18" customHeight="1" x14ac:dyDescent="0.25">
      <c r="C84" s="5"/>
      <c r="D84" s="5"/>
      <c r="E84" s="5"/>
      <c r="F84" s="5"/>
      <c r="G84" s="5"/>
      <c r="H84" s="5"/>
      <c r="I84" s="5"/>
      <c r="J84" s="5"/>
      <c r="K84" s="5"/>
      <c r="L84" s="5"/>
      <c r="M84" s="5"/>
      <c r="N84" s="5"/>
      <c r="O84" s="5"/>
      <c r="P84" s="5"/>
      <c r="Q84" s="5"/>
    </row>
    <row r="85" spans="3:17" ht="18" customHeight="1" x14ac:dyDescent="0.25">
      <c r="C85" s="5"/>
      <c r="D85" s="5"/>
      <c r="E85" s="5"/>
      <c r="F85" s="5"/>
      <c r="G85" s="5"/>
      <c r="H85" s="5"/>
      <c r="I85" s="5"/>
      <c r="J85" s="5"/>
      <c r="K85" s="5"/>
      <c r="L85" s="5"/>
      <c r="M85" s="5"/>
      <c r="N85" s="5"/>
      <c r="O85" s="5"/>
      <c r="P85" s="5"/>
      <c r="Q85" s="5"/>
    </row>
    <row r="86" spans="3:17" ht="18" customHeight="1" x14ac:dyDescent="0.25">
      <c r="C86" s="5"/>
      <c r="D86" s="5"/>
      <c r="E86" s="5"/>
      <c r="F86" s="5"/>
      <c r="G86" s="5"/>
      <c r="H86" s="5"/>
      <c r="I86" s="5"/>
      <c r="J86" s="5"/>
      <c r="K86" s="5"/>
      <c r="L86" s="5"/>
      <c r="M86" s="5"/>
      <c r="N86" s="5"/>
      <c r="O86" s="5"/>
      <c r="P86" s="5"/>
      <c r="Q86" s="5"/>
    </row>
    <row r="87" spans="3:17" ht="18" customHeight="1" x14ac:dyDescent="0.25">
      <c r="C87" s="5"/>
      <c r="D87" s="5"/>
      <c r="E87" s="5"/>
      <c r="F87" s="5"/>
      <c r="G87" s="5"/>
      <c r="H87" s="5"/>
      <c r="I87" s="5"/>
      <c r="J87" s="5"/>
      <c r="K87" s="5"/>
      <c r="L87" s="5"/>
      <c r="M87" s="5"/>
      <c r="N87" s="5"/>
      <c r="O87" s="5"/>
      <c r="P87" s="5"/>
      <c r="Q87" s="5"/>
    </row>
    <row r="88" spans="3:17" ht="18" customHeight="1" x14ac:dyDescent="0.25">
      <c r="C88" s="5"/>
      <c r="D88" s="5"/>
      <c r="E88" s="5"/>
      <c r="F88" s="5"/>
      <c r="G88" s="5"/>
      <c r="H88" s="5"/>
      <c r="I88" s="5"/>
      <c r="J88" s="5"/>
      <c r="K88" s="5"/>
      <c r="L88" s="5"/>
      <c r="M88" s="5"/>
      <c r="N88" s="5"/>
      <c r="O88" s="5"/>
      <c r="P88" s="5"/>
      <c r="Q88" s="5"/>
    </row>
    <row r="89" spans="3:17" ht="18" customHeight="1" x14ac:dyDescent="0.25">
      <c r="C89" s="5"/>
      <c r="D89" s="5"/>
      <c r="E89" s="5"/>
      <c r="F89" s="5"/>
      <c r="G89" s="5"/>
      <c r="H89" s="5"/>
      <c r="I89" s="5"/>
      <c r="J89" s="5"/>
      <c r="K89" s="5"/>
      <c r="L89" s="5"/>
      <c r="M89" s="5"/>
      <c r="N89" s="5"/>
      <c r="O89" s="5"/>
      <c r="P89" s="5"/>
      <c r="Q89" s="5"/>
    </row>
    <row r="90" spans="3:17" ht="18" customHeight="1" x14ac:dyDescent="0.25">
      <c r="C90" s="5"/>
      <c r="D90" s="5"/>
      <c r="E90" s="5"/>
      <c r="F90" s="5"/>
      <c r="G90" s="5"/>
      <c r="H90" s="5"/>
      <c r="I90" s="5"/>
      <c r="J90" s="5"/>
      <c r="K90" s="5"/>
      <c r="L90" s="5"/>
      <c r="M90" s="5"/>
      <c r="N90" s="5"/>
      <c r="O90" s="5"/>
      <c r="P90" s="5"/>
      <c r="Q90" s="5"/>
    </row>
    <row r="91" spans="3:17" ht="18" customHeight="1" x14ac:dyDescent="0.25">
      <c r="C91" s="5"/>
      <c r="D91" s="5"/>
      <c r="E91" s="5"/>
      <c r="F91" s="5"/>
      <c r="G91" s="5"/>
      <c r="H91" s="5"/>
      <c r="I91" s="5"/>
      <c r="J91" s="5"/>
      <c r="K91" s="5"/>
      <c r="L91" s="5"/>
      <c r="M91" s="5"/>
      <c r="N91" s="5"/>
      <c r="O91" s="5"/>
      <c r="P91" s="5"/>
      <c r="Q91" s="5"/>
    </row>
    <row r="92" spans="3:17" ht="18" customHeight="1" x14ac:dyDescent="0.25">
      <c r="C92" s="5"/>
      <c r="D92" s="5"/>
      <c r="E92" s="5"/>
      <c r="F92" s="5"/>
      <c r="G92" s="5"/>
      <c r="H92" s="5"/>
      <c r="I92" s="5"/>
      <c r="J92" s="5"/>
      <c r="K92" s="5"/>
      <c r="L92" s="5"/>
      <c r="M92" s="5"/>
      <c r="N92" s="5"/>
      <c r="O92" s="5"/>
      <c r="P92" s="5"/>
      <c r="Q92" s="5"/>
    </row>
    <row r="93" spans="3:17" ht="18" customHeight="1" x14ac:dyDescent="0.25">
      <c r="C93" s="5"/>
      <c r="D93" s="5"/>
      <c r="E93" s="5"/>
      <c r="F93" s="5"/>
      <c r="G93" s="5"/>
      <c r="H93" s="5"/>
      <c r="I93" s="5"/>
      <c r="J93" s="5"/>
      <c r="K93" s="5"/>
      <c r="L93" s="5"/>
      <c r="M93" s="5"/>
      <c r="N93" s="5"/>
      <c r="O93" s="5"/>
      <c r="P93" s="5"/>
      <c r="Q93" s="5"/>
    </row>
    <row r="94" spans="3:17" ht="18" customHeight="1" x14ac:dyDescent="0.25">
      <c r="C94" s="5"/>
      <c r="D94" s="5"/>
      <c r="E94" s="5"/>
      <c r="F94" s="5"/>
      <c r="G94" s="5"/>
      <c r="H94" s="5"/>
      <c r="I94" s="5"/>
      <c r="J94" s="5"/>
      <c r="K94" s="5"/>
      <c r="L94" s="5"/>
      <c r="M94" s="5"/>
      <c r="N94" s="5"/>
      <c r="O94" s="5"/>
      <c r="P94" s="5"/>
      <c r="Q94" s="5"/>
    </row>
    <row r="95" spans="3:17" ht="18" customHeight="1" x14ac:dyDescent="0.25">
      <c r="C95" s="5"/>
      <c r="D95" s="5"/>
      <c r="E95" s="5"/>
      <c r="F95" s="5"/>
      <c r="G95" s="5"/>
      <c r="H95" s="5"/>
      <c r="I95" s="5"/>
      <c r="J95" s="5"/>
      <c r="K95" s="5"/>
      <c r="L95" s="5"/>
      <c r="M95" s="5"/>
      <c r="N95" s="5"/>
      <c r="O95" s="5"/>
      <c r="P95" s="5"/>
      <c r="Q95" s="5"/>
    </row>
    <row r="96" spans="3:17" ht="18" customHeight="1" x14ac:dyDescent="0.25">
      <c r="C96" s="5"/>
      <c r="D96" s="5"/>
      <c r="E96" s="5"/>
      <c r="F96" s="5"/>
      <c r="G96" s="5"/>
      <c r="H96" s="5"/>
      <c r="I96" s="5"/>
      <c r="J96" s="5"/>
      <c r="K96" s="5"/>
      <c r="L96" s="5"/>
      <c r="M96" s="5"/>
      <c r="N96" s="5"/>
      <c r="O96" s="5"/>
      <c r="P96" s="5"/>
      <c r="Q96" s="5"/>
    </row>
    <row r="97" spans="3:17" ht="18" customHeight="1" x14ac:dyDescent="0.25">
      <c r="C97" s="5"/>
      <c r="D97" s="5"/>
      <c r="E97" s="5"/>
      <c r="F97" s="5"/>
      <c r="G97" s="5"/>
      <c r="H97" s="5"/>
      <c r="I97" s="5"/>
      <c r="J97" s="5"/>
      <c r="K97" s="5"/>
      <c r="L97" s="5"/>
      <c r="M97" s="5"/>
      <c r="N97" s="5"/>
      <c r="O97" s="5"/>
      <c r="P97" s="5"/>
      <c r="Q97" s="5"/>
    </row>
    <row r="98" spans="3:17" ht="18" customHeight="1" x14ac:dyDescent="0.25">
      <c r="C98" s="5"/>
      <c r="D98" s="5"/>
      <c r="E98" s="5"/>
      <c r="F98" s="5"/>
      <c r="G98" s="5"/>
      <c r="H98" s="5"/>
      <c r="I98" s="5"/>
      <c r="J98" s="5"/>
      <c r="K98" s="5"/>
      <c r="L98" s="5"/>
      <c r="M98" s="5"/>
      <c r="N98" s="5"/>
      <c r="O98" s="5"/>
      <c r="P98" s="5"/>
      <c r="Q98" s="5"/>
    </row>
    <row r="99" spans="3:17" ht="18" customHeight="1" x14ac:dyDescent="0.25">
      <c r="C99" s="5"/>
      <c r="D99" s="5"/>
      <c r="E99" s="5"/>
      <c r="F99" s="5"/>
      <c r="G99" s="5"/>
      <c r="H99" s="5"/>
      <c r="I99" s="5"/>
      <c r="J99" s="5"/>
      <c r="K99" s="5"/>
      <c r="L99" s="5"/>
      <c r="M99" s="5"/>
      <c r="N99" s="5"/>
      <c r="O99" s="5"/>
      <c r="P99" s="5"/>
      <c r="Q99" s="5"/>
    </row>
    <row r="100" spans="3:17" ht="18" customHeight="1" x14ac:dyDescent="0.25">
      <c r="C100" s="5"/>
      <c r="D100" s="5"/>
      <c r="E100" s="5"/>
      <c r="F100" s="5"/>
      <c r="G100" s="5"/>
      <c r="H100" s="5"/>
      <c r="I100" s="5"/>
      <c r="J100" s="5"/>
      <c r="K100" s="5"/>
      <c r="L100" s="5"/>
      <c r="M100" s="5"/>
      <c r="N100" s="5"/>
      <c r="O100" s="5"/>
      <c r="P100" s="5"/>
      <c r="Q100" s="5"/>
    </row>
    <row r="101" spans="3:17" ht="18" customHeight="1" x14ac:dyDescent="0.25">
      <c r="C101" s="5"/>
      <c r="D101" s="5"/>
      <c r="E101" s="5"/>
      <c r="F101" s="5"/>
      <c r="G101" s="5"/>
      <c r="H101" s="5"/>
      <c r="I101" s="5"/>
      <c r="J101" s="5"/>
      <c r="K101" s="5"/>
      <c r="L101" s="5"/>
      <c r="M101" s="5"/>
      <c r="N101" s="5"/>
      <c r="O101" s="5"/>
      <c r="P101" s="5"/>
      <c r="Q101" s="5"/>
    </row>
    <row r="102" spans="3:17" ht="18" customHeight="1" x14ac:dyDescent="0.25">
      <c r="C102" s="5"/>
      <c r="D102" s="5"/>
      <c r="E102" s="5"/>
      <c r="F102" s="5"/>
      <c r="G102" s="5"/>
      <c r="H102" s="5"/>
      <c r="I102" s="5"/>
      <c r="J102" s="5"/>
      <c r="K102" s="5"/>
      <c r="L102" s="5"/>
      <c r="M102" s="5"/>
      <c r="N102" s="5"/>
      <c r="O102" s="5"/>
      <c r="P102" s="5"/>
      <c r="Q102" s="5"/>
    </row>
    <row r="103" spans="3:17" ht="18" customHeight="1" x14ac:dyDescent="0.25">
      <c r="C103" s="5"/>
      <c r="D103" s="5"/>
      <c r="E103" s="5"/>
      <c r="F103" s="5"/>
      <c r="G103" s="5"/>
      <c r="H103" s="5"/>
      <c r="I103" s="5"/>
      <c r="J103" s="5"/>
      <c r="K103" s="5"/>
      <c r="L103" s="5"/>
      <c r="M103" s="5"/>
      <c r="N103" s="5"/>
      <c r="O103" s="5"/>
      <c r="P103" s="5"/>
      <c r="Q103" s="5"/>
    </row>
    <row r="104" spans="3:17" ht="18" customHeight="1" x14ac:dyDescent="0.25">
      <c r="C104" s="5"/>
      <c r="D104" s="5"/>
      <c r="E104" s="5"/>
      <c r="F104" s="5"/>
      <c r="G104" s="5"/>
      <c r="H104" s="5"/>
      <c r="I104" s="5"/>
      <c r="J104" s="5"/>
      <c r="K104" s="5"/>
      <c r="L104" s="5"/>
      <c r="M104" s="5"/>
      <c r="N104" s="5"/>
      <c r="O104" s="5"/>
      <c r="P104" s="5"/>
      <c r="Q104" s="5"/>
    </row>
    <row r="105" spans="3:17" ht="18" customHeight="1" x14ac:dyDescent="0.25">
      <c r="C105" s="5"/>
      <c r="D105" s="5"/>
      <c r="E105" s="5"/>
      <c r="F105" s="5"/>
      <c r="G105" s="5"/>
      <c r="H105" s="5"/>
      <c r="I105" s="5"/>
      <c r="J105" s="5"/>
      <c r="K105" s="5"/>
      <c r="L105" s="5"/>
      <c r="M105" s="5"/>
      <c r="N105" s="5"/>
      <c r="O105" s="5"/>
      <c r="P105" s="5"/>
      <c r="Q105" s="5"/>
    </row>
    <row r="106" spans="3:17" ht="18" customHeight="1" x14ac:dyDescent="0.25">
      <c r="C106" s="5"/>
      <c r="D106" s="5"/>
      <c r="E106" s="5"/>
      <c r="F106" s="5"/>
      <c r="G106" s="5"/>
      <c r="H106" s="5"/>
      <c r="I106" s="5"/>
      <c r="J106" s="5"/>
      <c r="K106" s="5"/>
      <c r="L106" s="5"/>
      <c r="M106" s="5"/>
      <c r="N106" s="5"/>
      <c r="O106" s="5"/>
      <c r="P106" s="5"/>
      <c r="Q106" s="5"/>
    </row>
    <row r="107" spans="3:17" ht="18" customHeight="1" x14ac:dyDescent="0.25">
      <c r="C107" s="5"/>
      <c r="D107" s="5"/>
      <c r="E107" s="5"/>
      <c r="F107" s="5"/>
      <c r="G107" s="5"/>
      <c r="H107" s="5"/>
      <c r="I107" s="5"/>
      <c r="J107" s="5"/>
      <c r="K107" s="5"/>
      <c r="L107" s="5"/>
      <c r="M107" s="5"/>
      <c r="N107" s="5"/>
      <c r="O107" s="5"/>
      <c r="P107" s="5"/>
      <c r="Q107" s="5"/>
    </row>
    <row r="108" spans="3:17" ht="18" customHeight="1" x14ac:dyDescent="0.25">
      <c r="C108" s="5"/>
      <c r="D108" s="5"/>
      <c r="E108" s="5"/>
      <c r="F108" s="5"/>
      <c r="G108" s="5"/>
      <c r="H108" s="5"/>
      <c r="I108" s="5"/>
      <c r="J108" s="5"/>
      <c r="K108" s="5"/>
      <c r="L108" s="5"/>
      <c r="M108" s="5"/>
      <c r="N108" s="5"/>
      <c r="O108" s="5"/>
      <c r="P108" s="5"/>
      <c r="Q108" s="5"/>
    </row>
    <row r="109" spans="3:17" ht="18" customHeight="1" x14ac:dyDescent="0.25">
      <c r="C109" s="5"/>
      <c r="D109" s="5"/>
      <c r="E109" s="5"/>
      <c r="F109" s="5"/>
      <c r="G109" s="5"/>
      <c r="H109" s="5"/>
      <c r="I109" s="5"/>
      <c r="J109" s="5"/>
      <c r="K109" s="5"/>
      <c r="L109" s="5"/>
      <c r="M109" s="5"/>
      <c r="N109" s="5"/>
      <c r="O109" s="5"/>
      <c r="P109" s="5"/>
      <c r="Q109" s="5"/>
    </row>
    <row r="110" spans="3:17" ht="18" customHeight="1" x14ac:dyDescent="0.25">
      <c r="C110" s="5"/>
      <c r="D110" s="5"/>
      <c r="E110" s="5"/>
      <c r="F110" s="5"/>
      <c r="G110" s="5"/>
      <c r="H110" s="5"/>
      <c r="I110" s="5"/>
      <c r="J110" s="5"/>
      <c r="K110" s="5"/>
      <c r="L110" s="5"/>
      <c r="M110" s="5"/>
      <c r="N110" s="5"/>
      <c r="O110" s="5"/>
      <c r="P110" s="5"/>
      <c r="Q110" s="5"/>
    </row>
    <row r="111" spans="3:17" ht="18" customHeight="1" x14ac:dyDescent="0.25">
      <c r="C111" s="5"/>
      <c r="D111" s="5"/>
      <c r="E111" s="5"/>
      <c r="F111" s="5"/>
      <c r="G111" s="5"/>
      <c r="H111" s="5"/>
      <c r="I111" s="5"/>
      <c r="J111" s="5"/>
      <c r="K111" s="5"/>
      <c r="L111" s="5"/>
      <c r="M111" s="5"/>
      <c r="N111" s="5"/>
      <c r="O111" s="5"/>
      <c r="P111" s="5"/>
      <c r="Q111" s="5"/>
    </row>
    <row r="112" spans="3:17" ht="18" customHeight="1" x14ac:dyDescent="0.25">
      <c r="C112" s="5"/>
      <c r="D112" s="5"/>
      <c r="E112" s="5"/>
      <c r="F112" s="5"/>
      <c r="G112" s="5"/>
      <c r="H112" s="5"/>
      <c r="I112" s="5"/>
      <c r="J112" s="5"/>
      <c r="K112" s="5"/>
      <c r="L112" s="5"/>
      <c r="M112" s="5"/>
      <c r="N112" s="5"/>
      <c r="O112" s="5"/>
      <c r="P112" s="5"/>
      <c r="Q112" s="5"/>
    </row>
    <row r="113" spans="3:17" ht="18" customHeight="1" x14ac:dyDescent="0.25">
      <c r="C113" s="5"/>
      <c r="D113" s="5"/>
      <c r="E113" s="5"/>
      <c r="F113" s="5"/>
      <c r="G113" s="5"/>
      <c r="H113" s="5"/>
      <c r="I113" s="5"/>
      <c r="J113" s="5"/>
      <c r="K113" s="5"/>
      <c r="L113" s="5"/>
      <c r="M113" s="5"/>
      <c r="N113" s="5"/>
      <c r="O113" s="5"/>
      <c r="P113" s="5"/>
      <c r="Q113" s="5"/>
    </row>
    <row r="114" spans="3:17" ht="18" customHeight="1" x14ac:dyDescent="0.25">
      <c r="C114" s="5"/>
      <c r="D114" s="5"/>
      <c r="E114" s="5"/>
      <c r="F114" s="5"/>
      <c r="G114" s="5"/>
      <c r="H114" s="5"/>
      <c r="I114" s="5"/>
      <c r="J114" s="5"/>
      <c r="K114" s="5"/>
      <c r="L114" s="5"/>
      <c r="M114" s="5"/>
      <c r="N114" s="5"/>
      <c r="O114" s="5"/>
      <c r="P114" s="5"/>
      <c r="Q114" s="5"/>
    </row>
    <row r="115" spans="3:17" ht="18" customHeight="1" x14ac:dyDescent="0.25">
      <c r="C115" s="5"/>
      <c r="D115" s="5"/>
      <c r="E115" s="5"/>
      <c r="F115" s="5"/>
      <c r="G115" s="5"/>
      <c r="H115" s="5"/>
      <c r="I115" s="5"/>
      <c r="J115" s="5"/>
      <c r="K115" s="5"/>
      <c r="L115" s="5"/>
      <c r="M115" s="5"/>
      <c r="N115" s="5"/>
      <c r="O115" s="5"/>
      <c r="P115" s="5"/>
      <c r="Q115" s="5"/>
    </row>
    <row r="116" spans="3:17" ht="18" customHeight="1" x14ac:dyDescent="0.25">
      <c r="C116" s="5"/>
      <c r="D116" s="5"/>
      <c r="E116" s="5"/>
      <c r="F116" s="5"/>
      <c r="G116" s="5"/>
      <c r="H116" s="5"/>
      <c r="I116" s="5"/>
      <c r="J116" s="5"/>
      <c r="K116" s="5"/>
      <c r="L116" s="5"/>
      <c r="M116" s="5"/>
      <c r="N116" s="5"/>
      <c r="O116" s="5"/>
      <c r="P116" s="5"/>
      <c r="Q116" s="5"/>
    </row>
    <row r="117" spans="3:17" ht="18" customHeight="1" x14ac:dyDescent="0.25">
      <c r="C117" s="5"/>
      <c r="D117" s="5"/>
      <c r="E117" s="5"/>
      <c r="F117" s="5"/>
      <c r="G117" s="5"/>
      <c r="H117" s="5"/>
      <c r="I117" s="5"/>
      <c r="J117" s="5"/>
      <c r="K117" s="5"/>
      <c r="L117" s="5"/>
      <c r="M117" s="5"/>
      <c r="N117" s="5"/>
      <c r="O117" s="5"/>
      <c r="P117" s="5"/>
      <c r="Q117" s="5"/>
    </row>
    <row r="118" spans="3:17" ht="18" customHeight="1" x14ac:dyDescent="0.25">
      <c r="C118" s="5"/>
      <c r="D118" s="5"/>
      <c r="E118" s="5"/>
      <c r="F118" s="5"/>
      <c r="G118" s="5"/>
      <c r="H118" s="5"/>
      <c r="I118" s="5"/>
      <c r="J118" s="5"/>
      <c r="K118" s="5"/>
      <c r="L118" s="5"/>
      <c r="M118" s="5"/>
      <c r="N118" s="5"/>
      <c r="O118" s="5"/>
      <c r="P118" s="5"/>
      <c r="Q118" s="5"/>
    </row>
    <row r="119" spans="3:17" ht="18" customHeight="1" x14ac:dyDescent="0.25">
      <c r="C119" s="5"/>
      <c r="D119" s="5"/>
      <c r="E119" s="5"/>
      <c r="F119" s="5"/>
      <c r="G119" s="5"/>
      <c r="H119" s="5"/>
      <c r="I119" s="5"/>
      <c r="J119" s="5"/>
      <c r="K119" s="5"/>
      <c r="L119" s="5"/>
      <c r="M119" s="5"/>
      <c r="N119" s="5"/>
      <c r="O119" s="5"/>
      <c r="P119" s="5"/>
      <c r="Q119" s="5"/>
    </row>
    <row r="120" spans="3:17" ht="18" customHeight="1" x14ac:dyDescent="0.25">
      <c r="C120" s="5"/>
      <c r="D120" s="5"/>
      <c r="E120" s="5"/>
      <c r="F120" s="5"/>
      <c r="G120" s="5"/>
      <c r="H120" s="5"/>
      <c r="I120" s="5"/>
      <c r="J120" s="5"/>
      <c r="K120" s="5"/>
      <c r="L120" s="5"/>
      <c r="M120" s="5"/>
      <c r="N120" s="5"/>
      <c r="O120" s="5"/>
      <c r="P120" s="5"/>
      <c r="Q120" s="5"/>
    </row>
    <row r="121" spans="3:17" ht="18" customHeight="1" x14ac:dyDescent="0.25">
      <c r="C121" s="5"/>
      <c r="D121" s="5"/>
      <c r="E121" s="5"/>
      <c r="F121" s="5"/>
      <c r="G121" s="5"/>
      <c r="H121" s="5"/>
      <c r="I121" s="5"/>
      <c r="J121" s="5"/>
      <c r="K121" s="5"/>
      <c r="L121" s="5"/>
      <c r="M121" s="5"/>
      <c r="N121" s="5"/>
      <c r="O121" s="5"/>
      <c r="P121" s="5"/>
      <c r="Q121" s="5"/>
    </row>
    <row r="122" spans="3:17" ht="18" customHeight="1" x14ac:dyDescent="0.25">
      <c r="C122" s="5"/>
      <c r="D122" s="5"/>
      <c r="E122" s="5"/>
      <c r="F122" s="5"/>
      <c r="G122" s="5"/>
      <c r="H122" s="5"/>
      <c r="I122" s="5"/>
      <c r="J122" s="5"/>
      <c r="K122" s="5"/>
      <c r="L122" s="5"/>
      <c r="M122" s="5"/>
      <c r="N122" s="5"/>
      <c r="O122" s="5"/>
      <c r="P122" s="5"/>
      <c r="Q122" s="5"/>
    </row>
    <row r="123" spans="3:17" ht="18" customHeight="1" x14ac:dyDescent="0.25">
      <c r="C123" s="5"/>
      <c r="D123" s="5"/>
      <c r="E123" s="5"/>
      <c r="F123" s="5"/>
      <c r="G123" s="5"/>
      <c r="H123" s="5"/>
      <c r="I123" s="5"/>
      <c r="J123" s="5"/>
      <c r="K123" s="5"/>
      <c r="L123" s="5"/>
      <c r="M123" s="5"/>
      <c r="N123" s="5"/>
      <c r="O123" s="5"/>
      <c r="P123" s="5"/>
      <c r="Q123" s="5"/>
    </row>
    <row r="124" spans="3:17" ht="18" customHeight="1" x14ac:dyDescent="0.25">
      <c r="C124" s="5"/>
      <c r="D124" s="5"/>
      <c r="E124" s="5"/>
      <c r="F124" s="5"/>
      <c r="G124" s="5"/>
      <c r="H124" s="5"/>
      <c r="I124" s="5"/>
      <c r="J124" s="5"/>
      <c r="K124" s="5"/>
      <c r="L124" s="5"/>
      <c r="M124" s="5"/>
      <c r="N124" s="5"/>
      <c r="O124" s="5"/>
      <c r="P124" s="5"/>
      <c r="Q124" s="5"/>
    </row>
    <row r="125" spans="3:17" ht="18" customHeight="1" x14ac:dyDescent="0.25">
      <c r="C125" s="5"/>
      <c r="D125" s="5"/>
      <c r="E125" s="5"/>
      <c r="F125" s="5"/>
      <c r="G125" s="5"/>
      <c r="H125" s="5"/>
      <c r="I125" s="5"/>
      <c r="J125" s="5"/>
      <c r="K125" s="5"/>
      <c r="L125" s="5"/>
      <c r="M125" s="5"/>
      <c r="N125" s="5"/>
      <c r="O125" s="5"/>
      <c r="P125" s="5"/>
      <c r="Q125" s="5"/>
    </row>
    <row r="126" spans="3:17" ht="18" customHeight="1" x14ac:dyDescent="0.25">
      <c r="C126" s="5"/>
      <c r="D126" s="5"/>
      <c r="E126" s="5"/>
      <c r="F126" s="5"/>
      <c r="G126" s="5"/>
      <c r="H126" s="5"/>
      <c r="I126" s="5"/>
      <c r="J126" s="5"/>
      <c r="K126" s="5"/>
      <c r="L126" s="5"/>
      <c r="M126" s="5"/>
      <c r="N126" s="5"/>
      <c r="O126" s="5"/>
      <c r="P126" s="5"/>
      <c r="Q126" s="5"/>
    </row>
    <row r="127" spans="3:17" ht="18" customHeight="1" x14ac:dyDescent="0.25">
      <c r="C127" s="5"/>
      <c r="D127" s="5"/>
      <c r="E127" s="5"/>
      <c r="F127" s="5"/>
      <c r="G127" s="5"/>
      <c r="H127" s="5"/>
      <c r="I127" s="5"/>
      <c r="J127" s="5"/>
      <c r="K127" s="5"/>
      <c r="L127" s="5"/>
      <c r="M127" s="5"/>
      <c r="N127" s="5"/>
      <c r="O127" s="5"/>
      <c r="P127" s="5"/>
      <c r="Q127" s="5"/>
    </row>
    <row r="128" spans="3:17" ht="18" customHeight="1" x14ac:dyDescent="0.25">
      <c r="C128" s="5"/>
      <c r="D128" s="5"/>
      <c r="E128" s="5"/>
      <c r="F128" s="5"/>
      <c r="G128" s="5"/>
      <c r="H128" s="5"/>
      <c r="I128" s="5"/>
      <c r="J128" s="5"/>
      <c r="K128" s="5"/>
      <c r="L128" s="5"/>
      <c r="M128" s="5"/>
      <c r="N128" s="5"/>
      <c r="O128" s="5"/>
      <c r="P128" s="5"/>
      <c r="Q128" s="5"/>
    </row>
    <row r="129" spans="3:17" ht="18" customHeight="1" x14ac:dyDescent="0.25">
      <c r="C129" s="5"/>
      <c r="D129" s="5"/>
      <c r="E129" s="5"/>
      <c r="F129" s="5"/>
      <c r="G129" s="5"/>
      <c r="H129" s="5"/>
      <c r="I129" s="5"/>
      <c r="J129" s="5"/>
      <c r="K129" s="5"/>
      <c r="L129" s="5"/>
      <c r="M129" s="5"/>
      <c r="N129" s="5"/>
      <c r="O129" s="5"/>
      <c r="P129" s="5"/>
      <c r="Q129" s="5"/>
    </row>
    <row r="130" spans="3:17" ht="18" customHeight="1" x14ac:dyDescent="0.25">
      <c r="C130" s="5"/>
      <c r="D130" s="5"/>
      <c r="E130" s="5"/>
      <c r="F130" s="5"/>
      <c r="G130" s="5"/>
      <c r="H130" s="5"/>
      <c r="I130" s="5"/>
      <c r="J130" s="5"/>
      <c r="K130" s="5"/>
      <c r="L130" s="5"/>
      <c r="M130" s="5"/>
      <c r="N130" s="5"/>
      <c r="O130" s="5"/>
      <c r="P130" s="5"/>
      <c r="Q130" s="5"/>
    </row>
    <row r="131" spans="3:17" ht="18" customHeight="1" x14ac:dyDescent="0.25">
      <c r="C131" s="5"/>
      <c r="D131" s="5"/>
      <c r="E131" s="5"/>
      <c r="F131" s="5"/>
      <c r="G131" s="5"/>
      <c r="H131" s="5"/>
      <c r="I131" s="5"/>
      <c r="J131" s="5"/>
      <c r="K131" s="5"/>
      <c r="L131" s="5"/>
      <c r="M131" s="5"/>
      <c r="N131" s="5"/>
      <c r="O131" s="5"/>
      <c r="P131" s="5"/>
      <c r="Q131" s="5"/>
    </row>
    <row r="132" spans="3:17" ht="18" customHeight="1" x14ac:dyDescent="0.25">
      <c r="C132" s="5"/>
      <c r="D132" s="5"/>
      <c r="E132" s="5"/>
      <c r="F132" s="5"/>
      <c r="G132" s="5"/>
      <c r="H132" s="5"/>
      <c r="I132" s="5"/>
      <c r="J132" s="5"/>
      <c r="K132" s="5"/>
      <c r="L132" s="5"/>
      <c r="M132" s="5"/>
      <c r="N132" s="5"/>
      <c r="O132" s="5"/>
      <c r="P132" s="5"/>
      <c r="Q132" s="5"/>
    </row>
    <row r="133" spans="3:17" ht="18" customHeight="1" x14ac:dyDescent="0.25">
      <c r="C133" s="5"/>
      <c r="D133" s="5"/>
      <c r="E133" s="5"/>
      <c r="F133" s="5"/>
      <c r="G133" s="5"/>
      <c r="H133" s="5"/>
      <c r="I133" s="5"/>
      <c r="J133" s="5"/>
      <c r="K133" s="5"/>
      <c r="L133" s="5"/>
      <c r="M133" s="5"/>
      <c r="N133" s="5"/>
      <c r="O133" s="5"/>
      <c r="P133" s="5"/>
      <c r="Q133" s="5"/>
    </row>
    <row r="134" spans="3:17" ht="18" customHeight="1" x14ac:dyDescent="0.25">
      <c r="C134" s="5"/>
      <c r="D134" s="5"/>
      <c r="E134" s="5"/>
      <c r="F134" s="5"/>
      <c r="G134" s="5"/>
      <c r="H134" s="5"/>
      <c r="I134" s="5"/>
      <c r="J134" s="5"/>
      <c r="K134" s="5"/>
      <c r="L134" s="5"/>
      <c r="M134" s="5"/>
      <c r="N134" s="5"/>
      <c r="O134" s="5"/>
      <c r="P134" s="5"/>
      <c r="Q134" s="5"/>
    </row>
    <row r="135" spans="3:17" ht="18" customHeight="1" x14ac:dyDescent="0.25">
      <c r="C135" s="5"/>
      <c r="D135" s="5"/>
      <c r="E135" s="5"/>
      <c r="F135" s="5"/>
      <c r="G135" s="5"/>
      <c r="H135" s="5"/>
      <c r="I135" s="5"/>
      <c r="J135" s="5"/>
      <c r="K135" s="5"/>
      <c r="L135" s="5"/>
      <c r="M135" s="5"/>
      <c r="N135" s="5"/>
      <c r="O135" s="5"/>
      <c r="P135" s="5"/>
      <c r="Q135" s="5"/>
    </row>
    <row r="136" spans="3:17" ht="18" customHeight="1" x14ac:dyDescent="0.25">
      <c r="C136" s="5"/>
      <c r="D136" s="5"/>
      <c r="E136" s="5"/>
      <c r="F136" s="5"/>
      <c r="G136" s="5"/>
      <c r="H136" s="5"/>
      <c r="I136" s="5"/>
      <c r="J136" s="5"/>
      <c r="K136" s="5"/>
      <c r="L136" s="5"/>
      <c r="M136" s="5"/>
      <c r="N136" s="5"/>
      <c r="O136" s="5"/>
      <c r="P136" s="5"/>
      <c r="Q136" s="5"/>
    </row>
    <row r="137" spans="3:17" ht="18" customHeight="1" x14ac:dyDescent="0.25">
      <c r="C137" s="5"/>
      <c r="D137" s="5"/>
      <c r="E137" s="5"/>
      <c r="F137" s="5"/>
      <c r="G137" s="5"/>
      <c r="H137" s="5"/>
      <c r="I137" s="5"/>
      <c r="J137" s="5"/>
      <c r="K137" s="5"/>
      <c r="L137" s="5"/>
      <c r="M137" s="5"/>
      <c r="N137" s="5"/>
      <c r="O137" s="5"/>
      <c r="P137" s="5"/>
      <c r="Q137" s="5"/>
    </row>
    <row r="138" spans="3:17" ht="18" customHeight="1" x14ac:dyDescent="0.25">
      <c r="C138" s="5"/>
      <c r="D138" s="5"/>
      <c r="E138" s="5"/>
      <c r="F138" s="5"/>
      <c r="G138" s="5"/>
      <c r="H138" s="5"/>
      <c r="I138" s="5"/>
      <c r="J138" s="5"/>
      <c r="K138" s="5"/>
      <c r="L138" s="5"/>
      <c r="M138" s="5"/>
      <c r="N138" s="5"/>
      <c r="O138" s="5"/>
      <c r="P138" s="5"/>
      <c r="Q138" s="5"/>
    </row>
    <row r="139" spans="3:17" ht="18" customHeight="1" x14ac:dyDescent="0.25">
      <c r="C139" s="5"/>
      <c r="D139" s="5"/>
      <c r="E139" s="5"/>
      <c r="F139" s="5"/>
      <c r="G139" s="5"/>
      <c r="H139" s="5"/>
      <c r="I139" s="5"/>
      <c r="J139" s="5"/>
      <c r="K139" s="5"/>
      <c r="L139" s="5"/>
      <c r="M139" s="5"/>
      <c r="N139" s="5"/>
      <c r="O139" s="5"/>
      <c r="P139" s="5"/>
      <c r="Q139" s="5"/>
    </row>
    <row r="140" spans="3:17" ht="18" customHeight="1" x14ac:dyDescent="0.25">
      <c r="C140" s="5"/>
      <c r="D140" s="5"/>
      <c r="E140" s="5"/>
      <c r="F140" s="5"/>
      <c r="G140" s="5"/>
      <c r="H140" s="5"/>
      <c r="I140" s="5"/>
      <c r="J140" s="5"/>
      <c r="K140" s="5"/>
      <c r="L140" s="5"/>
      <c r="M140" s="5"/>
      <c r="N140" s="5"/>
      <c r="O140" s="5"/>
      <c r="P140" s="5"/>
      <c r="Q140" s="5"/>
    </row>
    <row r="141" spans="3:17" ht="18" customHeight="1" x14ac:dyDescent="0.25">
      <c r="C141" s="5"/>
      <c r="D141" s="5"/>
      <c r="E141" s="5"/>
      <c r="F141" s="5"/>
      <c r="G141" s="5"/>
      <c r="H141" s="5"/>
      <c r="I141" s="5"/>
      <c r="J141" s="5"/>
      <c r="K141" s="5"/>
      <c r="L141" s="5"/>
      <c r="M141" s="5"/>
      <c r="N141" s="5"/>
      <c r="O141" s="5"/>
      <c r="P141" s="5"/>
      <c r="Q141" s="5"/>
    </row>
    <row r="142" spans="3:17" ht="18" customHeight="1" x14ac:dyDescent="0.25">
      <c r="C142" s="5"/>
      <c r="D142" s="5"/>
      <c r="E142" s="5"/>
      <c r="F142" s="5"/>
      <c r="G142" s="5"/>
      <c r="H142" s="5"/>
      <c r="I142" s="5"/>
      <c r="J142" s="5"/>
      <c r="K142" s="5"/>
      <c r="L142" s="5"/>
      <c r="M142" s="5"/>
      <c r="N142" s="5"/>
      <c r="O142" s="5"/>
      <c r="P142" s="5"/>
      <c r="Q142" s="5"/>
    </row>
    <row r="143" spans="3:17" ht="18" customHeight="1" x14ac:dyDescent="0.25">
      <c r="C143" s="5"/>
      <c r="D143" s="5"/>
      <c r="E143" s="5"/>
      <c r="F143" s="5"/>
      <c r="G143" s="5"/>
      <c r="H143" s="5"/>
      <c r="I143" s="5"/>
      <c r="J143" s="5"/>
      <c r="K143" s="5"/>
      <c r="L143" s="5"/>
      <c r="M143" s="5"/>
      <c r="N143" s="5"/>
      <c r="O143" s="5"/>
      <c r="P143" s="5"/>
      <c r="Q143" s="5"/>
    </row>
    <row r="144" spans="3:17" ht="18" customHeight="1" x14ac:dyDescent="0.25">
      <c r="C144" s="5"/>
      <c r="D144" s="5"/>
      <c r="E144" s="5"/>
      <c r="F144" s="5"/>
      <c r="G144" s="5"/>
      <c r="H144" s="5"/>
      <c r="I144" s="5"/>
      <c r="J144" s="5"/>
      <c r="K144" s="5"/>
      <c r="L144" s="5"/>
      <c r="M144" s="5"/>
      <c r="N144" s="5"/>
      <c r="O144" s="5"/>
      <c r="P144" s="5"/>
      <c r="Q144" s="5"/>
    </row>
    <row r="145" spans="3:17" ht="18" customHeight="1" x14ac:dyDescent="0.25">
      <c r="C145" s="5"/>
      <c r="D145" s="5"/>
      <c r="E145" s="5"/>
      <c r="F145" s="5"/>
      <c r="G145" s="5"/>
      <c r="H145" s="5"/>
      <c r="I145" s="5"/>
      <c r="J145" s="5"/>
      <c r="K145" s="5"/>
      <c r="L145" s="5"/>
      <c r="M145" s="5"/>
      <c r="N145" s="5"/>
      <c r="O145" s="5"/>
      <c r="P145" s="5"/>
      <c r="Q145" s="5"/>
    </row>
    <row r="146" spans="3:17" ht="18" customHeight="1" x14ac:dyDescent="0.25">
      <c r="C146" s="5"/>
      <c r="D146" s="5"/>
      <c r="E146" s="5"/>
      <c r="F146" s="5"/>
      <c r="G146" s="5"/>
      <c r="H146" s="5"/>
      <c r="I146" s="5"/>
      <c r="J146" s="5"/>
      <c r="K146" s="5"/>
      <c r="L146" s="5"/>
      <c r="M146" s="5"/>
      <c r="N146" s="5"/>
      <c r="O146" s="5"/>
      <c r="P146" s="5"/>
      <c r="Q146" s="5"/>
    </row>
    <row r="147" spans="3:17" ht="18" customHeight="1" x14ac:dyDescent="0.25">
      <c r="C147" s="5"/>
      <c r="D147" s="5"/>
      <c r="E147" s="5"/>
      <c r="F147" s="5"/>
      <c r="G147" s="5"/>
      <c r="H147" s="5"/>
      <c r="I147" s="5"/>
      <c r="J147" s="5"/>
      <c r="K147" s="5"/>
      <c r="L147" s="5"/>
      <c r="M147" s="5"/>
      <c r="N147" s="5"/>
      <c r="O147" s="5"/>
      <c r="P147" s="5"/>
      <c r="Q147" s="5"/>
    </row>
    <row r="148" spans="3:17" ht="18" customHeight="1" x14ac:dyDescent="0.25">
      <c r="C148" s="5"/>
      <c r="D148" s="5"/>
      <c r="E148" s="5"/>
      <c r="F148" s="5"/>
      <c r="G148" s="5"/>
      <c r="H148" s="5"/>
      <c r="I148" s="5"/>
      <c r="J148" s="5"/>
      <c r="K148" s="5"/>
      <c r="L148" s="5"/>
      <c r="M148" s="5"/>
      <c r="N148" s="5"/>
      <c r="O148" s="5"/>
      <c r="P148" s="5"/>
      <c r="Q148" s="5"/>
    </row>
    <row r="149" spans="3:17" ht="18" customHeight="1" x14ac:dyDescent="0.25">
      <c r="C149" s="5"/>
      <c r="D149" s="5"/>
      <c r="E149" s="5"/>
      <c r="F149" s="5"/>
      <c r="G149" s="5"/>
      <c r="H149" s="5"/>
      <c r="I149" s="5"/>
      <c r="J149" s="5"/>
      <c r="K149" s="5"/>
      <c r="L149" s="5"/>
      <c r="M149" s="5"/>
      <c r="N149" s="5"/>
      <c r="O149" s="5"/>
      <c r="P149" s="5"/>
      <c r="Q149" s="5"/>
    </row>
    <row r="150" spans="3:17" ht="18" customHeight="1" x14ac:dyDescent="0.25">
      <c r="C150" s="5"/>
      <c r="D150" s="5"/>
      <c r="E150" s="5"/>
      <c r="F150" s="5"/>
      <c r="G150" s="5"/>
      <c r="H150" s="5"/>
      <c r="I150" s="5"/>
      <c r="J150" s="5"/>
      <c r="K150" s="5"/>
      <c r="L150" s="5"/>
      <c r="M150" s="5"/>
      <c r="N150" s="5"/>
      <c r="O150" s="5"/>
      <c r="P150" s="5"/>
      <c r="Q150" s="5"/>
    </row>
    <row r="151" spans="3:17" ht="18" customHeight="1" x14ac:dyDescent="0.25">
      <c r="C151" s="5"/>
      <c r="D151" s="5"/>
      <c r="E151" s="5"/>
      <c r="F151" s="5"/>
      <c r="G151" s="5"/>
      <c r="H151" s="5"/>
      <c r="I151" s="5"/>
      <c r="J151" s="5"/>
      <c r="K151" s="5"/>
      <c r="L151" s="5"/>
      <c r="M151" s="5"/>
      <c r="N151" s="5"/>
      <c r="O151" s="5"/>
      <c r="P151" s="5"/>
      <c r="Q151" s="5"/>
    </row>
    <row r="152" spans="3:17" ht="18" customHeight="1" x14ac:dyDescent="0.25">
      <c r="C152" s="5"/>
      <c r="D152" s="5"/>
      <c r="E152" s="5"/>
      <c r="F152" s="5"/>
      <c r="G152" s="5"/>
      <c r="H152" s="5"/>
      <c r="I152" s="5"/>
      <c r="J152" s="5"/>
      <c r="K152" s="5"/>
      <c r="L152" s="5"/>
      <c r="M152" s="5"/>
      <c r="N152" s="5"/>
      <c r="O152" s="5"/>
      <c r="P152" s="5"/>
      <c r="Q152" s="5"/>
    </row>
    <row r="153" spans="3:17" ht="18" customHeight="1" x14ac:dyDescent="0.25">
      <c r="C153" s="5"/>
      <c r="D153" s="5"/>
      <c r="E153" s="5"/>
      <c r="F153" s="5"/>
      <c r="G153" s="5"/>
      <c r="H153" s="5"/>
      <c r="I153" s="5"/>
      <c r="J153" s="5"/>
      <c r="K153" s="5"/>
      <c r="L153" s="5"/>
      <c r="M153" s="5"/>
      <c r="N153" s="5"/>
      <c r="O153" s="5"/>
      <c r="P153" s="5"/>
      <c r="Q153" s="5"/>
    </row>
    <row r="154" spans="3:17" ht="18" customHeight="1" x14ac:dyDescent="0.25">
      <c r="C154" s="5"/>
      <c r="D154" s="5"/>
      <c r="E154" s="5"/>
      <c r="F154" s="5"/>
      <c r="G154" s="5"/>
      <c r="H154" s="5"/>
      <c r="I154" s="5"/>
      <c r="J154" s="5"/>
      <c r="K154" s="5"/>
      <c r="L154" s="5"/>
      <c r="M154" s="5"/>
      <c r="N154" s="5"/>
      <c r="O154" s="5"/>
      <c r="P154" s="5"/>
      <c r="Q154" s="5"/>
    </row>
    <row r="155" spans="3:17" ht="18" customHeight="1" x14ac:dyDescent="0.25">
      <c r="C155" s="5"/>
      <c r="D155" s="5"/>
      <c r="E155" s="5"/>
      <c r="F155" s="5"/>
      <c r="G155" s="5"/>
      <c r="H155" s="5"/>
      <c r="I155" s="5"/>
      <c r="J155" s="5"/>
      <c r="K155" s="5"/>
      <c r="L155" s="5"/>
      <c r="M155" s="5"/>
      <c r="N155" s="5"/>
      <c r="O155" s="5"/>
      <c r="P155" s="5"/>
      <c r="Q155" s="5"/>
    </row>
    <row r="156" spans="3:17" ht="18" customHeight="1" x14ac:dyDescent="0.25">
      <c r="C156" s="5"/>
      <c r="D156" s="5"/>
      <c r="E156" s="5"/>
      <c r="F156" s="5"/>
      <c r="G156" s="5"/>
      <c r="H156" s="5"/>
      <c r="I156" s="5"/>
      <c r="J156" s="5"/>
      <c r="K156" s="5"/>
      <c r="L156" s="5"/>
      <c r="M156" s="5"/>
      <c r="N156" s="5"/>
      <c r="O156" s="5"/>
      <c r="P156" s="5"/>
      <c r="Q156" s="5"/>
    </row>
    <row r="157" spans="3:17" ht="18" customHeight="1" x14ac:dyDescent="0.25">
      <c r="C157" s="5"/>
      <c r="D157" s="5"/>
      <c r="E157" s="5"/>
      <c r="F157" s="5"/>
      <c r="G157" s="5"/>
      <c r="H157" s="5"/>
      <c r="I157" s="5"/>
      <c r="J157" s="5"/>
      <c r="K157" s="5"/>
      <c r="L157" s="5"/>
      <c r="M157" s="5"/>
      <c r="N157" s="5"/>
      <c r="O157" s="5"/>
      <c r="P157" s="5"/>
      <c r="Q157" s="5"/>
    </row>
    <row r="158" spans="3:17" ht="18" customHeight="1" x14ac:dyDescent="0.25">
      <c r="C158" s="5"/>
      <c r="D158" s="5"/>
      <c r="E158" s="5"/>
      <c r="F158" s="5"/>
      <c r="G158" s="5"/>
      <c r="H158" s="5"/>
      <c r="I158" s="5"/>
      <c r="J158" s="5"/>
      <c r="K158" s="5"/>
      <c r="L158" s="5"/>
      <c r="M158" s="5"/>
      <c r="N158" s="5"/>
      <c r="O158" s="5"/>
      <c r="P158" s="5"/>
      <c r="Q158" s="5"/>
    </row>
    <row r="159" spans="3:17" ht="18" customHeight="1" x14ac:dyDescent="0.25">
      <c r="C159" s="5"/>
      <c r="D159" s="5"/>
      <c r="E159" s="5"/>
      <c r="F159" s="5"/>
      <c r="G159" s="5"/>
      <c r="H159" s="5"/>
      <c r="I159" s="5"/>
      <c r="J159" s="5"/>
      <c r="K159" s="5"/>
      <c r="L159" s="5"/>
      <c r="M159" s="5"/>
      <c r="N159" s="5"/>
      <c r="O159" s="5"/>
      <c r="P159" s="5"/>
      <c r="Q159" s="5"/>
    </row>
    <row r="160" spans="3:17" ht="18" customHeight="1" x14ac:dyDescent="0.25">
      <c r="C160" s="5"/>
      <c r="D160" s="5"/>
      <c r="E160" s="5"/>
      <c r="F160" s="5"/>
      <c r="G160" s="5"/>
      <c r="H160" s="5"/>
      <c r="I160" s="5"/>
      <c r="J160" s="5"/>
      <c r="K160" s="5"/>
      <c r="L160" s="5"/>
      <c r="M160" s="5"/>
      <c r="N160" s="5"/>
      <c r="O160" s="5"/>
      <c r="P160" s="5"/>
      <c r="Q160" s="5"/>
    </row>
    <row r="161" spans="3:17" ht="18" customHeight="1" x14ac:dyDescent="0.25">
      <c r="C161" s="5"/>
      <c r="D161" s="5"/>
      <c r="E161" s="5"/>
      <c r="F161" s="5"/>
      <c r="G161" s="5"/>
      <c r="H161" s="5"/>
      <c r="I161" s="5"/>
      <c r="J161" s="5"/>
      <c r="K161" s="5"/>
      <c r="L161" s="5"/>
      <c r="M161" s="5"/>
      <c r="N161" s="5"/>
      <c r="O161" s="5"/>
      <c r="P161" s="5"/>
      <c r="Q161" s="5"/>
    </row>
    <row r="162" spans="3:17" ht="18" customHeight="1" x14ac:dyDescent="0.25">
      <c r="C162" s="5"/>
      <c r="D162" s="5"/>
      <c r="E162" s="5"/>
      <c r="F162" s="5"/>
      <c r="G162" s="5"/>
      <c r="H162" s="5"/>
      <c r="I162" s="5"/>
      <c r="J162" s="5"/>
      <c r="K162" s="5"/>
      <c r="L162" s="5"/>
      <c r="M162" s="5"/>
      <c r="N162" s="5"/>
      <c r="O162" s="5"/>
      <c r="P162" s="5"/>
      <c r="Q162" s="5"/>
    </row>
    <row r="163" spans="3:17" ht="18" customHeight="1" x14ac:dyDescent="0.25">
      <c r="C163" s="5"/>
      <c r="D163" s="5"/>
      <c r="E163" s="5"/>
      <c r="F163" s="5"/>
      <c r="G163" s="5"/>
      <c r="H163" s="5"/>
      <c r="I163" s="5"/>
      <c r="J163" s="5"/>
      <c r="K163" s="5"/>
      <c r="L163" s="5"/>
      <c r="M163" s="5"/>
      <c r="N163" s="5"/>
      <c r="O163" s="5"/>
      <c r="P163" s="5"/>
      <c r="Q163" s="5"/>
    </row>
    <row r="164" spans="3:17" ht="18" customHeight="1" x14ac:dyDescent="0.25">
      <c r="C164" s="5"/>
      <c r="D164" s="5"/>
      <c r="E164" s="5"/>
      <c r="F164" s="5"/>
      <c r="G164" s="5"/>
      <c r="H164" s="5"/>
      <c r="I164" s="5"/>
      <c r="J164" s="5"/>
      <c r="K164" s="5"/>
      <c r="L164" s="5"/>
      <c r="M164" s="5"/>
      <c r="N164" s="5"/>
      <c r="O164" s="5"/>
      <c r="P164" s="5"/>
      <c r="Q164" s="5"/>
    </row>
    <row r="165" spans="3:17" ht="18" customHeight="1" x14ac:dyDescent="0.25">
      <c r="C165" s="5"/>
      <c r="D165" s="5"/>
      <c r="E165" s="5"/>
      <c r="F165" s="5"/>
      <c r="G165" s="5"/>
      <c r="H165" s="5"/>
      <c r="I165" s="5"/>
      <c r="J165" s="5"/>
      <c r="K165" s="5"/>
      <c r="L165" s="5"/>
      <c r="M165" s="5"/>
      <c r="N165" s="5"/>
      <c r="O165" s="5"/>
      <c r="P165" s="5"/>
      <c r="Q165" s="5"/>
    </row>
    <row r="166" spans="3:17" ht="18" customHeight="1" x14ac:dyDescent="0.25">
      <c r="C166" s="5"/>
      <c r="D166" s="5"/>
      <c r="E166" s="5"/>
      <c r="F166" s="5"/>
      <c r="G166" s="5"/>
      <c r="H166" s="5"/>
      <c r="I166" s="5"/>
      <c r="J166" s="5"/>
      <c r="K166" s="5"/>
      <c r="L166" s="5"/>
      <c r="M166" s="5"/>
      <c r="N166" s="5"/>
      <c r="O166" s="5"/>
      <c r="P166" s="5"/>
      <c r="Q166" s="5"/>
    </row>
    <row r="167" spans="3:17" ht="18" customHeight="1" x14ac:dyDescent="0.25">
      <c r="C167" s="5"/>
      <c r="D167" s="5"/>
      <c r="E167" s="5"/>
      <c r="F167" s="5"/>
      <c r="G167" s="5"/>
      <c r="H167" s="5"/>
      <c r="I167" s="5"/>
      <c r="J167" s="5"/>
      <c r="K167" s="5"/>
      <c r="L167" s="5"/>
      <c r="M167" s="5"/>
      <c r="N167" s="5"/>
      <c r="O167" s="5"/>
      <c r="P167" s="5"/>
      <c r="Q167" s="5"/>
    </row>
    <row r="168" spans="3:17" ht="18" customHeight="1" x14ac:dyDescent="0.25">
      <c r="C168" s="5"/>
      <c r="D168" s="5"/>
      <c r="E168" s="5"/>
      <c r="F168" s="5"/>
      <c r="G168" s="5"/>
      <c r="H168" s="5"/>
      <c r="I168" s="5"/>
      <c r="J168" s="5"/>
      <c r="K168" s="5"/>
      <c r="L168" s="5"/>
      <c r="M168" s="5"/>
      <c r="N168" s="5"/>
      <c r="O168" s="5"/>
      <c r="P168" s="5"/>
      <c r="Q168" s="5"/>
    </row>
    <row r="169" spans="3:17" ht="18" customHeight="1" x14ac:dyDescent="0.25">
      <c r="C169" s="5"/>
      <c r="D169" s="5"/>
      <c r="E169" s="5"/>
      <c r="F169" s="5"/>
      <c r="G169" s="5"/>
      <c r="H169" s="5"/>
      <c r="I169" s="5"/>
      <c r="J169" s="5"/>
      <c r="K169" s="5"/>
      <c r="L169" s="5"/>
      <c r="M169" s="5"/>
      <c r="N169" s="5"/>
      <c r="O169" s="5"/>
      <c r="P169" s="5"/>
      <c r="Q169" s="5"/>
    </row>
    <row r="170" spans="3:17" ht="18" customHeight="1" x14ac:dyDescent="0.25">
      <c r="C170" s="5"/>
      <c r="D170" s="5"/>
      <c r="E170" s="5"/>
      <c r="F170" s="5"/>
      <c r="G170" s="5"/>
      <c r="H170" s="5"/>
      <c r="I170" s="5"/>
      <c r="J170" s="5"/>
      <c r="K170" s="5"/>
      <c r="L170" s="5"/>
      <c r="M170" s="5"/>
      <c r="N170" s="5"/>
      <c r="O170" s="5"/>
      <c r="P170" s="5"/>
      <c r="Q170" s="5"/>
    </row>
    <row r="171" spans="3:17" ht="18" customHeight="1" x14ac:dyDescent="0.25">
      <c r="C171" s="5"/>
      <c r="D171" s="5"/>
      <c r="E171" s="5"/>
      <c r="F171" s="5"/>
      <c r="G171" s="5"/>
      <c r="H171" s="5"/>
      <c r="I171" s="5"/>
      <c r="J171" s="5"/>
      <c r="K171" s="5"/>
      <c r="L171" s="5"/>
      <c r="M171" s="5"/>
      <c r="N171" s="5"/>
      <c r="O171" s="5"/>
      <c r="P171" s="5"/>
      <c r="Q171" s="5"/>
    </row>
    <row r="172" spans="3:17" ht="18" customHeight="1" x14ac:dyDescent="0.25">
      <c r="C172" s="5"/>
      <c r="D172" s="5"/>
      <c r="E172" s="5"/>
      <c r="F172" s="5"/>
      <c r="G172" s="5"/>
      <c r="H172" s="5"/>
      <c r="I172" s="5"/>
      <c r="J172" s="5"/>
      <c r="K172" s="5"/>
      <c r="L172" s="5"/>
      <c r="M172" s="5"/>
      <c r="N172" s="5"/>
      <c r="O172" s="5"/>
      <c r="P172" s="5"/>
      <c r="Q172" s="5"/>
    </row>
    <row r="173" spans="3:17" ht="18" customHeight="1" x14ac:dyDescent="0.25">
      <c r="C173" s="5"/>
      <c r="D173" s="5"/>
      <c r="E173" s="5"/>
      <c r="F173" s="5"/>
      <c r="G173" s="5"/>
      <c r="H173" s="5"/>
      <c r="I173" s="5"/>
      <c r="J173" s="5"/>
      <c r="K173" s="5"/>
      <c r="L173" s="5"/>
      <c r="M173" s="5"/>
      <c r="N173" s="5"/>
      <c r="O173" s="5"/>
      <c r="P173" s="5"/>
      <c r="Q173" s="5"/>
    </row>
    <row r="174" spans="3:17" ht="18" customHeight="1" x14ac:dyDescent="0.25">
      <c r="C174" s="5"/>
      <c r="D174" s="5"/>
      <c r="E174" s="5"/>
      <c r="F174" s="5"/>
      <c r="G174" s="5"/>
      <c r="H174" s="5"/>
      <c r="I174" s="5"/>
      <c r="J174" s="5"/>
      <c r="K174" s="5"/>
      <c r="L174" s="5"/>
      <c r="M174" s="5"/>
      <c r="N174" s="5"/>
      <c r="O174" s="5"/>
      <c r="P174" s="5"/>
      <c r="Q174" s="5"/>
    </row>
  </sheetData>
  <sheetProtection password="E931"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S50"/>
  <sheetViews>
    <sheetView showGridLines="0" topLeftCell="A43" zoomScale="80" zoomScaleNormal="80" workbookViewId="0">
      <selection activeCell="B3" sqref="B3:R37"/>
    </sheetView>
  </sheetViews>
  <sheetFormatPr defaultColWidth="11.85546875" defaultRowHeight="19.5" customHeight="1" x14ac:dyDescent="0.25"/>
  <cols>
    <col min="2" max="2" width="42.28515625" style="2" bestFit="1" customWidth="1"/>
    <col min="3" max="4" width="15.42578125" customWidth="1"/>
    <col min="5" max="6" width="15.140625" bestFit="1" customWidth="1"/>
    <col min="7" max="8" width="15.42578125" customWidth="1"/>
    <col min="9" max="9" width="17.28515625" customWidth="1"/>
    <col min="10" max="10" width="14.42578125" customWidth="1"/>
    <col min="11" max="11" width="17.7109375" customWidth="1"/>
    <col min="12" max="12" width="20.5703125" bestFit="1" customWidth="1"/>
    <col min="13" max="13" width="14" customWidth="1"/>
    <col min="14" max="14" width="18.7109375" customWidth="1"/>
    <col min="15" max="15" width="17.7109375" customWidth="1"/>
    <col min="16" max="16" width="16.7109375" bestFit="1" customWidth="1"/>
    <col min="17" max="17" width="18.28515625" customWidth="1"/>
    <col min="18" max="18" width="19.42578125" bestFit="1" customWidth="1"/>
  </cols>
  <sheetData>
    <row r="2" spans="2:19" ht="19.5" customHeight="1" x14ac:dyDescent="0.25">
      <c r="B2" s="12"/>
      <c r="C2" s="9"/>
      <c r="D2" s="9"/>
      <c r="E2" s="9"/>
      <c r="F2" s="9"/>
      <c r="G2" s="9"/>
      <c r="H2" s="9"/>
      <c r="I2" s="9"/>
      <c r="J2" s="9"/>
      <c r="K2" s="9"/>
      <c r="L2" s="9"/>
      <c r="M2" s="9"/>
      <c r="N2" s="9"/>
      <c r="O2" s="9"/>
      <c r="P2" s="9"/>
      <c r="Q2" s="9"/>
      <c r="R2" s="9"/>
      <c r="S2" s="9"/>
    </row>
    <row r="3" spans="2:19" ht="22.5" customHeight="1" x14ac:dyDescent="0.25">
      <c r="B3" s="263" t="s">
        <v>296</v>
      </c>
      <c r="C3" s="264"/>
      <c r="D3" s="264"/>
      <c r="E3" s="264"/>
      <c r="F3" s="264"/>
      <c r="G3" s="264"/>
      <c r="H3" s="264"/>
      <c r="I3" s="264"/>
      <c r="J3" s="264"/>
      <c r="K3" s="264"/>
      <c r="L3" s="264"/>
      <c r="M3" s="264"/>
      <c r="N3" s="264"/>
      <c r="O3" s="264"/>
      <c r="P3" s="264"/>
      <c r="Q3" s="264"/>
      <c r="R3" s="265"/>
      <c r="S3" s="9"/>
    </row>
    <row r="4" spans="2:19" s="1" customFormat="1" ht="18.75" customHeight="1" x14ac:dyDescent="0.25">
      <c r="B4" s="271" t="s">
        <v>0</v>
      </c>
      <c r="C4" s="262" t="s">
        <v>90</v>
      </c>
      <c r="D4" s="262" t="s">
        <v>91</v>
      </c>
      <c r="E4" s="262" t="s">
        <v>92</v>
      </c>
      <c r="F4" s="262" t="s">
        <v>93</v>
      </c>
      <c r="G4" s="262" t="s">
        <v>94</v>
      </c>
      <c r="H4" s="262" t="s">
        <v>95</v>
      </c>
      <c r="I4" s="262" t="s">
        <v>96</v>
      </c>
      <c r="J4" s="262" t="s">
        <v>97</v>
      </c>
      <c r="K4" s="262" t="s">
        <v>98</v>
      </c>
      <c r="L4" s="262" t="s">
        <v>99</v>
      </c>
      <c r="M4" s="262" t="s">
        <v>100</v>
      </c>
      <c r="N4" s="262" t="s">
        <v>101</v>
      </c>
      <c r="O4" s="262" t="s">
        <v>102</v>
      </c>
      <c r="P4" s="262" t="s">
        <v>103</v>
      </c>
      <c r="Q4" s="262" t="s">
        <v>104</v>
      </c>
      <c r="R4" s="269" t="s">
        <v>87</v>
      </c>
      <c r="S4" s="11"/>
    </row>
    <row r="5" spans="2:19" s="1" customFormat="1" ht="18.75" customHeight="1" x14ac:dyDescent="0.25">
      <c r="B5" s="271"/>
      <c r="C5" s="262"/>
      <c r="D5" s="262"/>
      <c r="E5" s="262"/>
      <c r="F5" s="262"/>
      <c r="G5" s="262"/>
      <c r="H5" s="262"/>
      <c r="I5" s="262"/>
      <c r="J5" s="262"/>
      <c r="K5" s="262"/>
      <c r="L5" s="262"/>
      <c r="M5" s="262"/>
      <c r="N5" s="262"/>
      <c r="O5" s="262"/>
      <c r="P5" s="262"/>
      <c r="Q5" s="262"/>
      <c r="R5" s="269"/>
      <c r="S5" s="11"/>
    </row>
    <row r="6" spans="2:19" ht="19.5" customHeight="1" x14ac:dyDescent="0.25">
      <c r="B6" s="266" t="s">
        <v>16</v>
      </c>
      <c r="C6" s="267"/>
      <c r="D6" s="267"/>
      <c r="E6" s="267"/>
      <c r="F6" s="267"/>
      <c r="G6" s="267"/>
      <c r="H6" s="267"/>
      <c r="I6" s="267"/>
      <c r="J6" s="267"/>
      <c r="K6" s="267"/>
      <c r="L6" s="267"/>
      <c r="M6" s="267"/>
      <c r="N6" s="267"/>
      <c r="O6" s="267"/>
      <c r="P6" s="267"/>
      <c r="Q6" s="267"/>
      <c r="R6" s="268"/>
      <c r="S6" s="9"/>
    </row>
    <row r="7" spans="2:19" ht="32.25" customHeight="1" x14ac:dyDescent="0.3">
      <c r="B7" s="16" t="s">
        <v>17</v>
      </c>
      <c r="C7" s="7">
        <v>0</v>
      </c>
      <c r="D7" s="7">
        <v>22</v>
      </c>
      <c r="E7" s="7">
        <v>234</v>
      </c>
      <c r="F7" s="7">
        <v>469</v>
      </c>
      <c r="G7" s="7">
        <v>754</v>
      </c>
      <c r="H7" s="7">
        <v>-1469</v>
      </c>
      <c r="I7" s="7">
        <v>0</v>
      </c>
      <c r="J7" s="7">
        <v>0</v>
      </c>
      <c r="K7" s="7">
        <v>0</v>
      </c>
      <c r="L7" s="7">
        <v>11889</v>
      </c>
      <c r="M7" s="7">
        <v>51</v>
      </c>
      <c r="N7" s="7">
        <v>22736</v>
      </c>
      <c r="O7" s="7">
        <v>2711443</v>
      </c>
      <c r="P7" s="7">
        <v>6036</v>
      </c>
      <c r="Q7" s="8">
        <v>2752164</v>
      </c>
      <c r="R7" s="17">
        <f>(Q7/$Q$44)*100</f>
        <v>6.3549188967169696</v>
      </c>
      <c r="S7" s="9"/>
    </row>
    <row r="8" spans="2:19" ht="32.25" customHeight="1" x14ac:dyDescent="0.3">
      <c r="B8" s="18" t="s">
        <v>18</v>
      </c>
      <c r="C8" s="7">
        <v>0</v>
      </c>
      <c r="D8" s="7">
        <v>6494</v>
      </c>
      <c r="E8" s="7">
        <v>2049</v>
      </c>
      <c r="F8" s="7">
        <v>90852</v>
      </c>
      <c r="G8" s="7">
        <v>4172</v>
      </c>
      <c r="H8" s="7">
        <v>6255</v>
      </c>
      <c r="I8" s="7">
        <v>217838</v>
      </c>
      <c r="J8" s="7">
        <v>181791</v>
      </c>
      <c r="K8" s="7">
        <v>0</v>
      </c>
      <c r="L8" s="7">
        <v>3650</v>
      </c>
      <c r="M8" s="7">
        <v>10090</v>
      </c>
      <c r="N8" s="7">
        <v>17408</v>
      </c>
      <c r="O8" s="7">
        <v>0</v>
      </c>
      <c r="P8" s="7">
        <v>22479</v>
      </c>
      <c r="Q8" s="8">
        <v>563079</v>
      </c>
      <c r="R8" s="17">
        <f t="shared" ref="R8:R43" si="0">(Q8/$Q$44)*100</f>
        <v>1.3001846464979903</v>
      </c>
      <c r="S8" s="9"/>
    </row>
    <row r="9" spans="2:19" ht="32.25" customHeight="1" x14ac:dyDescent="0.3">
      <c r="B9" s="18" t="s">
        <v>19</v>
      </c>
      <c r="C9" s="7">
        <v>2763</v>
      </c>
      <c r="D9" s="7">
        <v>29158</v>
      </c>
      <c r="E9" s="7">
        <v>25160</v>
      </c>
      <c r="F9" s="7">
        <v>289961</v>
      </c>
      <c r="G9" s="7">
        <v>243207</v>
      </c>
      <c r="H9" s="7">
        <v>12413</v>
      </c>
      <c r="I9" s="7">
        <v>328535</v>
      </c>
      <c r="J9" s="7">
        <v>65593</v>
      </c>
      <c r="K9" s="7">
        <v>0</v>
      </c>
      <c r="L9" s="7">
        <v>96301</v>
      </c>
      <c r="M9" s="7">
        <v>230651</v>
      </c>
      <c r="N9" s="7">
        <v>70107</v>
      </c>
      <c r="O9" s="7">
        <v>0</v>
      </c>
      <c r="P9" s="7">
        <v>0</v>
      </c>
      <c r="Q9" s="8">
        <v>1393848</v>
      </c>
      <c r="R9" s="17">
        <f t="shared" si="0"/>
        <v>3.2184822540921094</v>
      </c>
      <c r="S9" s="9"/>
    </row>
    <row r="10" spans="2:19" ht="32.25" customHeight="1" x14ac:dyDescent="0.3">
      <c r="B10" s="18" t="s">
        <v>199</v>
      </c>
      <c r="C10" s="7">
        <v>17012</v>
      </c>
      <c r="D10" s="7">
        <v>730</v>
      </c>
      <c r="E10" s="7">
        <v>6684</v>
      </c>
      <c r="F10" s="7">
        <v>19743</v>
      </c>
      <c r="G10" s="7">
        <v>12789</v>
      </c>
      <c r="H10" s="7">
        <v>37469</v>
      </c>
      <c r="I10" s="7">
        <v>28858</v>
      </c>
      <c r="J10" s="7">
        <v>14971</v>
      </c>
      <c r="K10" s="7">
        <v>0</v>
      </c>
      <c r="L10" s="7">
        <v>1393</v>
      </c>
      <c r="M10" s="7">
        <v>8865</v>
      </c>
      <c r="N10" s="7">
        <v>9527</v>
      </c>
      <c r="O10" s="7">
        <v>0</v>
      </c>
      <c r="P10" s="7">
        <v>17243</v>
      </c>
      <c r="Q10" s="8">
        <v>175284</v>
      </c>
      <c r="R10" s="17">
        <f t="shared" si="0"/>
        <v>0.40474172465453995</v>
      </c>
      <c r="S10" s="9"/>
    </row>
    <row r="11" spans="2:19" ht="32.25" customHeight="1" x14ac:dyDescent="0.3">
      <c r="B11" s="18" t="s">
        <v>20</v>
      </c>
      <c r="C11" s="7">
        <v>3522</v>
      </c>
      <c r="D11" s="7">
        <v>69472</v>
      </c>
      <c r="E11" s="7">
        <v>31284</v>
      </c>
      <c r="F11" s="7">
        <v>333704</v>
      </c>
      <c r="G11" s="7">
        <v>39021</v>
      </c>
      <c r="H11" s="7">
        <v>71835</v>
      </c>
      <c r="I11" s="7">
        <v>410123</v>
      </c>
      <c r="J11" s="7">
        <v>514079</v>
      </c>
      <c r="K11" s="7">
        <v>0</v>
      </c>
      <c r="L11" s="7">
        <v>111367</v>
      </c>
      <c r="M11" s="7">
        <v>95653</v>
      </c>
      <c r="N11" s="7">
        <v>257981</v>
      </c>
      <c r="O11" s="7">
        <v>1524440</v>
      </c>
      <c r="P11" s="7">
        <v>50449</v>
      </c>
      <c r="Q11" s="8">
        <v>3512930</v>
      </c>
      <c r="R11" s="17">
        <f t="shared" si="0"/>
        <v>8.1115751967702305</v>
      </c>
      <c r="S11" s="9"/>
    </row>
    <row r="12" spans="2:19" ht="32.25" customHeight="1" x14ac:dyDescent="0.3">
      <c r="B12" s="18" t="s">
        <v>191</v>
      </c>
      <c r="C12" s="7">
        <v>0</v>
      </c>
      <c r="D12" s="7">
        <v>122139</v>
      </c>
      <c r="E12" s="7">
        <v>52235</v>
      </c>
      <c r="F12" s="7">
        <v>208361</v>
      </c>
      <c r="G12" s="7">
        <v>42117</v>
      </c>
      <c r="H12" s="7">
        <v>120272</v>
      </c>
      <c r="I12" s="7">
        <v>382830</v>
      </c>
      <c r="J12" s="7">
        <v>329615</v>
      </c>
      <c r="K12" s="7">
        <v>0</v>
      </c>
      <c r="L12" s="7">
        <v>229670</v>
      </c>
      <c r="M12" s="7">
        <v>115157</v>
      </c>
      <c r="N12" s="7">
        <v>94198</v>
      </c>
      <c r="O12" s="7">
        <v>1238999</v>
      </c>
      <c r="P12" s="7">
        <v>172635</v>
      </c>
      <c r="Q12" s="8">
        <v>3108226</v>
      </c>
      <c r="R12" s="17">
        <f t="shared" si="0"/>
        <v>7.1770883358211943</v>
      </c>
      <c r="S12" s="9"/>
    </row>
    <row r="13" spans="2:19" ht="32.25" customHeight="1" x14ac:dyDescent="0.3">
      <c r="B13" s="18" t="s">
        <v>21</v>
      </c>
      <c r="C13" s="7">
        <v>0</v>
      </c>
      <c r="D13" s="7">
        <v>13527</v>
      </c>
      <c r="E13" s="7">
        <v>5587</v>
      </c>
      <c r="F13" s="7">
        <v>19339</v>
      </c>
      <c r="G13" s="7">
        <v>1943</v>
      </c>
      <c r="H13" s="7">
        <v>7700</v>
      </c>
      <c r="I13" s="7">
        <v>119191</v>
      </c>
      <c r="J13" s="7">
        <v>72373</v>
      </c>
      <c r="K13" s="7">
        <v>0</v>
      </c>
      <c r="L13" s="7">
        <v>11120</v>
      </c>
      <c r="M13" s="7">
        <v>7841</v>
      </c>
      <c r="N13" s="7">
        <v>22375</v>
      </c>
      <c r="O13" s="7">
        <v>0</v>
      </c>
      <c r="P13" s="7">
        <v>35470</v>
      </c>
      <c r="Q13" s="8">
        <v>316466</v>
      </c>
      <c r="R13" s="17">
        <f t="shared" si="0"/>
        <v>0.73073979732618866</v>
      </c>
      <c r="S13" s="9"/>
    </row>
    <row r="14" spans="2:19" ht="32.25" customHeight="1" x14ac:dyDescent="0.3">
      <c r="B14" s="18" t="s">
        <v>22</v>
      </c>
      <c r="C14" s="7">
        <v>0</v>
      </c>
      <c r="D14" s="7">
        <v>36003</v>
      </c>
      <c r="E14" s="7">
        <v>42566</v>
      </c>
      <c r="F14" s="7">
        <v>219697</v>
      </c>
      <c r="G14" s="7">
        <v>11820</v>
      </c>
      <c r="H14" s="7">
        <v>40108</v>
      </c>
      <c r="I14" s="7">
        <v>620412</v>
      </c>
      <c r="J14" s="7">
        <v>670793</v>
      </c>
      <c r="K14" s="7">
        <v>31360</v>
      </c>
      <c r="L14" s="7">
        <v>158278</v>
      </c>
      <c r="M14" s="7">
        <v>247552</v>
      </c>
      <c r="N14" s="7">
        <v>134687</v>
      </c>
      <c r="O14" s="7">
        <v>690788</v>
      </c>
      <c r="P14" s="7">
        <v>72660</v>
      </c>
      <c r="Q14" s="8">
        <v>2976723</v>
      </c>
      <c r="R14" s="17">
        <f t="shared" si="0"/>
        <v>6.8734396798272295</v>
      </c>
      <c r="S14" s="9"/>
    </row>
    <row r="15" spans="2:19" ht="32.25" customHeight="1" x14ac:dyDescent="0.3">
      <c r="B15" s="18" t="s">
        <v>23</v>
      </c>
      <c r="C15" s="7">
        <v>0</v>
      </c>
      <c r="D15" s="7">
        <v>4928</v>
      </c>
      <c r="E15" s="7">
        <v>2229</v>
      </c>
      <c r="F15" s="7">
        <v>4616</v>
      </c>
      <c r="G15" s="7">
        <v>4</v>
      </c>
      <c r="H15" s="7">
        <v>12240</v>
      </c>
      <c r="I15" s="7">
        <v>26465</v>
      </c>
      <c r="J15" s="7">
        <v>10171</v>
      </c>
      <c r="K15" s="7">
        <v>0</v>
      </c>
      <c r="L15" s="7">
        <v>2246</v>
      </c>
      <c r="M15" s="7">
        <v>2934</v>
      </c>
      <c r="N15" s="7">
        <v>7701</v>
      </c>
      <c r="O15" s="7">
        <v>0</v>
      </c>
      <c r="P15" s="7">
        <v>-3098</v>
      </c>
      <c r="Q15" s="8">
        <v>70437</v>
      </c>
      <c r="R15" s="17">
        <f t="shared" si="0"/>
        <v>0.16264344069904746</v>
      </c>
      <c r="S15" s="9"/>
    </row>
    <row r="16" spans="2:19" ht="32.25" customHeight="1" x14ac:dyDescent="0.3">
      <c r="B16" s="18" t="s">
        <v>24</v>
      </c>
      <c r="C16" s="7">
        <v>0</v>
      </c>
      <c r="D16" s="7">
        <v>0</v>
      </c>
      <c r="E16" s="7">
        <v>0</v>
      </c>
      <c r="F16" s="7">
        <v>0</v>
      </c>
      <c r="G16" s="7">
        <v>0</v>
      </c>
      <c r="H16" s="7">
        <v>0</v>
      </c>
      <c r="I16" s="7">
        <v>42123</v>
      </c>
      <c r="J16" s="7">
        <v>13124</v>
      </c>
      <c r="K16" s="7">
        <v>587910</v>
      </c>
      <c r="L16" s="7">
        <v>0</v>
      </c>
      <c r="M16" s="7">
        <v>0</v>
      </c>
      <c r="N16" s="7">
        <v>0</v>
      </c>
      <c r="O16" s="7">
        <v>0</v>
      </c>
      <c r="P16" s="7">
        <v>0</v>
      </c>
      <c r="Q16" s="8">
        <v>643157</v>
      </c>
      <c r="R16" s="17">
        <f t="shared" si="0"/>
        <v>1.4850897594968164</v>
      </c>
      <c r="S16" s="9"/>
    </row>
    <row r="17" spans="2:19" ht="32.25" customHeight="1" x14ac:dyDescent="0.3">
      <c r="B17" s="18" t="s">
        <v>25</v>
      </c>
      <c r="C17" s="7">
        <v>22531</v>
      </c>
      <c r="D17" s="7">
        <v>23463</v>
      </c>
      <c r="E17" s="7">
        <v>8983</v>
      </c>
      <c r="F17" s="7">
        <v>84507</v>
      </c>
      <c r="G17" s="7">
        <v>-1253</v>
      </c>
      <c r="H17" s="7">
        <v>-4380</v>
      </c>
      <c r="I17" s="7">
        <v>163262</v>
      </c>
      <c r="J17" s="7">
        <v>177001</v>
      </c>
      <c r="K17" s="7">
        <v>20241</v>
      </c>
      <c r="L17" s="7">
        <v>186</v>
      </c>
      <c r="M17" s="7">
        <v>30949</v>
      </c>
      <c r="N17" s="7">
        <v>39477</v>
      </c>
      <c r="O17" s="7">
        <v>0</v>
      </c>
      <c r="P17" s="7">
        <v>18276</v>
      </c>
      <c r="Q17" s="8">
        <v>583244</v>
      </c>
      <c r="R17" s="17">
        <f t="shared" si="0"/>
        <v>1.3467468933525737</v>
      </c>
      <c r="S17" s="9"/>
    </row>
    <row r="18" spans="2:19" ht="32.25" customHeight="1" x14ac:dyDescent="0.3">
      <c r="B18" s="18" t="s">
        <v>26</v>
      </c>
      <c r="C18" s="7">
        <v>0</v>
      </c>
      <c r="D18" s="7">
        <v>37021</v>
      </c>
      <c r="E18" s="7">
        <v>8294</v>
      </c>
      <c r="F18" s="7">
        <v>104391</v>
      </c>
      <c r="G18" s="7">
        <v>10713</v>
      </c>
      <c r="H18" s="7">
        <v>31774</v>
      </c>
      <c r="I18" s="7">
        <v>201878</v>
      </c>
      <c r="J18" s="7">
        <v>182200</v>
      </c>
      <c r="K18" s="7">
        <v>0</v>
      </c>
      <c r="L18" s="7">
        <v>42918</v>
      </c>
      <c r="M18" s="7">
        <v>25403</v>
      </c>
      <c r="N18" s="7">
        <v>36115</v>
      </c>
      <c r="O18" s="7">
        <v>791854</v>
      </c>
      <c r="P18" s="7">
        <v>15993</v>
      </c>
      <c r="Q18" s="8">
        <v>1488553</v>
      </c>
      <c r="R18" s="17">
        <f t="shared" si="0"/>
        <v>3.4371620253970101</v>
      </c>
      <c r="S18" s="9"/>
    </row>
    <row r="19" spans="2:19" ht="32.25" customHeight="1" x14ac:dyDescent="0.3">
      <c r="B19" s="18" t="s">
        <v>27</v>
      </c>
      <c r="C19" s="7">
        <v>118586</v>
      </c>
      <c r="D19" s="7">
        <v>130259</v>
      </c>
      <c r="E19" s="7">
        <v>42627</v>
      </c>
      <c r="F19" s="7">
        <v>462449</v>
      </c>
      <c r="G19" s="7">
        <v>35675</v>
      </c>
      <c r="H19" s="7">
        <v>96131</v>
      </c>
      <c r="I19" s="7">
        <v>217553</v>
      </c>
      <c r="J19" s="7">
        <v>269710</v>
      </c>
      <c r="K19" s="7">
        <v>48532</v>
      </c>
      <c r="L19" s="7">
        <v>42212</v>
      </c>
      <c r="M19" s="7">
        <v>174406</v>
      </c>
      <c r="N19" s="7">
        <v>238644</v>
      </c>
      <c r="O19" s="7">
        <v>671343</v>
      </c>
      <c r="P19" s="7">
        <v>39604</v>
      </c>
      <c r="Q19" s="8">
        <v>2587732</v>
      </c>
      <c r="R19" s="17">
        <f t="shared" si="0"/>
        <v>5.9752351191423179</v>
      </c>
      <c r="S19" s="9"/>
    </row>
    <row r="20" spans="2:19" ht="32.25" customHeight="1" x14ac:dyDescent="0.3">
      <c r="B20" s="18" t="s">
        <v>28</v>
      </c>
      <c r="C20" s="7">
        <v>0</v>
      </c>
      <c r="D20" s="7">
        <v>32382</v>
      </c>
      <c r="E20" s="7">
        <v>23449</v>
      </c>
      <c r="F20" s="7">
        <v>128817</v>
      </c>
      <c r="G20" s="7">
        <v>17956</v>
      </c>
      <c r="H20" s="7">
        <v>99958</v>
      </c>
      <c r="I20" s="7">
        <v>343851</v>
      </c>
      <c r="J20" s="7">
        <v>332636</v>
      </c>
      <c r="K20" s="7">
        <v>0</v>
      </c>
      <c r="L20" s="7">
        <v>18389</v>
      </c>
      <c r="M20" s="7">
        <v>108853</v>
      </c>
      <c r="N20" s="7">
        <v>167000</v>
      </c>
      <c r="O20" s="7">
        <v>0</v>
      </c>
      <c r="P20" s="7">
        <v>20143</v>
      </c>
      <c r="Q20" s="8">
        <v>1293433</v>
      </c>
      <c r="R20" s="17">
        <f t="shared" si="0"/>
        <v>2.9866177354755461</v>
      </c>
      <c r="S20" s="9"/>
    </row>
    <row r="21" spans="2:19" ht="32.25" customHeight="1" x14ac:dyDescent="0.3">
      <c r="B21" s="18" t="s">
        <v>29</v>
      </c>
      <c r="C21" s="7">
        <v>49239</v>
      </c>
      <c r="D21" s="7">
        <v>141305</v>
      </c>
      <c r="E21" s="7">
        <v>67721</v>
      </c>
      <c r="F21" s="7">
        <v>169593</v>
      </c>
      <c r="G21" s="7">
        <v>76148</v>
      </c>
      <c r="H21" s="7">
        <v>22856</v>
      </c>
      <c r="I21" s="7">
        <v>285005</v>
      </c>
      <c r="J21" s="7">
        <v>207269</v>
      </c>
      <c r="K21" s="7">
        <v>13048</v>
      </c>
      <c r="L21" s="7">
        <v>92197</v>
      </c>
      <c r="M21" s="7">
        <v>50796</v>
      </c>
      <c r="N21" s="7">
        <v>128440</v>
      </c>
      <c r="O21" s="7">
        <v>478998</v>
      </c>
      <c r="P21" s="7">
        <v>113590</v>
      </c>
      <c r="Q21" s="8">
        <v>1896205</v>
      </c>
      <c r="R21" s="17">
        <f t="shared" si="0"/>
        <v>4.3784560028214896</v>
      </c>
      <c r="S21" s="9"/>
    </row>
    <row r="22" spans="2:19" ht="32.25" customHeight="1" x14ac:dyDescent="0.3">
      <c r="B22" s="18" t="s">
        <v>30</v>
      </c>
      <c r="C22" s="7">
        <v>166322</v>
      </c>
      <c r="D22" s="7">
        <v>37467</v>
      </c>
      <c r="E22" s="7">
        <v>43189</v>
      </c>
      <c r="F22" s="7">
        <v>279356</v>
      </c>
      <c r="G22" s="7">
        <v>60725</v>
      </c>
      <c r="H22" s="7">
        <v>62431</v>
      </c>
      <c r="I22" s="7">
        <v>376840</v>
      </c>
      <c r="J22" s="7">
        <v>177473</v>
      </c>
      <c r="K22" s="7">
        <v>0</v>
      </c>
      <c r="L22" s="7">
        <v>113123</v>
      </c>
      <c r="M22" s="7">
        <v>74283</v>
      </c>
      <c r="N22" s="7">
        <v>191891</v>
      </c>
      <c r="O22" s="7">
        <v>187714</v>
      </c>
      <c r="P22" s="7">
        <v>28081</v>
      </c>
      <c r="Q22" s="8">
        <v>1798894</v>
      </c>
      <c r="R22" s="17">
        <f t="shared" si="0"/>
        <v>4.1537588144422992</v>
      </c>
      <c r="S22" s="9"/>
    </row>
    <row r="23" spans="2:19" ht="32.25" customHeight="1" x14ac:dyDescent="0.3">
      <c r="B23" s="18" t="s">
        <v>31</v>
      </c>
      <c r="C23" s="7">
        <v>0</v>
      </c>
      <c r="D23" s="7">
        <v>11557</v>
      </c>
      <c r="E23" s="7">
        <v>10135</v>
      </c>
      <c r="F23" s="7">
        <v>47784</v>
      </c>
      <c r="G23" s="7">
        <v>4181</v>
      </c>
      <c r="H23" s="7">
        <v>27343</v>
      </c>
      <c r="I23" s="7">
        <v>103091</v>
      </c>
      <c r="J23" s="7">
        <v>87310</v>
      </c>
      <c r="K23" s="7">
        <v>1222</v>
      </c>
      <c r="L23" s="7">
        <v>6692</v>
      </c>
      <c r="M23" s="7">
        <v>21069</v>
      </c>
      <c r="N23" s="7">
        <v>41246</v>
      </c>
      <c r="O23" s="7">
        <v>0</v>
      </c>
      <c r="P23" s="7">
        <v>22098</v>
      </c>
      <c r="Q23" s="8">
        <v>383727</v>
      </c>
      <c r="R23" s="17">
        <f t="shared" si="0"/>
        <v>0.88604965528235702</v>
      </c>
      <c r="S23" s="9"/>
    </row>
    <row r="24" spans="2:19" ht="32.25" customHeight="1" x14ac:dyDescent="0.3">
      <c r="B24" s="18" t="s">
        <v>32</v>
      </c>
      <c r="C24" s="7">
        <v>0</v>
      </c>
      <c r="D24" s="7">
        <v>0</v>
      </c>
      <c r="E24" s="7">
        <v>96</v>
      </c>
      <c r="F24" s="7">
        <v>27</v>
      </c>
      <c r="G24" s="7">
        <v>49</v>
      </c>
      <c r="H24" s="7">
        <v>70</v>
      </c>
      <c r="I24" s="7">
        <v>49842</v>
      </c>
      <c r="J24" s="7">
        <v>18725</v>
      </c>
      <c r="K24" s="7">
        <v>368364</v>
      </c>
      <c r="L24" s="7">
        <v>110</v>
      </c>
      <c r="M24" s="7">
        <v>78</v>
      </c>
      <c r="N24" s="7">
        <v>664</v>
      </c>
      <c r="O24" s="7">
        <v>0</v>
      </c>
      <c r="P24" s="7">
        <v>10</v>
      </c>
      <c r="Q24" s="8">
        <v>438034</v>
      </c>
      <c r="R24" s="17">
        <f t="shared" si="0"/>
        <v>1.0114479166228907</v>
      </c>
      <c r="S24" s="9"/>
    </row>
    <row r="25" spans="2:19" ht="32.25" customHeight="1" x14ac:dyDescent="0.3">
      <c r="B25" s="18" t="s">
        <v>33</v>
      </c>
      <c r="C25" s="7">
        <v>77905</v>
      </c>
      <c r="D25" s="7">
        <v>33680</v>
      </c>
      <c r="E25" s="7">
        <v>19093</v>
      </c>
      <c r="F25" s="7">
        <v>384886</v>
      </c>
      <c r="G25" s="7">
        <v>199319</v>
      </c>
      <c r="H25" s="7">
        <v>116453</v>
      </c>
      <c r="I25" s="7">
        <v>366520</v>
      </c>
      <c r="J25" s="7">
        <v>235571</v>
      </c>
      <c r="K25" s="7">
        <v>0</v>
      </c>
      <c r="L25" s="7">
        <v>105403</v>
      </c>
      <c r="M25" s="7">
        <v>50746</v>
      </c>
      <c r="N25" s="7">
        <v>42889</v>
      </c>
      <c r="O25" s="7">
        <v>2524183</v>
      </c>
      <c r="P25" s="7">
        <v>9763</v>
      </c>
      <c r="Q25" s="8">
        <v>4166413</v>
      </c>
      <c r="R25" s="17">
        <f t="shared" si="0"/>
        <v>9.6205083364317101</v>
      </c>
      <c r="S25" s="9"/>
    </row>
    <row r="26" spans="2:19" ht="32.25" customHeight="1" x14ac:dyDescent="0.3">
      <c r="B26" s="18" t="s">
        <v>34</v>
      </c>
      <c r="C26" s="7">
        <v>0</v>
      </c>
      <c r="D26" s="7">
        <v>85911</v>
      </c>
      <c r="E26" s="7">
        <v>23700</v>
      </c>
      <c r="F26" s="7">
        <v>287008</v>
      </c>
      <c r="G26" s="7">
        <v>28387</v>
      </c>
      <c r="H26" s="7">
        <v>94434</v>
      </c>
      <c r="I26" s="7">
        <v>132815</v>
      </c>
      <c r="J26" s="7">
        <v>306981</v>
      </c>
      <c r="K26" s="7">
        <v>0</v>
      </c>
      <c r="L26" s="7">
        <v>23647</v>
      </c>
      <c r="M26" s="7">
        <v>137884</v>
      </c>
      <c r="N26" s="7">
        <v>175256</v>
      </c>
      <c r="O26" s="7">
        <v>44893</v>
      </c>
      <c r="P26" s="7">
        <v>3288</v>
      </c>
      <c r="Q26" s="8">
        <v>1344205</v>
      </c>
      <c r="R26" s="17">
        <f t="shared" si="0"/>
        <v>3.1038534606082466</v>
      </c>
      <c r="S26" s="9"/>
    </row>
    <row r="27" spans="2:19" ht="32.25" customHeight="1" x14ac:dyDescent="0.3">
      <c r="B27" s="18" t="s">
        <v>35</v>
      </c>
      <c r="C27" s="7">
        <v>0</v>
      </c>
      <c r="D27" s="7">
        <v>5115</v>
      </c>
      <c r="E27" s="7">
        <v>7766</v>
      </c>
      <c r="F27" s="7">
        <v>12340</v>
      </c>
      <c r="G27" s="7">
        <v>5541</v>
      </c>
      <c r="H27" s="7">
        <v>3370</v>
      </c>
      <c r="I27" s="7">
        <v>178971</v>
      </c>
      <c r="J27" s="7">
        <v>155809</v>
      </c>
      <c r="K27" s="7">
        <v>0</v>
      </c>
      <c r="L27" s="7">
        <v>4838</v>
      </c>
      <c r="M27" s="7">
        <v>39188</v>
      </c>
      <c r="N27" s="7">
        <v>27810</v>
      </c>
      <c r="O27" s="7">
        <v>0</v>
      </c>
      <c r="P27" s="7">
        <v>52308</v>
      </c>
      <c r="Q27" s="8">
        <v>493057</v>
      </c>
      <c r="R27" s="17">
        <f t="shared" si="0"/>
        <v>1.1384994667681791</v>
      </c>
      <c r="S27" s="9"/>
    </row>
    <row r="28" spans="2:19" ht="32.25" customHeight="1" x14ac:dyDescent="0.3">
      <c r="B28" s="18" t="s">
        <v>36</v>
      </c>
      <c r="C28" s="7">
        <v>0</v>
      </c>
      <c r="D28" s="7">
        <v>4670</v>
      </c>
      <c r="E28" s="7">
        <v>6346</v>
      </c>
      <c r="F28" s="7">
        <v>16799</v>
      </c>
      <c r="G28" s="7">
        <v>26259</v>
      </c>
      <c r="H28" s="7">
        <v>33487</v>
      </c>
      <c r="I28" s="7">
        <v>170138</v>
      </c>
      <c r="J28" s="7">
        <v>223242</v>
      </c>
      <c r="K28" s="7">
        <v>0</v>
      </c>
      <c r="L28" s="7">
        <v>17341</v>
      </c>
      <c r="M28" s="7">
        <v>5873</v>
      </c>
      <c r="N28" s="7">
        <v>15026</v>
      </c>
      <c r="O28" s="7">
        <v>747191</v>
      </c>
      <c r="P28" s="7">
        <v>26202</v>
      </c>
      <c r="Q28" s="8">
        <v>1292573</v>
      </c>
      <c r="R28" s="17">
        <f t="shared" si="0"/>
        <v>2.9846319416597789</v>
      </c>
      <c r="S28" s="9"/>
    </row>
    <row r="29" spans="2:19" ht="32.25" customHeight="1" x14ac:dyDescent="0.3">
      <c r="B29" s="18" t="s">
        <v>37</v>
      </c>
      <c r="C29" s="7">
        <v>2517</v>
      </c>
      <c r="D29" s="7">
        <v>84242</v>
      </c>
      <c r="E29" s="7">
        <v>26771</v>
      </c>
      <c r="F29" s="7">
        <v>254136</v>
      </c>
      <c r="G29" s="7">
        <v>22321</v>
      </c>
      <c r="H29" s="7">
        <v>42788</v>
      </c>
      <c r="I29" s="7">
        <v>118245</v>
      </c>
      <c r="J29" s="7">
        <v>106018</v>
      </c>
      <c r="K29" s="7">
        <v>0</v>
      </c>
      <c r="L29" s="7">
        <v>15838</v>
      </c>
      <c r="M29" s="7">
        <v>63350</v>
      </c>
      <c r="N29" s="7">
        <v>129694</v>
      </c>
      <c r="O29" s="7">
        <v>0</v>
      </c>
      <c r="P29" s="7">
        <v>37512</v>
      </c>
      <c r="Q29" s="8">
        <v>903430</v>
      </c>
      <c r="R29" s="17">
        <f t="shared" si="0"/>
        <v>2.0860764034632431</v>
      </c>
      <c r="S29" s="9"/>
    </row>
    <row r="30" spans="2:19" ht="32.25" customHeight="1" x14ac:dyDescent="0.3">
      <c r="B30" s="18" t="s">
        <v>38</v>
      </c>
      <c r="C30" s="7">
        <v>0</v>
      </c>
      <c r="D30" s="7">
        <v>21542</v>
      </c>
      <c r="E30" s="7">
        <v>21809</v>
      </c>
      <c r="F30" s="7">
        <v>124748</v>
      </c>
      <c r="G30" s="7">
        <v>4310</v>
      </c>
      <c r="H30" s="7">
        <v>60669</v>
      </c>
      <c r="I30" s="7">
        <v>215224</v>
      </c>
      <c r="J30" s="7">
        <v>206279</v>
      </c>
      <c r="K30" s="7">
        <v>0</v>
      </c>
      <c r="L30" s="7">
        <v>18123</v>
      </c>
      <c r="M30" s="7">
        <v>51699</v>
      </c>
      <c r="N30" s="7">
        <v>118831</v>
      </c>
      <c r="O30" s="7">
        <v>0</v>
      </c>
      <c r="P30" s="7">
        <v>10947</v>
      </c>
      <c r="Q30" s="8">
        <v>854181</v>
      </c>
      <c r="R30" s="17">
        <f t="shared" si="0"/>
        <v>1.9723573806345109</v>
      </c>
      <c r="S30" s="9"/>
    </row>
    <row r="31" spans="2:19" ht="32.25" customHeight="1" x14ac:dyDescent="0.3">
      <c r="B31" s="18" t="s">
        <v>193</v>
      </c>
      <c r="C31" s="7">
        <v>0</v>
      </c>
      <c r="D31" s="7">
        <v>3903</v>
      </c>
      <c r="E31" s="7">
        <v>3800</v>
      </c>
      <c r="F31" s="7">
        <v>36673</v>
      </c>
      <c r="G31" s="7">
        <v>3701</v>
      </c>
      <c r="H31" s="7">
        <v>936</v>
      </c>
      <c r="I31" s="7">
        <v>101140</v>
      </c>
      <c r="J31" s="7">
        <v>105483</v>
      </c>
      <c r="K31" s="7">
        <v>0</v>
      </c>
      <c r="L31" s="7">
        <v>50156</v>
      </c>
      <c r="M31" s="7">
        <v>17447</v>
      </c>
      <c r="N31" s="7">
        <v>31112</v>
      </c>
      <c r="O31" s="7">
        <v>85208</v>
      </c>
      <c r="P31" s="7">
        <v>1136</v>
      </c>
      <c r="Q31" s="8">
        <v>440697</v>
      </c>
      <c r="R31" s="17">
        <f t="shared" si="0"/>
        <v>1.017596950264039</v>
      </c>
      <c r="S31" s="9"/>
    </row>
    <row r="32" spans="2:19" ht="32.25" customHeight="1" x14ac:dyDescent="0.3">
      <c r="B32" s="18" t="s">
        <v>194</v>
      </c>
      <c r="C32" s="7">
        <v>28168</v>
      </c>
      <c r="D32" s="7">
        <v>10993</v>
      </c>
      <c r="E32" s="7">
        <v>2954</v>
      </c>
      <c r="F32" s="7">
        <v>19098</v>
      </c>
      <c r="G32" s="7">
        <v>5904</v>
      </c>
      <c r="H32" s="7">
        <v>9163</v>
      </c>
      <c r="I32" s="7">
        <v>29842</v>
      </c>
      <c r="J32" s="7">
        <v>15936</v>
      </c>
      <c r="K32" s="7">
        <v>0</v>
      </c>
      <c r="L32" s="7">
        <v>7651</v>
      </c>
      <c r="M32" s="7">
        <v>12443</v>
      </c>
      <c r="N32" s="7">
        <v>9018</v>
      </c>
      <c r="O32" s="7">
        <v>0</v>
      </c>
      <c r="P32" s="7">
        <v>12292</v>
      </c>
      <c r="Q32" s="8">
        <v>163463</v>
      </c>
      <c r="R32" s="17">
        <f t="shared" si="0"/>
        <v>0.37744629593804951</v>
      </c>
      <c r="S32" s="9"/>
    </row>
    <row r="33" spans="2:19" ht="32.25" customHeight="1" x14ac:dyDescent="0.3">
      <c r="B33" s="18" t="s">
        <v>211</v>
      </c>
      <c r="C33" s="7">
        <v>0</v>
      </c>
      <c r="D33" s="7">
        <v>2961</v>
      </c>
      <c r="E33" s="7">
        <v>897</v>
      </c>
      <c r="F33" s="7">
        <v>12554</v>
      </c>
      <c r="G33" s="7">
        <v>11130</v>
      </c>
      <c r="H33" s="7">
        <v>15118</v>
      </c>
      <c r="I33" s="7">
        <v>57687</v>
      </c>
      <c r="J33" s="7">
        <v>30896</v>
      </c>
      <c r="K33" s="7">
        <v>0</v>
      </c>
      <c r="L33" s="7">
        <v>14308</v>
      </c>
      <c r="M33" s="7">
        <v>9210</v>
      </c>
      <c r="N33" s="7">
        <v>9983</v>
      </c>
      <c r="O33" s="7">
        <v>0</v>
      </c>
      <c r="P33" s="7">
        <v>6622</v>
      </c>
      <c r="Q33" s="8">
        <v>171365</v>
      </c>
      <c r="R33" s="17">
        <f t="shared" si="0"/>
        <v>0.39569250841734133</v>
      </c>
      <c r="S33" s="9"/>
    </row>
    <row r="34" spans="2:19" ht="32.25" customHeight="1" x14ac:dyDescent="0.3">
      <c r="B34" s="18" t="s">
        <v>195</v>
      </c>
      <c r="C34" s="7">
        <v>0</v>
      </c>
      <c r="D34" s="7">
        <v>2297</v>
      </c>
      <c r="E34" s="7">
        <v>9815</v>
      </c>
      <c r="F34" s="7">
        <v>7078</v>
      </c>
      <c r="G34" s="7">
        <v>5000</v>
      </c>
      <c r="H34" s="7">
        <v>11194</v>
      </c>
      <c r="I34" s="7">
        <v>116796</v>
      </c>
      <c r="J34" s="7">
        <v>127336</v>
      </c>
      <c r="K34" s="7">
        <v>0</v>
      </c>
      <c r="L34" s="7">
        <v>17979</v>
      </c>
      <c r="M34" s="7">
        <v>4522</v>
      </c>
      <c r="N34" s="7">
        <v>21610</v>
      </c>
      <c r="O34" s="7">
        <v>1433635</v>
      </c>
      <c r="P34" s="7">
        <v>4565</v>
      </c>
      <c r="Q34" s="8">
        <v>1761827</v>
      </c>
      <c r="R34" s="17">
        <f t="shared" si="0"/>
        <v>4.068168791920165</v>
      </c>
      <c r="S34" s="9"/>
    </row>
    <row r="35" spans="2:19" ht="32.25" customHeight="1" x14ac:dyDescent="0.3">
      <c r="B35" s="18" t="s">
        <v>196</v>
      </c>
      <c r="C35" s="7">
        <v>0</v>
      </c>
      <c r="D35" s="7">
        <v>27437</v>
      </c>
      <c r="E35" s="7">
        <v>7172</v>
      </c>
      <c r="F35" s="7">
        <v>79170</v>
      </c>
      <c r="G35" s="7">
        <v>23666</v>
      </c>
      <c r="H35" s="7">
        <v>11316</v>
      </c>
      <c r="I35" s="7">
        <v>111127</v>
      </c>
      <c r="J35" s="7">
        <v>53450</v>
      </c>
      <c r="K35" s="7">
        <v>0</v>
      </c>
      <c r="L35" s="7">
        <v>5373</v>
      </c>
      <c r="M35" s="7">
        <v>18114</v>
      </c>
      <c r="N35" s="7">
        <v>24775</v>
      </c>
      <c r="O35" s="7">
        <v>211464</v>
      </c>
      <c r="P35" s="7">
        <v>57984</v>
      </c>
      <c r="Q35" s="8">
        <v>631049</v>
      </c>
      <c r="R35" s="17">
        <f t="shared" si="0"/>
        <v>1.4571316298208781</v>
      </c>
      <c r="S35" s="9"/>
    </row>
    <row r="36" spans="2:19" ht="32.25" customHeight="1" x14ac:dyDescent="0.3">
      <c r="B36" s="18" t="s">
        <v>212</v>
      </c>
      <c r="C36" s="7">
        <v>0</v>
      </c>
      <c r="D36" s="7">
        <v>25605</v>
      </c>
      <c r="E36" s="7">
        <v>6148</v>
      </c>
      <c r="F36" s="7">
        <v>29570</v>
      </c>
      <c r="G36" s="7">
        <v>7526</v>
      </c>
      <c r="H36" s="7">
        <v>12519</v>
      </c>
      <c r="I36" s="7">
        <v>169310</v>
      </c>
      <c r="J36" s="7">
        <v>162708</v>
      </c>
      <c r="K36" s="7">
        <v>27039</v>
      </c>
      <c r="L36" s="7">
        <v>5636</v>
      </c>
      <c r="M36" s="7">
        <v>25007</v>
      </c>
      <c r="N36" s="7">
        <v>46726</v>
      </c>
      <c r="O36" s="7">
        <v>215328</v>
      </c>
      <c r="P36" s="7">
        <v>20281</v>
      </c>
      <c r="Q36" s="8">
        <v>753402</v>
      </c>
      <c r="R36" s="17">
        <f t="shared" si="0"/>
        <v>1.7396523632401117</v>
      </c>
      <c r="S36" s="9"/>
    </row>
    <row r="37" spans="2:19" ht="32.25" customHeight="1" x14ac:dyDescent="0.3">
      <c r="B37" s="18" t="s">
        <v>40</v>
      </c>
      <c r="C37" s="7">
        <v>0</v>
      </c>
      <c r="D37" s="7">
        <v>3091</v>
      </c>
      <c r="E37" s="7">
        <v>1937</v>
      </c>
      <c r="F37" s="7">
        <v>5359</v>
      </c>
      <c r="G37" s="7">
        <v>3479</v>
      </c>
      <c r="H37" s="7">
        <v>726</v>
      </c>
      <c r="I37" s="7">
        <v>63077</v>
      </c>
      <c r="J37" s="7">
        <v>53142</v>
      </c>
      <c r="K37" s="7">
        <v>0</v>
      </c>
      <c r="L37" s="7">
        <v>36</v>
      </c>
      <c r="M37" s="7">
        <v>8839</v>
      </c>
      <c r="N37" s="7">
        <v>7178</v>
      </c>
      <c r="O37" s="7">
        <v>13627</v>
      </c>
      <c r="P37" s="7">
        <v>275</v>
      </c>
      <c r="Q37" s="8">
        <v>160765</v>
      </c>
      <c r="R37" s="17">
        <f t="shared" si="0"/>
        <v>0.37121644510672464</v>
      </c>
      <c r="S37" s="9"/>
    </row>
    <row r="38" spans="2:19" ht="32.25" customHeight="1" x14ac:dyDescent="0.3">
      <c r="B38" s="18" t="s">
        <v>41</v>
      </c>
      <c r="C38" s="7">
        <v>0</v>
      </c>
      <c r="D38" s="7">
        <v>29635</v>
      </c>
      <c r="E38" s="7">
        <v>19115</v>
      </c>
      <c r="F38" s="7">
        <v>172133</v>
      </c>
      <c r="G38" s="7">
        <v>9143</v>
      </c>
      <c r="H38" s="7">
        <v>42169</v>
      </c>
      <c r="I38" s="7">
        <v>66278</v>
      </c>
      <c r="J38" s="7">
        <v>42298</v>
      </c>
      <c r="K38" s="7">
        <v>0</v>
      </c>
      <c r="L38" s="7">
        <v>7514</v>
      </c>
      <c r="M38" s="7">
        <v>62078</v>
      </c>
      <c r="N38" s="7">
        <v>90113</v>
      </c>
      <c r="O38" s="7">
        <v>7398</v>
      </c>
      <c r="P38" s="7">
        <v>5395</v>
      </c>
      <c r="Q38" s="8">
        <v>553269</v>
      </c>
      <c r="R38" s="17">
        <f t="shared" si="0"/>
        <v>1.2775327426227876</v>
      </c>
      <c r="S38" s="9"/>
    </row>
    <row r="39" spans="2:19" ht="32.25" customHeight="1" x14ac:dyDescent="0.3">
      <c r="B39" s="18" t="s">
        <v>42</v>
      </c>
      <c r="C39" s="7">
        <v>0</v>
      </c>
      <c r="D39" s="7">
        <v>2921</v>
      </c>
      <c r="E39" s="7">
        <v>3245</v>
      </c>
      <c r="F39" s="7">
        <v>8376</v>
      </c>
      <c r="G39" s="7">
        <v>1717</v>
      </c>
      <c r="H39" s="7">
        <v>461</v>
      </c>
      <c r="I39" s="7">
        <v>128496</v>
      </c>
      <c r="J39" s="7">
        <v>111879</v>
      </c>
      <c r="K39" s="7">
        <v>0</v>
      </c>
      <c r="L39" s="7">
        <v>4873</v>
      </c>
      <c r="M39" s="7">
        <v>8424</v>
      </c>
      <c r="N39" s="7">
        <v>17643</v>
      </c>
      <c r="O39" s="7">
        <v>0</v>
      </c>
      <c r="P39" s="7">
        <v>332</v>
      </c>
      <c r="Q39" s="8">
        <v>288367</v>
      </c>
      <c r="R39" s="17">
        <f t="shared" si="0"/>
        <v>0.66585744798986635</v>
      </c>
      <c r="S39" s="9"/>
    </row>
    <row r="40" spans="2:19" ht="32.25" customHeight="1" x14ac:dyDescent="0.3">
      <c r="B40" s="18" t="s">
        <v>43</v>
      </c>
      <c r="C40" s="7">
        <v>0</v>
      </c>
      <c r="D40" s="7">
        <v>2270</v>
      </c>
      <c r="E40" s="7">
        <v>833</v>
      </c>
      <c r="F40" s="7">
        <v>5134</v>
      </c>
      <c r="G40" s="7">
        <v>1533</v>
      </c>
      <c r="H40" s="7">
        <v>804</v>
      </c>
      <c r="I40" s="7">
        <v>165920</v>
      </c>
      <c r="J40" s="7">
        <v>110807</v>
      </c>
      <c r="K40" s="7">
        <v>0</v>
      </c>
      <c r="L40" s="7">
        <v>916</v>
      </c>
      <c r="M40" s="7">
        <v>1514</v>
      </c>
      <c r="N40" s="7">
        <v>2346</v>
      </c>
      <c r="O40" s="7">
        <v>0</v>
      </c>
      <c r="P40" s="7">
        <v>13231</v>
      </c>
      <c r="Q40" s="8">
        <v>305309</v>
      </c>
      <c r="R40" s="17">
        <f t="shared" si="0"/>
        <v>0.70497758616047645</v>
      </c>
      <c r="S40" s="9"/>
    </row>
    <row r="41" spans="2:19" ht="32.25" customHeight="1" x14ac:dyDescent="0.3">
      <c r="B41" s="18" t="s">
        <v>44</v>
      </c>
      <c r="C41" s="7">
        <v>0</v>
      </c>
      <c r="D41" s="7">
        <v>-1105</v>
      </c>
      <c r="E41" s="7">
        <v>134</v>
      </c>
      <c r="F41" s="7">
        <v>-29327</v>
      </c>
      <c r="G41" s="7">
        <v>1358</v>
      </c>
      <c r="H41" s="7">
        <v>4079</v>
      </c>
      <c r="I41" s="7">
        <v>20896</v>
      </c>
      <c r="J41" s="7">
        <v>18202</v>
      </c>
      <c r="K41" s="7">
        <v>5335</v>
      </c>
      <c r="L41" s="7">
        <v>4120</v>
      </c>
      <c r="M41" s="7">
        <v>4947</v>
      </c>
      <c r="N41" s="7">
        <v>-12757</v>
      </c>
      <c r="O41" s="7">
        <v>12003</v>
      </c>
      <c r="P41" s="7">
        <v>3239</v>
      </c>
      <c r="Q41" s="8">
        <v>31124</v>
      </c>
      <c r="R41" s="17">
        <f t="shared" si="0"/>
        <v>7.1867263630153944E-2</v>
      </c>
      <c r="S41" s="9"/>
    </row>
    <row r="42" spans="2:19" ht="32.25" customHeight="1" x14ac:dyDescent="0.3">
      <c r="B42" s="18" t="s">
        <v>45</v>
      </c>
      <c r="C42" s="7">
        <v>8442</v>
      </c>
      <c r="D42" s="7">
        <v>35456</v>
      </c>
      <c r="E42" s="7">
        <v>33002</v>
      </c>
      <c r="F42" s="7">
        <v>230031</v>
      </c>
      <c r="G42" s="7">
        <v>46295</v>
      </c>
      <c r="H42" s="7">
        <v>25297</v>
      </c>
      <c r="I42" s="7">
        <v>319235</v>
      </c>
      <c r="J42" s="7">
        <v>257035</v>
      </c>
      <c r="K42" s="7">
        <v>0</v>
      </c>
      <c r="L42" s="7">
        <v>33764</v>
      </c>
      <c r="M42" s="7">
        <v>148869</v>
      </c>
      <c r="N42" s="7">
        <v>88750</v>
      </c>
      <c r="O42" s="7">
        <v>1722722</v>
      </c>
      <c r="P42" s="7">
        <v>62086</v>
      </c>
      <c r="Q42" s="8">
        <v>3010986</v>
      </c>
      <c r="R42" s="17">
        <f t="shared" si="0"/>
        <v>6.9525550908849336</v>
      </c>
      <c r="S42" s="9"/>
    </row>
    <row r="43" spans="2:19" ht="32.25" customHeight="1" x14ac:dyDescent="0.3">
      <c r="B43" s="18" t="s">
        <v>46</v>
      </c>
      <c r="C43" s="7">
        <v>0</v>
      </c>
      <c r="D43" s="7">
        <v>0</v>
      </c>
      <c r="E43" s="7">
        <v>0</v>
      </c>
      <c r="F43" s="7">
        <v>0</v>
      </c>
      <c r="G43" s="7">
        <v>0</v>
      </c>
      <c r="H43" s="7">
        <v>0</v>
      </c>
      <c r="I43" s="7">
        <v>0</v>
      </c>
      <c r="J43" s="7">
        <v>0</v>
      </c>
      <c r="K43" s="7">
        <v>0</v>
      </c>
      <c r="L43" s="7">
        <v>0</v>
      </c>
      <c r="M43" s="7">
        <v>0</v>
      </c>
      <c r="N43" s="7">
        <v>0</v>
      </c>
      <c r="O43" s="7">
        <v>0</v>
      </c>
      <c r="P43" s="7">
        <v>0</v>
      </c>
      <c r="Q43" s="8">
        <v>0</v>
      </c>
      <c r="R43" s="17">
        <f t="shared" si="0"/>
        <v>0</v>
      </c>
      <c r="S43" s="9"/>
    </row>
    <row r="44" spans="2:19" ht="32.25" customHeight="1" x14ac:dyDescent="0.25">
      <c r="B44" s="103" t="s">
        <v>47</v>
      </c>
      <c r="C44" s="102">
        <f>SUM(C7:C43)</f>
        <v>497007</v>
      </c>
      <c r="D44" s="102">
        <f t="shared" ref="D44:R44" si="1">SUM(D7:D43)</f>
        <v>1076551</v>
      </c>
      <c r="E44" s="102">
        <f t="shared" si="1"/>
        <v>567059</v>
      </c>
      <c r="F44" s="102">
        <f t="shared" si="1"/>
        <v>4119432</v>
      </c>
      <c r="G44" s="102">
        <f t="shared" si="1"/>
        <v>966610</v>
      </c>
      <c r="H44" s="102">
        <f t="shared" si="1"/>
        <v>1127989</v>
      </c>
      <c r="I44" s="102">
        <f t="shared" si="1"/>
        <v>6449414</v>
      </c>
      <c r="J44" s="102">
        <f t="shared" si="1"/>
        <v>5647906</v>
      </c>
      <c r="K44" s="102">
        <f t="shared" si="1"/>
        <v>1103051</v>
      </c>
      <c r="L44" s="102">
        <f t="shared" si="1"/>
        <v>1279257</v>
      </c>
      <c r="M44" s="102">
        <f t="shared" si="1"/>
        <v>1874785</v>
      </c>
      <c r="N44" s="102">
        <f t="shared" si="1"/>
        <v>2326200</v>
      </c>
      <c r="O44" s="102">
        <f t="shared" si="1"/>
        <v>15313231</v>
      </c>
      <c r="P44" s="102">
        <f t="shared" si="1"/>
        <v>959127</v>
      </c>
      <c r="Q44" s="102">
        <f t="shared" si="1"/>
        <v>43307618</v>
      </c>
      <c r="R44" s="102">
        <f t="shared" si="1"/>
        <v>99.999999999999972</v>
      </c>
      <c r="S44" s="9"/>
    </row>
    <row r="45" spans="2:19" ht="32.25" customHeight="1" x14ac:dyDescent="0.25">
      <c r="B45" s="266" t="s">
        <v>48</v>
      </c>
      <c r="C45" s="267"/>
      <c r="D45" s="267"/>
      <c r="E45" s="267"/>
      <c r="F45" s="267"/>
      <c r="G45" s="267"/>
      <c r="H45" s="267"/>
      <c r="I45" s="267"/>
      <c r="J45" s="267"/>
      <c r="K45" s="267"/>
      <c r="L45" s="267"/>
      <c r="M45" s="267"/>
      <c r="N45" s="267"/>
      <c r="O45" s="267"/>
      <c r="P45" s="267"/>
      <c r="Q45" s="267"/>
      <c r="R45" s="268"/>
      <c r="S45" s="9"/>
    </row>
    <row r="46" spans="2:19" ht="32.25" customHeight="1" x14ac:dyDescent="0.3">
      <c r="B46" s="18" t="s">
        <v>49</v>
      </c>
      <c r="C46" s="7">
        <v>2798</v>
      </c>
      <c r="D46" s="7">
        <v>30920</v>
      </c>
      <c r="E46" s="7">
        <v>-857</v>
      </c>
      <c r="F46" s="7">
        <v>154974</v>
      </c>
      <c r="G46" s="7">
        <v>6534</v>
      </c>
      <c r="H46" s="7">
        <v>18131</v>
      </c>
      <c r="I46" s="7">
        <v>0</v>
      </c>
      <c r="J46" s="7">
        <v>30022</v>
      </c>
      <c r="K46" s="7">
        <v>0</v>
      </c>
      <c r="L46" s="7">
        <v>5851</v>
      </c>
      <c r="M46" s="7">
        <v>950</v>
      </c>
      <c r="N46" s="7">
        <v>2202</v>
      </c>
      <c r="O46" s="7">
        <v>34461</v>
      </c>
      <c r="P46" s="7">
        <v>48973</v>
      </c>
      <c r="Q46" s="8">
        <v>334957</v>
      </c>
      <c r="R46" s="19">
        <f>Q46/$Q$49*100</f>
        <v>10.989965365681446</v>
      </c>
      <c r="S46" s="9"/>
    </row>
    <row r="47" spans="2:19" ht="32.25" customHeight="1" x14ac:dyDescent="0.3">
      <c r="B47" s="18" t="s">
        <v>81</v>
      </c>
      <c r="C47" s="7">
        <v>769</v>
      </c>
      <c r="D47" s="7">
        <v>90379</v>
      </c>
      <c r="E47" s="7">
        <v>0</v>
      </c>
      <c r="F47" s="7">
        <v>448250</v>
      </c>
      <c r="G47" s="7">
        <v>795</v>
      </c>
      <c r="H47" s="7">
        <v>61273</v>
      </c>
      <c r="I47" s="7">
        <v>0</v>
      </c>
      <c r="J47" s="7">
        <v>113398</v>
      </c>
      <c r="K47" s="7">
        <v>0</v>
      </c>
      <c r="L47" s="7">
        <v>14846</v>
      </c>
      <c r="M47" s="7">
        <v>0</v>
      </c>
      <c r="N47" s="7">
        <v>0</v>
      </c>
      <c r="O47" s="7">
        <v>149819</v>
      </c>
      <c r="P47" s="7">
        <v>164540</v>
      </c>
      <c r="Q47" s="8">
        <v>1044070</v>
      </c>
      <c r="R47" s="19">
        <f t="shared" ref="R47:R48" si="2">Q47/$Q$49*100</f>
        <v>34.256018352645349</v>
      </c>
      <c r="S47" s="9"/>
    </row>
    <row r="48" spans="2:19" ht="32.25" customHeight="1" x14ac:dyDescent="0.3">
      <c r="B48" s="18" t="s">
        <v>50</v>
      </c>
      <c r="C48" s="7">
        <v>7562</v>
      </c>
      <c r="D48" s="7">
        <v>71078</v>
      </c>
      <c r="E48" s="7">
        <v>180836</v>
      </c>
      <c r="F48" s="7">
        <v>165755</v>
      </c>
      <c r="G48" s="7">
        <v>7258</v>
      </c>
      <c r="H48" s="7">
        <v>39479</v>
      </c>
      <c r="I48" s="7">
        <v>2285</v>
      </c>
      <c r="J48" s="7">
        <v>85152</v>
      </c>
      <c r="K48" s="7">
        <v>0</v>
      </c>
      <c r="L48" s="7">
        <v>32028</v>
      </c>
      <c r="M48" s="7">
        <v>392</v>
      </c>
      <c r="N48" s="7">
        <v>260</v>
      </c>
      <c r="O48" s="7">
        <v>316118</v>
      </c>
      <c r="P48" s="7">
        <v>760614</v>
      </c>
      <c r="Q48" s="8">
        <v>1668817</v>
      </c>
      <c r="R48" s="19">
        <f t="shared" si="2"/>
        <v>54.754016281673209</v>
      </c>
      <c r="S48" s="9"/>
    </row>
    <row r="49" spans="1:19" ht="32.25" customHeight="1" x14ac:dyDescent="0.25">
      <c r="B49" s="103" t="s">
        <v>198</v>
      </c>
      <c r="C49" s="102">
        <f>SUM(C46:C48)</f>
        <v>11129</v>
      </c>
      <c r="D49" s="102">
        <f t="shared" ref="D49:R49" si="3">SUM(D46:D48)</f>
        <v>192377</v>
      </c>
      <c r="E49" s="102">
        <f t="shared" si="3"/>
        <v>179979</v>
      </c>
      <c r="F49" s="102">
        <f t="shared" si="3"/>
        <v>768979</v>
      </c>
      <c r="G49" s="102">
        <f t="shared" si="3"/>
        <v>14587</v>
      </c>
      <c r="H49" s="102">
        <f t="shared" si="3"/>
        <v>118883</v>
      </c>
      <c r="I49" s="102">
        <f t="shared" si="3"/>
        <v>2285</v>
      </c>
      <c r="J49" s="102">
        <f t="shared" si="3"/>
        <v>228572</v>
      </c>
      <c r="K49" s="102">
        <f t="shared" si="3"/>
        <v>0</v>
      </c>
      <c r="L49" s="102">
        <f t="shared" si="3"/>
        <v>52725</v>
      </c>
      <c r="M49" s="102">
        <f t="shared" si="3"/>
        <v>1342</v>
      </c>
      <c r="N49" s="102">
        <f t="shared" si="3"/>
        <v>2462</v>
      </c>
      <c r="O49" s="102">
        <f t="shared" si="3"/>
        <v>500398</v>
      </c>
      <c r="P49" s="102">
        <f t="shared" si="3"/>
        <v>974127</v>
      </c>
      <c r="Q49" s="102">
        <f t="shared" si="3"/>
        <v>3047844</v>
      </c>
      <c r="R49" s="178">
        <f t="shared" si="3"/>
        <v>100</v>
      </c>
      <c r="S49" s="9"/>
    </row>
    <row r="50" spans="1:19" s="1" customFormat="1" ht="19.5" customHeight="1" x14ac:dyDescent="0.3">
      <c r="A50"/>
      <c r="B50" s="270" t="s">
        <v>52</v>
      </c>
      <c r="C50" s="270"/>
      <c r="D50" s="270"/>
      <c r="E50" s="270"/>
      <c r="F50" s="270"/>
      <c r="G50" s="270"/>
      <c r="H50" s="270"/>
      <c r="I50" s="270"/>
      <c r="J50" s="270"/>
      <c r="K50" s="270"/>
      <c r="L50" s="270"/>
      <c r="M50" s="270"/>
      <c r="N50" s="270"/>
      <c r="O50" s="270"/>
      <c r="P50" s="270"/>
      <c r="Q50" s="270"/>
      <c r="R50" s="270"/>
      <c r="S50" s="11"/>
    </row>
  </sheetData>
  <sheetProtection password="E931" sheet="1" objects="1" scenarios="1"/>
  <sortState ref="B7:R42">
    <sortCondition ref="B7:B42"/>
  </sortState>
  <mergeCells count="21">
    <mergeCell ref="B3:R3"/>
    <mergeCell ref="B6:R6"/>
    <mergeCell ref="Q4:Q5"/>
    <mergeCell ref="R4:R5"/>
    <mergeCell ref="B50:R50"/>
    <mergeCell ref="B45:R45"/>
    <mergeCell ref="H4:H5"/>
    <mergeCell ref="I4:I5"/>
    <mergeCell ref="J4:J5"/>
    <mergeCell ref="K4:K5"/>
    <mergeCell ref="L4:L5"/>
    <mergeCell ref="M4:M5"/>
    <mergeCell ref="B4:B5"/>
    <mergeCell ref="C4:C5"/>
    <mergeCell ref="D4:D5"/>
    <mergeCell ref="E4:E5"/>
    <mergeCell ref="F4:F5"/>
    <mergeCell ref="G4:G5"/>
    <mergeCell ref="N4:N5"/>
    <mergeCell ref="O4:O5"/>
    <mergeCell ref="P4:P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B2:S50"/>
  <sheetViews>
    <sheetView showGridLines="0" topLeftCell="E20" zoomScale="80" zoomScaleNormal="80" workbookViewId="0">
      <selection activeCell="B3" sqref="B3:Q37"/>
    </sheetView>
  </sheetViews>
  <sheetFormatPr defaultRowHeight="18" customHeight="1" x14ac:dyDescent="0.25"/>
  <cols>
    <col min="1" max="1" width="12.5703125" style="1" customWidth="1"/>
    <col min="2" max="2" width="43.28515625" style="104" customWidth="1"/>
    <col min="3" max="17" width="17.140625" style="1" customWidth="1"/>
    <col min="18" max="18" width="2" style="1" customWidth="1"/>
    <col min="19" max="19" width="9.140625" customWidth="1"/>
    <col min="20" max="16384" width="9.140625" style="1"/>
  </cols>
  <sheetData>
    <row r="2" spans="2:18" ht="18" customHeight="1" x14ac:dyDescent="0.25">
      <c r="B2" s="24"/>
      <c r="C2" s="11"/>
      <c r="D2" s="11"/>
      <c r="E2" s="11"/>
      <c r="F2" s="11"/>
      <c r="G2" s="11"/>
      <c r="H2" s="11"/>
      <c r="I2" s="11"/>
      <c r="J2" s="11"/>
      <c r="K2" s="11"/>
      <c r="L2" s="11"/>
      <c r="M2" s="11"/>
      <c r="N2" s="11"/>
      <c r="O2" s="11"/>
      <c r="P2" s="11"/>
      <c r="Q2" s="11"/>
      <c r="R2" s="11"/>
    </row>
    <row r="3" spans="2:18" ht="21.75" customHeight="1" x14ac:dyDescent="0.25">
      <c r="B3" s="273" t="s">
        <v>297</v>
      </c>
      <c r="C3" s="274"/>
      <c r="D3" s="274"/>
      <c r="E3" s="274"/>
      <c r="F3" s="274"/>
      <c r="G3" s="274"/>
      <c r="H3" s="274"/>
      <c r="I3" s="274"/>
      <c r="J3" s="274"/>
      <c r="K3" s="274"/>
      <c r="L3" s="274"/>
      <c r="M3" s="274"/>
      <c r="N3" s="274"/>
      <c r="O3" s="274"/>
      <c r="P3" s="274"/>
      <c r="Q3" s="275"/>
      <c r="R3" s="11"/>
    </row>
    <row r="4" spans="2:18" ht="18" customHeight="1" x14ac:dyDescent="0.25">
      <c r="B4" s="271" t="s">
        <v>0</v>
      </c>
      <c r="C4" s="276" t="s">
        <v>90</v>
      </c>
      <c r="D4" s="276" t="s">
        <v>91</v>
      </c>
      <c r="E4" s="276" t="s">
        <v>92</v>
      </c>
      <c r="F4" s="276" t="s">
        <v>93</v>
      </c>
      <c r="G4" s="276" t="s">
        <v>94</v>
      </c>
      <c r="H4" s="276" t="s">
        <v>95</v>
      </c>
      <c r="I4" s="276" t="s">
        <v>96</v>
      </c>
      <c r="J4" s="276" t="s">
        <v>97</v>
      </c>
      <c r="K4" s="262" t="s">
        <v>98</v>
      </c>
      <c r="L4" s="262" t="s">
        <v>99</v>
      </c>
      <c r="M4" s="262" t="s">
        <v>100</v>
      </c>
      <c r="N4" s="262" t="s">
        <v>101</v>
      </c>
      <c r="O4" s="262" t="s">
        <v>102</v>
      </c>
      <c r="P4" s="276" t="s">
        <v>103</v>
      </c>
      <c r="Q4" s="262" t="s">
        <v>104</v>
      </c>
      <c r="R4" s="11"/>
    </row>
    <row r="5" spans="2:18" ht="18" customHeight="1" x14ac:dyDescent="0.25">
      <c r="B5" s="271"/>
      <c r="C5" s="276"/>
      <c r="D5" s="276"/>
      <c r="E5" s="276"/>
      <c r="F5" s="276"/>
      <c r="G5" s="276"/>
      <c r="H5" s="276"/>
      <c r="I5" s="276"/>
      <c r="J5" s="276"/>
      <c r="K5" s="262"/>
      <c r="L5" s="262"/>
      <c r="M5" s="262"/>
      <c r="N5" s="262"/>
      <c r="O5" s="262"/>
      <c r="P5" s="276"/>
      <c r="Q5" s="262"/>
      <c r="R5" s="11"/>
    </row>
    <row r="6" spans="2:18" ht="25.5" customHeight="1" x14ac:dyDescent="0.25">
      <c r="B6" s="266" t="s">
        <v>16</v>
      </c>
      <c r="C6" s="267"/>
      <c r="D6" s="267"/>
      <c r="E6" s="267"/>
      <c r="F6" s="267"/>
      <c r="G6" s="267"/>
      <c r="H6" s="267"/>
      <c r="I6" s="267"/>
      <c r="J6" s="267"/>
      <c r="K6" s="267"/>
      <c r="L6" s="267"/>
      <c r="M6" s="267"/>
      <c r="N6" s="267"/>
      <c r="O6" s="267"/>
      <c r="P6" s="267"/>
      <c r="Q6" s="268"/>
      <c r="R6" s="11"/>
    </row>
    <row r="7" spans="2:18" ht="25.5" customHeight="1" x14ac:dyDescent="0.3">
      <c r="B7" s="105" t="s">
        <v>33</v>
      </c>
      <c r="C7" s="106">
        <f>IFERROR('APPENDIX 13'!C25/'APPENDIX 13'!C$44*100,"")</f>
        <v>15.674829529563969</v>
      </c>
      <c r="D7" s="106">
        <f>IFERROR('APPENDIX 13'!D25/'APPENDIX 13'!D$44*100,"")</f>
        <v>3.1285094714509576</v>
      </c>
      <c r="E7" s="106">
        <f>IFERROR('APPENDIX 13'!E25/'APPENDIX 13'!E$44*100,"")</f>
        <v>3.3670217737484105</v>
      </c>
      <c r="F7" s="106">
        <f>IFERROR('APPENDIX 13'!F25/'APPENDIX 13'!F$44*100,"")</f>
        <v>9.3431812929549505</v>
      </c>
      <c r="G7" s="106">
        <f>IFERROR('APPENDIX 13'!G25/'APPENDIX 13'!G$44*100,"")</f>
        <v>20.620415679539835</v>
      </c>
      <c r="H7" s="106">
        <f>IFERROR('APPENDIX 13'!H25/'APPENDIX 13'!H$44*100,"")</f>
        <v>10.323948194530267</v>
      </c>
      <c r="I7" s="106">
        <f>IFERROR('APPENDIX 13'!I25/'APPENDIX 13'!I$44*100,"")</f>
        <v>5.6829969358456447</v>
      </c>
      <c r="J7" s="106">
        <f>IFERROR('APPENDIX 13'!J25/'APPENDIX 13'!J$44*100,"")</f>
        <v>4.1709440631625245</v>
      </c>
      <c r="K7" s="106">
        <f>IFERROR('APPENDIX 13'!K25/'APPENDIX 13'!K$44*100,"")</f>
        <v>0</v>
      </c>
      <c r="L7" s="106">
        <f>IFERROR('APPENDIX 13'!L25/'APPENDIX 13'!L$44*100,"")</f>
        <v>8.2393920846241215</v>
      </c>
      <c r="M7" s="106">
        <f>IFERROR('APPENDIX 13'!M25/'APPENDIX 13'!M$44*100,"")</f>
        <v>2.7067637089052878</v>
      </c>
      <c r="N7" s="106">
        <f>IFERROR('APPENDIX 13'!N25/'APPENDIX 13'!N$44*100,"")</f>
        <v>1.8437365660734246</v>
      </c>
      <c r="O7" s="106">
        <f>IFERROR('APPENDIX 13'!O25/'APPENDIX 13'!O$44*100,"")</f>
        <v>16.483673497774571</v>
      </c>
      <c r="P7" s="106">
        <f>IFERROR('APPENDIX 13'!P25/'APPENDIX 13'!P$44*100,"")</f>
        <v>1.0179048238658697</v>
      </c>
      <c r="Q7" s="107">
        <f>IFERROR('APPENDIX 13'!Q25/'APPENDIX 13'!Q$44*100,"")</f>
        <v>9.6205083364317101</v>
      </c>
      <c r="R7" s="11"/>
    </row>
    <row r="8" spans="2:18" ht="25.5" customHeight="1" x14ac:dyDescent="0.3">
      <c r="B8" s="80" t="s">
        <v>20</v>
      </c>
      <c r="C8" s="106">
        <f>IFERROR('APPENDIX 13'!C11/'APPENDIX 13'!C$44*100,"")</f>
        <v>0.70864193059655101</v>
      </c>
      <c r="D8" s="106">
        <f>IFERROR('APPENDIX 13'!D11/'APPENDIX 13'!D$44*100,"")</f>
        <v>6.4532010095202184</v>
      </c>
      <c r="E8" s="106">
        <f>IFERROR('APPENDIX 13'!E11/'APPENDIX 13'!E$44*100,"")</f>
        <v>5.5168862499316651</v>
      </c>
      <c r="F8" s="106">
        <f>IFERROR('APPENDIX 13'!F11/'APPENDIX 13'!F$44*100,"")</f>
        <v>8.1007284499416432</v>
      </c>
      <c r="G8" s="106">
        <f>IFERROR('APPENDIX 13'!G11/'APPENDIX 13'!G$44*100,"")</f>
        <v>4.0368918177962154</v>
      </c>
      <c r="H8" s="106">
        <f>IFERROR('APPENDIX 13'!H11/'APPENDIX 13'!H$44*100,"")</f>
        <v>6.3684131671496793</v>
      </c>
      <c r="I8" s="106">
        <f>IFERROR('APPENDIX 13'!I11/'APPENDIX 13'!I$44*100,"")</f>
        <v>6.3590738631447765</v>
      </c>
      <c r="J8" s="106">
        <f>IFERROR('APPENDIX 13'!J11/'APPENDIX 13'!J$44*100,"")</f>
        <v>9.1021167845215558</v>
      </c>
      <c r="K8" s="106">
        <f>IFERROR('APPENDIX 13'!K11/'APPENDIX 13'!K$44*100,"")</f>
        <v>0</v>
      </c>
      <c r="L8" s="106">
        <f>IFERROR('APPENDIX 13'!L11/'APPENDIX 13'!L$44*100,"")</f>
        <v>8.7056002038683395</v>
      </c>
      <c r="M8" s="106">
        <f>IFERROR('APPENDIX 13'!M11/'APPENDIX 13'!M$44*100,"")</f>
        <v>5.1020783716532829</v>
      </c>
      <c r="N8" s="106">
        <f>IFERROR('APPENDIX 13'!N11/'APPENDIX 13'!N$44*100,"")</f>
        <v>11.090232998022525</v>
      </c>
      <c r="O8" s="106">
        <f>IFERROR('APPENDIX 13'!O11/'APPENDIX 13'!O$44*100,"")</f>
        <v>9.9550512886535838</v>
      </c>
      <c r="P8" s="106">
        <f>IFERROR('APPENDIX 13'!P11/'APPENDIX 13'!P$44*100,"")</f>
        <v>5.2598873767498988</v>
      </c>
      <c r="Q8" s="107">
        <f>IFERROR('APPENDIX 13'!Q11/'APPENDIX 13'!Q$44*100,"")</f>
        <v>8.1115751967702305</v>
      </c>
      <c r="R8" s="11"/>
    </row>
    <row r="9" spans="2:18" ht="25.5" customHeight="1" x14ac:dyDescent="0.3">
      <c r="B9" s="80" t="s">
        <v>191</v>
      </c>
      <c r="C9" s="106">
        <f>IFERROR('APPENDIX 13'!C12/'APPENDIX 13'!C$44*100,"")</f>
        <v>0</v>
      </c>
      <c r="D9" s="106">
        <f>IFERROR('APPENDIX 13'!D12/'APPENDIX 13'!D$44*100,"")</f>
        <v>11.345398406578045</v>
      </c>
      <c r="E9" s="106">
        <f>IFERROR('APPENDIX 13'!E12/'APPENDIX 13'!E$44*100,"")</f>
        <v>9.2115635233723481</v>
      </c>
      <c r="F9" s="106">
        <f>IFERROR('APPENDIX 13'!F12/'APPENDIX 13'!F$44*100,"")</f>
        <v>5.058003142180767</v>
      </c>
      <c r="G9" s="106">
        <f>IFERROR('APPENDIX 13'!G12/'APPENDIX 13'!G$44*100,"")</f>
        <v>4.3571864557577511</v>
      </c>
      <c r="H9" s="106">
        <f>IFERROR('APPENDIX 13'!H12/'APPENDIX 13'!H$44*100,"")</f>
        <v>10.662515325947327</v>
      </c>
      <c r="I9" s="106">
        <f>IFERROR('APPENDIX 13'!I12/'APPENDIX 13'!I$44*100,"")</f>
        <v>5.9358881287509222</v>
      </c>
      <c r="J9" s="106">
        <f>IFERROR('APPENDIX 13'!J12/'APPENDIX 13'!J$44*100,"")</f>
        <v>5.8360567615679155</v>
      </c>
      <c r="K9" s="106">
        <f>IFERROR('APPENDIX 13'!K12/'APPENDIX 13'!K$44*100,"")</f>
        <v>0</v>
      </c>
      <c r="L9" s="106">
        <f>IFERROR('APPENDIX 13'!L12/'APPENDIX 13'!L$44*100,"")</f>
        <v>17.953390131928142</v>
      </c>
      <c r="M9" s="106">
        <f>IFERROR('APPENDIX 13'!M12/'APPENDIX 13'!M$44*100,"")</f>
        <v>6.142410996460927</v>
      </c>
      <c r="N9" s="106">
        <f>IFERROR('APPENDIX 13'!N12/'APPENDIX 13'!N$44*100,"")</f>
        <v>4.0494368497979538</v>
      </c>
      <c r="O9" s="106">
        <f>IFERROR('APPENDIX 13'!O12/'APPENDIX 13'!O$44*100,"")</f>
        <v>8.0910357846753573</v>
      </c>
      <c r="P9" s="106">
        <f>IFERROR('APPENDIX 13'!P12/'APPENDIX 13'!P$44*100,"")</f>
        <v>17.999180504771527</v>
      </c>
      <c r="Q9" s="107">
        <f>IFERROR('APPENDIX 13'!Q12/'APPENDIX 13'!Q$44*100,"")</f>
        <v>7.1770883358211943</v>
      </c>
      <c r="R9" s="11"/>
    </row>
    <row r="10" spans="2:18" ht="25.5" customHeight="1" x14ac:dyDescent="0.3">
      <c r="B10" s="80" t="s">
        <v>45</v>
      </c>
      <c r="C10" s="106">
        <f>IFERROR('APPENDIX 13'!C42/'APPENDIX 13'!C$44*100,"")</f>
        <v>1.6985676258080871</v>
      </c>
      <c r="D10" s="106">
        <f>IFERROR('APPENDIX 13'!D42/'APPENDIX 13'!D$44*100,"")</f>
        <v>3.2934807547436211</v>
      </c>
      <c r="E10" s="106">
        <f>IFERROR('APPENDIX 13'!E42/'APPENDIX 13'!E$44*100,"")</f>
        <v>5.8198529606266725</v>
      </c>
      <c r="F10" s="106">
        <f>IFERROR('APPENDIX 13'!F42/'APPENDIX 13'!F$44*100,"")</f>
        <v>5.5840465384548166</v>
      </c>
      <c r="G10" s="106">
        <f>IFERROR('APPENDIX 13'!G42/'APPENDIX 13'!G$44*100,"")</f>
        <v>4.789418690061142</v>
      </c>
      <c r="H10" s="106">
        <f>IFERROR('APPENDIX 13'!H42/'APPENDIX 13'!H$44*100,"")</f>
        <v>2.2426637139191961</v>
      </c>
      <c r="I10" s="106">
        <f>IFERROR('APPENDIX 13'!I42/'APPENDIX 13'!I$44*100,"")</f>
        <v>4.9498295504056644</v>
      </c>
      <c r="J10" s="106">
        <f>IFERROR('APPENDIX 13'!J42/'APPENDIX 13'!J$44*100,"")</f>
        <v>4.5509787167137699</v>
      </c>
      <c r="K10" s="106">
        <f>IFERROR('APPENDIX 13'!K42/'APPENDIX 13'!K$44*100,"")</f>
        <v>0</v>
      </c>
      <c r="L10" s="106">
        <f>IFERROR('APPENDIX 13'!L42/'APPENDIX 13'!L$44*100,"")</f>
        <v>2.6393445570358418</v>
      </c>
      <c r="M10" s="106">
        <f>IFERROR('APPENDIX 13'!M42/'APPENDIX 13'!M$44*100,"")</f>
        <v>7.9405905210464134</v>
      </c>
      <c r="N10" s="106">
        <f>IFERROR('APPENDIX 13'!N42/'APPENDIX 13'!N$44*100,"")</f>
        <v>3.8152351474507782</v>
      </c>
      <c r="O10" s="106">
        <f>IFERROR('APPENDIX 13'!O42/'APPENDIX 13'!O$44*100,"")</f>
        <v>11.249892331670566</v>
      </c>
      <c r="P10" s="106">
        <f>IFERROR('APPENDIX 13'!P42/'APPENDIX 13'!P$44*100,"")</f>
        <v>6.4731782131042079</v>
      </c>
      <c r="Q10" s="107">
        <f>IFERROR('APPENDIX 13'!Q42/'APPENDIX 13'!Q$44*100,"")</f>
        <v>6.9525550908849336</v>
      </c>
      <c r="R10" s="11"/>
    </row>
    <row r="11" spans="2:18" ht="25.5" customHeight="1" x14ac:dyDescent="0.3">
      <c r="B11" s="80" t="s">
        <v>22</v>
      </c>
      <c r="C11" s="106">
        <f>IFERROR('APPENDIX 13'!C14/'APPENDIX 13'!C$44*100,"")</f>
        <v>0</v>
      </c>
      <c r="D11" s="106">
        <f>IFERROR('APPENDIX 13'!D14/'APPENDIX 13'!D$44*100,"")</f>
        <v>3.3442911668838726</v>
      </c>
      <c r="E11" s="106">
        <f>IFERROR('APPENDIX 13'!E14/'APPENDIX 13'!E$44*100,"")</f>
        <v>7.5064499461255361</v>
      </c>
      <c r="F11" s="106">
        <f>IFERROR('APPENDIX 13'!F14/'APPENDIX 13'!F$44*100,"")</f>
        <v>5.3331867111776576</v>
      </c>
      <c r="G11" s="106">
        <f>IFERROR('APPENDIX 13'!G14/'APPENDIX 13'!G$44*100,"")</f>
        <v>1.2228303038453978</v>
      </c>
      <c r="H11" s="106">
        <f>IFERROR('APPENDIX 13'!H14/'APPENDIX 13'!H$44*100,"")</f>
        <v>3.5557084333269207</v>
      </c>
      <c r="I11" s="106">
        <f>IFERROR('APPENDIX 13'!I14/'APPENDIX 13'!I$44*100,"")</f>
        <v>9.6196646703095823</v>
      </c>
      <c r="J11" s="106">
        <f>IFERROR('APPENDIX 13'!J14/'APPENDIX 13'!J$44*100,"")</f>
        <v>11.876844267592272</v>
      </c>
      <c r="K11" s="106">
        <f>IFERROR('APPENDIX 13'!K14/'APPENDIX 13'!K$44*100,"")</f>
        <v>2.8430235773323265</v>
      </c>
      <c r="L11" s="106">
        <f>IFERROR('APPENDIX 13'!L14/'APPENDIX 13'!L$44*100,"")</f>
        <v>12.372650687078515</v>
      </c>
      <c r="M11" s="106">
        <f>IFERROR('APPENDIX 13'!M14/'APPENDIX 13'!M$44*100,"")</f>
        <v>13.204287424958061</v>
      </c>
      <c r="N11" s="106">
        <f>IFERROR('APPENDIX 13'!N14/'APPENDIX 13'!N$44*100,"")</f>
        <v>5.7900008597713004</v>
      </c>
      <c r="O11" s="106">
        <f>IFERROR('APPENDIX 13'!O14/'APPENDIX 13'!O$44*100,"")</f>
        <v>4.5110532192716217</v>
      </c>
      <c r="P11" s="106">
        <f>IFERROR('APPENDIX 13'!P14/'APPENDIX 13'!P$44*100,"")</f>
        <v>7.5756390968036564</v>
      </c>
      <c r="Q11" s="107">
        <f>IFERROR('APPENDIX 13'!Q14/'APPENDIX 13'!Q$44*100,"")</f>
        <v>6.8734396798272295</v>
      </c>
      <c r="R11" s="11"/>
    </row>
    <row r="12" spans="2:18" ht="25.5" customHeight="1" x14ac:dyDescent="0.3">
      <c r="B12" s="80" t="s">
        <v>17</v>
      </c>
      <c r="C12" s="106">
        <f>IFERROR('APPENDIX 13'!C7/'APPENDIX 13'!C$44*100,"")</f>
        <v>0</v>
      </c>
      <c r="D12" s="106">
        <f>IFERROR('APPENDIX 13'!D7/'APPENDIX 13'!D$44*100,"")</f>
        <v>2.0435631939406495E-3</v>
      </c>
      <c r="E12" s="106">
        <f>IFERROR('APPENDIX 13'!E7/'APPENDIX 13'!E$44*100,"")</f>
        <v>4.1265547323999799E-2</v>
      </c>
      <c r="F12" s="106">
        <f>IFERROR('APPENDIX 13'!F7/'APPENDIX 13'!F$44*100,"")</f>
        <v>1.1385064737080258E-2</v>
      </c>
      <c r="G12" s="106">
        <f>IFERROR('APPENDIX 13'!G7/'APPENDIX 13'!G$44*100,"")</f>
        <v>7.8004572681846865E-2</v>
      </c>
      <c r="H12" s="106">
        <f>IFERROR('APPENDIX 13'!H7/'APPENDIX 13'!H$44*100,"")</f>
        <v>-0.13023176644453091</v>
      </c>
      <c r="I12" s="106">
        <f>IFERROR('APPENDIX 13'!I7/'APPENDIX 13'!I$44*100,"")</f>
        <v>0</v>
      </c>
      <c r="J12" s="106">
        <f>IFERROR('APPENDIX 13'!J7/'APPENDIX 13'!J$44*100,"")</f>
        <v>0</v>
      </c>
      <c r="K12" s="106">
        <f>IFERROR('APPENDIX 13'!K7/'APPENDIX 13'!K$44*100,"")</f>
        <v>0</v>
      </c>
      <c r="L12" s="106">
        <f>IFERROR('APPENDIX 13'!L7/'APPENDIX 13'!L$44*100,"")</f>
        <v>0.92936759384549006</v>
      </c>
      <c r="M12" s="106">
        <f>IFERROR('APPENDIX 13'!M7/'APPENDIX 13'!M$44*100,"")</f>
        <v>2.7203119291012035E-3</v>
      </c>
      <c r="N12" s="106">
        <f>IFERROR('APPENDIX 13'!N7/'APPENDIX 13'!N$44*100,"")</f>
        <v>0.97738801478806625</v>
      </c>
      <c r="O12" s="106">
        <f>IFERROR('APPENDIX 13'!O7/'APPENDIX 13'!O$44*100,"")</f>
        <v>17.706537568720801</v>
      </c>
      <c r="P12" s="106">
        <f>IFERROR('APPENDIX 13'!P7/'APPENDIX 13'!P$44*100,"")</f>
        <v>0.62932228995743011</v>
      </c>
      <c r="Q12" s="107">
        <f>IFERROR('APPENDIX 13'!Q7/'APPENDIX 13'!Q$44*100,"")</f>
        <v>6.3549188967169696</v>
      </c>
      <c r="R12" s="11"/>
    </row>
    <row r="13" spans="2:18" ht="25.5" customHeight="1" x14ac:dyDescent="0.3">
      <c r="B13" s="80" t="s">
        <v>27</v>
      </c>
      <c r="C13" s="106">
        <f>IFERROR('APPENDIX 13'!C19/'APPENDIX 13'!C$44*100,"")</f>
        <v>23.860026116332367</v>
      </c>
      <c r="D13" s="106">
        <f>IFERROR('APPENDIX 13'!D19/'APPENDIX 13'!D$44*100,"")</f>
        <v>12.09965900361432</v>
      </c>
      <c r="E13" s="106">
        <f>IFERROR('APPENDIX 13'!E19/'APPENDIX 13'!E$44*100,"")</f>
        <v>7.5172072041886295</v>
      </c>
      <c r="F13" s="106">
        <f>IFERROR('APPENDIX 13'!F19/'APPENDIX 13'!F$44*100,"")</f>
        <v>11.22603795863119</v>
      </c>
      <c r="G13" s="106">
        <f>IFERROR('APPENDIX 13'!G19/'APPENDIX 13'!G$44*100,"")</f>
        <v>3.6907335947279671</v>
      </c>
      <c r="H13" s="106">
        <f>IFERROR('APPENDIX 13'!H19/'APPENDIX 13'!H$44*100,"")</f>
        <v>8.522334880925257</v>
      </c>
      <c r="I13" s="106">
        <f>IFERROR('APPENDIX 13'!I19/'APPENDIX 13'!I$44*100,"")</f>
        <v>3.3732211949798847</v>
      </c>
      <c r="J13" s="106">
        <f>IFERROR('APPENDIX 13'!J19/'APPENDIX 13'!J$44*100,"")</f>
        <v>4.7753981741197533</v>
      </c>
      <c r="K13" s="106">
        <f>IFERROR('APPENDIX 13'!K19/'APPENDIX 13'!K$44*100,"")</f>
        <v>4.3997965642567749</v>
      </c>
      <c r="L13" s="106">
        <f>IFERROR('APPENDIX 13'!L19/'APPENDIX 13'!L$44*100,"")</f>
        <v>3.2997278889230235</v>
      </c>
      <c r="M13" s="106">
        <f>IFERROR('APPENDIX 13'!M19/'APPENDIX 13'!M$44*100,"")</f>
        <v>9.3027200452318528</v>
      </c>
      <c r="N13" s="106">
        <f>IFERROR('APPENDIX 13'!N19/'APPENDIX 13'!N$44*100,"")</f>
        <v>10.258963115811195</v>
      </c>
      <c r="O13" s="106">
        <f>IFERROR('APPENDIX 13'!O19/'APPENDIX 13'!O$44*100,"")</f>
        <v>4.384071526120124</v>
      </c>
      <c r="P13" s="106">
        <f>IFERROR('APPENDIX 13'!P19/'APPENDIX 13'!P$44*100,"")</f>
        <v>4.1291716321196255</v>
      </c>
      <c r="Q13" s="107">
        <f>IFERROR('APPENDIX 13'!Q19/'APPENDIX 13'!Q$44*100,"")</f>
        <v>5.9752351191423179</v>
      </c>
      <c r="R13" s="11"/>
    </row>
    <row r="14" spans="2:18" ht="25.5" customHeight="1" x14ac:dyDescent="0.3">
      <c r="B14" s="80" t="s">
        <v>29</v>
      </c>
      <c r="C14" s="106">
        <f>IFERROR('APPENDIX 13'!C21/'APPENDIX 13'!C$44*100,"")</f>
        <v>9.9071039240896006</v>
      </c>
      <c r="D14" s="106">
        <f>IFERROR('APPENDIX 13'!D21/'APPENDIX 13'!D$44*100,"")</f>
        <v>13.125713505444702</v>
      </c>
      <c r="E14" s="106">
        <f>IFERROR('APPENDIX 13'!E21/'APPENDIX 13'!E$44*100,"")</f>
        <v>11.942496283455514</v>
      </c>
      <c r="F14" s="106">
        <f>IFERROR('APPENDIX 13'!F21/'APPENDIX 13'!F$44*100,"")</f>
        <v>4.1169025244256972</v>
      </c>
      <c r="G14" s="106">
        <f>IFERROR('APPENDIX 13'!G21/'APPENDIX 13'!G$44*100,"")</f>
        <v>7.8778411148239718</v>
      </c>
      <c r="H14" s="106">
        <f>IFERROR('APPENDIX 13'!H21/'APPENDIX 13'!H$44*100,"")</f>
        <v>2.0262608943881544</v>
      </c>
      <c r="I14" s="106">
        <f>IFERROR('APPENDIX 13'!I21/'APPENDIX 13'!I$44*100,"")</f>
        <v>4.419083656282571</v>
      </c>
      <c r="J14" s="106">
        <f>IFERROR('APPENDIX 13'!J21/'APPENDIX 13'!J$44*100,"")</f>
        <v>3.6698379895132818</v>
      </c>
      <c r="K14" s="106">
        <f>IFERROR('APPENDIX 13'!K21/'APPENDIX 13'!K$44*100,"")</f>
        <v>1.1829008812829145</v>
      </c>
      <c r="L14" s="106">
        <f>IFERROR('APPENDIX 13'!L21/'APPENDIX 13'!L$44*100,"")</f>
        <v>7.2070741062976396</v>
      </c>
      <c r="M14" s="106">
        <f>IFERROR('APPENDIX 13'!M21/'APPENDIX 13'!M$44*100,"")</f>
        <v>2.7094306813847986</v>
      </c>
      <c r="N14" s="106">
        <f>IFERROR('APPENDIX 13'!N21/'APPENDIX 13'!N$44*100,"")</f>
        <v>5.521451293955808</v>
      </c>
      <c r="O14" s="106">
        <f>IFERROR('APPENDIX 13'!O21/'APPENDIX 13'!O$44*100,"")</f>
        <v>3.1280008771499626</v>
      </c>
      <c r="P14" s="106">
        <f>IFERROR('APPENDIX 13'!P21/'APPENDIX 13'!P$44*100,"")</f>
        <v>11.843061450673373</v>
      </c>
      <c r="Q14" s="107">
        <f>IFERROR('APPENDIX 13'!Q21/'APPENDIX 13'!Q$44*100,"")</f>
        <v>4.3784560028214896</v>
      </c>
      <c r="R14" s="11"/>
    </row>
    <row r="15" spans="2:18" ht="25.5" customHeight="1" x14ac:dyDescent="0.3">
      <c r="B15" s="80" t="s">
        <v>30</v>
      </c>
      <c r="C15" s="106">
        <f>IFERROR('APPENDIX 13'!C22/'APPENDIX 13'!C$44*100,"")</f>
        <v>33.464719812799416</v>
      </c>
      <c r="D15" s="106">
        <f>IFERROR('APPENDIX 13'!D22/'APPENDIX 13'!D$44*100,"")</f>
        <v>3.4802810085170139</v>
      </c>
      <c r="E15" s="106">
        <f>IFERROR('APPENDIX 13'!E22/'APPENDIX 13'!E$44*100,"")</f>
        <v>7.616315057163364</v>
      </c>
      <c r="F15" s="106">
        <f>IFERROR('APPENDIX 13'!F22/'APPENDIX 13'!F$44*100,"")</f>
        <v>6.7814203511552078</v>
      </c>
      <c r="G15" s="106">
        <f>IFERROR('APPENDIX 13'!G22/'APPENDIX 13'!G$44*100,"")</f>
        <v>6.2822648224206246</v>
      </c>
      <c r="H15" s="106">
        <f>IFERROR('APPENDIX 13'!H22/'APPENDIX 13'!H$44*100,"")</f>
        <v>5.5347170938723691</v>
      </c>
      <c r="I15" s="106">
        <f>IFERROR('APPENDIX 13'!I22/'APPENDIX 13'!I$44*100,"")</f>
        <v>5.843011473600547</v>
      </c>
      <c r="J15" s="106">
        <f>IFERROR('APPENDIX 13'!J22/'APPENDIX 13'!J$44*100,"")</f>
        <v>3.1422796342573687</v>
      </c>
      <c r="K15" s="106">
        <f>IFERROR('APPENDIX 13'!K22/'APPENDIX 13'!K$44*100,"")</f>
        <v>0</v>
      </c>
      <c r="L15" s="106">
        <f>IFERROR('APPENDIX 13'!L22/'APPENDIX 13'!L$44*100,"")</f>
        <v>8.842867383176328</v>
      </c>
      <c r="M15" s="106">
        <f>IFERROR('APPENDIX 13'!M22/'APPENDIX 13'!M$44*100,"")</f>
        <v>3.9622143339102882</v>
      </c>
      <c r="N15" s="106">
        <f>IFERROR('APPENDIX 13'!N22/'APPENDIX 13'!N$44*100,"")</f>
        <v>8.2491187344166459</v>
      </c>
      <c r="O15" s="106">
        <f>IFERROR('APPENDIX 13'!O22/'APPENDIX 13'!O$44*100,"")</f>
        <v>1.2258288273715718</v>
      </c>
      <c r="P15" s="106">
        <f>IFERROR('APPENDIX 13'!P22/'APPENDIX 13'!P$44*100,"")</f>
        <v>2.9277666044225636</v>
      </c>
      <c r="Q15" s="107">
        <f>IFERROR('APPENDIX 13'!Q22/'APPENDIX 13'!Q$44*100,"")</f>
        <v>4.1537588144422992</v>
      </c>
      <c r="R15" s="11"/>
    </row>
    <row r="16" spans="2:18" ht="25.5" customHeight="1" x14ac:dyDescent="0.3">
      <c r="B16" s="80" t="s">
        <v>195</v>
      </c>
      <c r="C16" s="106">
        <f>IFERROR('APPENDIX 13'!C34/'APPENDIX 13'!C$44*100,"")</f>
        <v>0</v>
      </c>
      <c r="D16" s="106">
        <f>IFERROR('APPENDIX 13'!D34/'APPENDIX 13'!D$44*100,"")</f>
        <v>0.21336657529462144</v>
      </c>
      <c r="E16" s="106">
        <f>IFERROR('APPENDIX 13'!E34/'APPENDIX 13'!E$44*100,"")</f>
        <v>1.7308604572011024</v>
      </c>
      <c r="F16" s="106">
        <f>IFERROR('APPENDIX 13'!F34/'APPENDIX 13'!F$44*100,"")</f>
        <v>0.17181980428369736</v>
      </c>
      <c r="G16" s="106">
        <f>IFERROR('APPENDIX 13'!G34/'APPENDIX 13'!G$44*100,"")</f>
        <v>0.51727170213426299</v>
      </c>
      <c r="H16" s="106">
        <f>IFERROR('APPENDIX 13'!H34/'APPENDIX 13'!H$44*100,"")</f>
        <v>0.99238556404362099</v>
      </c>
      <c r="I16" s="106">
        <f>IFERROR('APPENDIX 13'!I34/'APPENDIX 13'!I$44*100,"")</f>
        <v>1.8109552278703152</v>
      </c>
      <c r="J16" s="106">
        <f>IFERROR('APPENDIX 13'!J34/'APPENDIX 13'!J$44*100,"")</f>
        <v>2.2545701008479959</v>
      </c>
      <c r="K16" s="106">
        <f>IFERROR('APPENDIX 13'!K34/'APPENDIX 13'!K$44*100,"")</f>
        <v>0</v>
      </c>
      <c r="L16" s="106">
        <f>IFERROR('APPENDIX 13'!L34/'APPENDIX 13'!L$44*100,"")</f>
        <v>1.405425180397684</v>
      </c>
      <c r="M16" s="106">
        <f>IFERROR('APPENDIX 13'!M34/'APPENDIX 13'!M$44*100,"")</f>
        <v>0.2412009910469734</v>
      </c>
      <c r="N16" s="106">
        <f>IFERROR('APPENDIX 13'!N34/'APPENDIX 13'!N$44*100,"")</f>
        <v>0.92898289055111349</v>
      </c>
      <c r="O16" s="106">
        <f>IFERROR('APPENDIX 13'!O34/'APPENDIX 13'!O$44*100,"")</f>
        <v>9.3620673520826543</v>
      </c>
      <c r="P16" s="106">
        <f>IFERROR('APPENDIX 13'!P34/'APPENDIX 13'!P$44*100,"")</f>
        <v>0.47595365368715509</v>
      </c>
      <c r="Q16" s="107">
        <f>IFERROR('APPENDIX 13'!Q34/'APPENDIX 13'!Q$44*100,"")</f>
        <v>4.068168791920165</v>
      </c>
      <c r="R16" s="11"/>
    </row>
    <row r="17" spans="2:18" ht="25.5" customHeight="1" x14ac:dyDescent="0.3">
      <c r="B17" s="80" t="s">
        <v>26</v>
      </c>
      <c r="C17" s="106">
        <f>IFERROR('APPENDIX 13'!C18/'APPENDIX 13'!C$44*100,"")</f>
        <v>0</v>
      </c>
      <c r="D17" s="106">
        <f>IFERROR('APPENDIX 13'!D18/'APPENDIX 13'!D$44*100,"")</f>
        <v>3.4388524092216719</v>
      </c>
      <c r="E17" s="106">
        <f>IFERROR('APPENDIX 13'!E18/'APPENDIX 13'!E$44*100,"")</f>
        <v>1.4626343995951039</v>
      </c>
      <c r="F17" s="106">
        <f>IFERROR('APPENDIX 13'!F18/'APPENDIX 13'!F$44*100,"")</f>
        <v>2.5341114988668338</v>
      </c>
      <c r="G17" s="106">
        <f>IFERROR('APPENDIX 13'!G18/'APPENDIX 13'!G$44*100,"")</f>
        <v>1.1083063489928719</v>
      </c>
      <c r="H17" s="106">
        <f>IFERROR('APPENDIX 13'!H18/'APPENDIX 13'!H$44*100,"")</f>
        <v>2.8168714411222098</v>
      </c>
      <c r="I17" s="106">
        <f>IFERROR('APPENDIX 13'!I18/'APPENDIX 13'!I$44*100,"")</f>
        <v>3.1301758578376271</v>
      </c>
      <c r="J17" s="106">
        <f>IFERROR('APPENDIX 13'!J18/'APPENDIX 13'!J$44*100,"")</f>
        <v>3.2259743699700381</v>
      </c>
      <c r="K17" s="106">
        <f>IFERROR('APPENDIX 13'!K18/'APPENDIX 13'!K$44*100,"")</f>
        <v>0</v>
      </c>
      <c r="L17" s="106">
        <f>IFERROR('APPENDIX 13'!L18/'APPENDIX 13'!L$44*100,"")</f>
        <v>3.3549161739978755</v>
      </c>
      <c r="M17" s="106">
        <f>IFERROR('APPENDIX 13'!M18/'APPENDIX 13'!M$44*100,"")</f>
        <v>1.3549820379403505</v>
      </c>
      <c r="N17" s="106">
        <f>IFERROR('APPENDIX 13'!N18/'APPENDIX 13'!N$44*100,"")</f>
        <v>1.5525320264809561</v>
      </c>
      <c r="O17" s="106">
        <f>IFERROR('APPENDIX 13'!O18/'APPENDIX 13'!O$44*100,"")</f>
        <v>5.1710445692355851</v>
      </c>
      <c r="P17" s="106">
        <f>IFERROR('APPENDIX 13'!P18/'APPENDIX 13'!P$44*100,"")</f>
        <v>1.6674538408365107</v>
      </c>
      <c r="Q17" s="107">
        <f>IFERROR('APPENDIX 13'!Q18/'APPENDIX 13'!Q$44*100,"")</f>
        <v>3.4371620253970101</v>
      </c>
      <c r="R17" s="11"/>
    </row>
    <row r="18" spans="2:18" ht="25.5" customHeight="1" x14ac:dyDescent="0.3">
      <c r="B18" s="80" t="s">
        <v>19</v>
      </c>
      <c r="C18" s="106">
        <f>IFERROR('APPENDIX 13'!C9/'APPENDIX 13'!C$44*100,"")</f>
        <v>0.55592778371330787</v>
      </c>
      <c r="D18" s="106">
        <f>IFERROR('APPENDIX 13'!D9/'APPENDIX 13'!D$44*100,"")</f>
        <v>2.7084643458600661</v>
      </c>
      <c r="E18" s="106">
        <f>IFERROR('APPENDIX 13'!E9/'APPENDIX 13'!E$44*100,"")</f>
        <v>4.4369280797941659</v>
      </c>
      <c r="F18" s="106">
        <f>IFERROR('APPENDIX 13'!F9/'APPENDIX 13'!F$44*100,"")</f>
        <v>7.0388587552847088</v>
      </c>
      <c r="G18" s="106">
        <f>IFERROR('APPENDIX 13'!G9/'APPENDIX 13'!G$44*100,"")</f>
        <v>25.160819772193545</v>
      </c>
      <c r="H18" s="106">
        <f>IFERROR('APPENDIX 13'!H9/'APPENDIX 13'!H$44*100,"")</f>
        <v>1.1004539937889464</v>
      </c>
      <c r="I18" s="106">
        <f>IFERROR('APPENDIX 13'!I9/'APPENDIX 13'!I$44*100,"")</f>
        <v>5.0940286978010718</v>
      </c>
      <c r="J18" s="106">
        <f>IFERROR('APPENDIX 13'!J9/'APPENDIX 13'!J$44*100,"")</f>
        <v>1.1613684788663268</v>
      </c>
      <c r="K18" s="106">
        <f>IFERROR('APPENDIX 13'!K9/'APPENDIX 13'!K$44*100,"")</f>
        <v>0</v>
      </c>
      <c r="L18" s="106">
        <f>IFERROR('APPENDIX 13'!L9/'APPENDIX 13'!L$44*100,"")</f>
        <v>7.5278853271860156</v>
      </c>
      <c r="M18" s="106">
        <f>IFERROR('APPENDIX 13'!M9/'APPENDIX 13'!M$44*100,"")</f>
        <v>12.302797387433758</v>
      </c>
      <c r="N18" s="106">
        <f>IFERROR('APPENDIX 13'!N9/'APPENDIX 13'!N$44*100,"")</f>
        <v>3.0137993293783851</v>
      </c>
      <c r="O18" s="106">
        <f>IFERROR('APPENDIX 13'!O9/'APPENDIX 13'!O$44*100,"")</f>
        <v>0</v>
      </c>
      <c r="P18" s="106">
        <f>IFERROR('APPENDIX 13'!P9/'APPENDIX 13'!P$44*100,"")</f>
        <v>0</v>
      </c>
      <c r="Q18" s="107">
        <f>IFERROR('APPENDIX 13'!Q9/'APPENDIX 13'!Q$44*100,"")</f>
        <v>3.2184822540921094</v>
      </c>
      <c r="R18" s="11"/>
    </row>
    <row r="19" spans="2:18" ht="25.5" customHeight="1" x14ac:dyDescent="0.3">
      <c r="B19" s="80" t="s">
        <v>34</v>
      </c>
      <c r="C19" s="106">
        <f>IFERROR('APPENDIX 13'!C26/'APPENDIX 13'!C$44*100,"")</f>
        <v>0</v>
      </c>
      <c r="D19" s="106">
        <f>IFERROR('APPENDIX 13'!D26/'APPENDIX 13'!D$44*100,"")</f>
        <v>7.9802071615743237</v>
      </c>
      <c r="E19" s="106">
        <f>IFERROR('APPENDIX 13'!E26/'APPENDIX 13'!E$44*100,"")</f>
        <v>4.1794592802512609</v>
      </c>
      <c r="F19" s="106">
        <f>IFERROR('APPENDIX 13'!F26/'APPENDIX 13'!F$44*100,"")</f>
        <v>6.9671741152663769</v>
      </c>
      <c r="G19" s="106">
        <f>IFERROR('APPENDIX 13'!G26/'APPENDIX 13'!G$44*100,"")</f>
        <v>2.9367583616970649</v>
      </c>
      <c r="H19" s="106">
        <f>IFERROR('APPENDIX 13'!H26/'APPENDIX 13'!H$44*100,"")</f>
        <v>8.3718901514110513</v>
      </c>
      <c r="I19" s="106">
        <f>IFERROR('APPENDIX 13'!I26/'APPENDIX 13'!I$44*100,"")</f>
        <v>2.0593343829377364</v>
      </c>
      <c r="J19" s="106">
        <f>IFERROR('APPENDIX 13'!J26/'APPENDIX 13'!J$44*100,"")</f>
        <v>5.4353064657945795</v>
      </c>
      <c r="K19" s="106">
        <f>IFERROR('APPENDIX 13'!K26/'APPENDIX 13'!K$44*100,"")</f>
        <v>0</v>
      </c>
      <c r="L19" s="106">
        <f>IFERROR('APPENDIX 13'!L26/'APPENDIX 13'!L$44*100,"")</f>
        <v>1.848494868505703</v>
      </c>
      <c r="M19" s="106">
        <f>IFERROR('APPENDIX 13'!M26/'APPENDIX 13'!M$44*100,"")</f>
        <v>7.3546566672978502</v>
      </c>
      <c r="N19" s="106">
        <f>IFERROR('APPENDIX 13'!N26/'APPENDIX 13'!N$44*100,"")</f>
        <v>7.5340039549479831</v>
      </c>
      <c r="O19" s="106">
        <f>IFERROR('APPENDIX 13'!O26/'APPENDIX 13'!O$44*100,"")</f>
        <v>0.29316478018257547</v>
      </c>
      <c r="P19" s="106">
        <f>IFERROR('APPENDIX 13'!P26/'APPENDIX 13'!P$44*100,"")</f>
        <v>0.3428117444300911</v>
      </c>
      <c r="Q19" s="107">
        <f>IFERROR('APPENDIX 13'!Q26/'APPENDIX 13'!Q$44*100,"")</f>
        <v>3.1038534606082466</v>
      </c>
      <c r="R19" s="11"/>
    </row>
    <row r="20" spans="2:18" ht="25.5" customHeight="1" x14ac:dyDescent="0.3">
      <c r="B20" s="80" t="s">
        <v>28</v>
      </c>
      <c r="C20" s="106">
        <f>IFERROR('APPENDIX 13'!C20/'APPENDIX 13'!C$44*100,"")</f>
        <v>0</v>
      </c>
      <c r="D20" s="106">
        <f>IFERROR('APPENDIX 13'!D20/'APPENDIX 13'!D$44*100,"")</f>
        <v>3.0079392430084595</v>
      </c>
      <c r="E20" s="106">
        <f>IFERROR('APPENDIX 13'!E20/'APPENDIX 13'!E$44*100,"")</f>
        <v>4.1351958085490219</v>
      </c>
      <c r="F20" s="106">
        <f>IFERROR('APPENDIX 13'!F20/'APPENDIX 13'!F$44*100,"")</f>
        <v>3.1270573224658156</v>
      </c>
      <c r="G20" s="106">
        <f>IFERROR('APPENDIX 13'!G20/'APPENDIX 13'!G$44*100,"")</f>
        <v>1.8576261367045654</v>
      </c>
      <c r="H20" s="106">
        <f>IFERROR('APPENDIX 13'!H20/'APPENDIX 13'!H$44*100,"")</f>
        <v>8.8616112391166926</v>
      </c>
      <c r="I20" s="106">
        <f>IFERROR('APPENDIX 13'!I20/'APPENDIX 13'!I$44*100,"")</f>
        <v>5.3315076377481736</v>
      </c>
      <c r="J20" s="106">
        <f>IFERROR('APPENDIX 13'!J20/'APPENDIX 13'!J$44*100,"")</f>
        <v>5.889545612125981</v>
      </c>
      <c r="K20" s="106">
        <f>IFERROR('APPENDIX 13'!K20/'APPENDIX 13'!K$44*100,"")</f>
        <v>0</v>
      </c>
      <c r="L20" s="106">
        <f>IFERROR('APPENDIX 13'!L20/'APPENDIX 13'!L$44*100,"")</f>
        <v>1.4374750343363374</v>
      </c>
      <c r="M20" s="106">
        <f>IFERROR('APPENDIX 13'!M20/'APPENDIX 13'!M$44*100,"")</f>
        <v>5.8061591062441824</v>
      </c>
      <c r="N20" s="106">
        <f>IFERROR('APPENDIX 13'!N20/'APPENDIX 13'!N$44*100,"")</f>
        <v>7.1790903619637181</v>
      </c>
      <c r="O20" s="106">
        <f>IFERROR('APPENDIX 13'!O20/'APPENDIX 13'!O$44*100,"")</f>
        <v>0</v>
      </c>
      <c r="P20" s="106">
        <f>IFERROR('APPENDIX 13'!P20/'APPENDIX 13'!P$44*100,"")</f>
        <v>2.100138980552106</v>
      </c>
      <c r="Q20" s="107">
        <f>IFERROR('APPENDIX 13'!Q20/'APPENDIX 13'!Q$44*100,"")</f>
        <v>2.9866177354755461</v>
      </c>
      <c r="R20" s="11"/>
    </row>
    <row r="21" spans="2:18" ht="25.5" customHeight="1" x14ac:dyDescent="0.3">
      <c r="B21" s="80" t="s">
        <v>36</v>
      </c>
      <c r="C21" s="106">
        <f>IFERROR('APPENDIX 13'!C28/'APPENDIX 13'!C$44*100,"")</f>
        <v>0</v>
      </c>
      <c r="D21" s="106">
        <f>IFERROR('APPENDIX 13'!D28/'APPENDIX 13'!D$44*100,"")</f>
        <v>0.43379273253194695</v>
      </c>
      <c r="E21" s="106">
        <f>IFERROR('APPENDIX 13'!E28/'APPENDIX 13'!E$44*100,"")</f>
        <v>1.1191075355474474</v>
      </c>
      <c r="F21" s="106">
        <f>IFERROR('APPENDIX 13'!F28/'APPENDIX 13'!F$44*100,"")</f>
        <v>0.40779893927123934</v>
      </c>
      <c r="G21" s="106">
        <f>IFERROR('APPENDIX 13'!G28/'APPENDIX 13'!G$44*100,"")</f>
        <v>2.7166075252687225</v>
      </c>
      <c r="H21" s="106">
        <f>IFERROR('APPENDIX 13'!H28/'APPENDIX 13'!H$44*100,"")</f>
        <v>2.9687346241851649</v>
      </c>
      <c r="I21" s="106">
        <f>IFERROR('APPENDIX 13'!I28/'APPENDIX 13'!I$44*100,"")</f>
        <v>2.6380381225333029</v>
      </c>
      <c r="J21" s="106">
        <f>IFERROR('APPENDIX 13'!J28/'APPENDIX 13'!J$44*100,"")</f>
        <v>3.9526507700376032</v>
      </c>
      <c r="K21" s="106">
        <f>IFERROR('APPENDIX 13'!K28/'APPENDIX 13'!K$44*100,"")</f>
        <v>0</v>
      </c>
      <c r="L21" s="106">
        <f>IFERROR('APPENDIX 13'!L28/'APPENDIX 13'!L$44*100,"")</f>
        <v>1.3555524808541208</v>
      </c>
      <c r="M21" s="106">
        <f>IFERROR('APPENDIX 13'!M28/'APPENDIX 13'!M$44*100,"")</f>
        <v>0.31326258744336022</v>
      </c>
      <c r="N21" s="106">
        <f>IFERROR('APPENDIX 13'!N28/'APPENDIX 13'!N$44*100,"")</f>
        <v>0.64594617831656775</v>
      </c>
      <c r="O21" s="106">
        <f>IFERROR('APPENDIX 13'!O28/'APPENDIX 13'!O$44*100,"")</f>
        <v>4.8793817581671695</v>
      </c>
      <c r="P21" s="106">
        <f>IFERROR('APPENDIX 13'!P28/'APPENDIX 13'!P$44*100,"")</f>
        <v>2.7318592845368759</v>
      </c>
      <c r="Q21" s="107">
        <f>IFERROR('APPENDIX 13'!Q28/'APPENDIX 13'!Q$44*100,"")</f>
        <v>2.9846319416597789</v>
      </c>
      <c r="R21" s="11"/>
    </row>
    <row r="22" spans="2:18" ht="25.5" customHeight="1" x14ac:dyDescent="0.3">
      <c r="B22" s="80" t="s">
        <v>37</v>
      </c>
      <c r="C22" s="106">
        <f>IFERROR('APPENDIX 13'!C29/'APPENDIX 13'!C$44*100,"")</f>
        <v>0.50643149895273099</v>
      </c>
      <c r="D22" s="106">
        <f>IFERROR('APPENDIX 13'!D29/'APPENDIX 13'!D$44*100,"")</f>
        <v>7.825175026543099</v>
      </c>
      <c r="E22" s="106">
        <f>IFERROR('APPENDIX 13'!E29/'APPENDIX 13'!E$44*100,"")</f>
        <v>4.7210255017555491</v>
      </c>
      <c r="F22" s="106">
        <f>IFERROR('APPENDIX 13'!F29/'APPENDIX 13'!F$44*100,"")</f>
        <v>6.169200025634602</v>
      </c>
      <c r="G22" s="106">
        <f>IFERROR('APPENDIX 13'!G29/'APPENDIX 13'!G$44*100,"")</f>
        <v>2.3092043326677771</v>
      </c>
      <c r="H22" s="106">
        <f>IFERROR('APPENDIX 13'!H29/'APPENDIX 13'!H$44*100,"")</f>
        <v>3.7932994027424027</v>
      </c>
      <c r="I22" s="106">
        <f>IFERROR('APPENDIX 13'!I29/'APPENDIX 13'!I$44*100,"")</f>
        <v>1.8334223853515994</v>
      </c>
      <c r="J22" s="106">
        <f>IFERROR('APPENDIX 13'!J29/'APPENDIX 13'!J$44*100,"")</f>
        <v>1.8771204761552336</v>
      </c>
      <c r="K22" s="106">
        <f>IFERROR('APPENDIX 13'!K29/'APPENDIX 13'!K$44*100,"")</f>
        <v>0</v>
      </c>
      <c r="L22" s="106">
        <f>IFERROR('APPENDIX 13'!L29/'APPENDIX 13'!L$44*100,"")</f>
        <v>1.2380624065375447</v>
      </c>
      <c r="M22" s="106">
        <f>IFERROR('APPENDIX 13'!M29/'APPENDIX 13'!M$44*100,"")</f>
        <v>3.3790541315404168</v>
      </c>
      <c r="N22" s="106">
        <f>IFERROR('APPENDIX 13'!N29/'APPENDIX 13'!N$44*100,"")</f>
        <v>5.5753589545180979</v>
      </c>
      <c r="O22" s="106">
        <f>IFERROR('APPENDIX 13'!O29/'APPENDIX 13'!O$44*100,"")</f>
        <v>0</v>
      </c>
      <c r="P22" s="106">
        <f>IFERROR('APPENDIX 13'!P29/'APPENDIX 13'!P$44*100,"")</f>
        <v>3.9110566171111851</v>
      </c>
      <c r="Q22" s="107">
        <f>IFERROR('APPENDIX 13'!Q29/'APPENDIX 13'!Q$44*100,"")</f>
        <v>2.0860764034632431</v>
      </c>
      <c r="R22" s="11"/>
    </row>
    <row r="23" spans="2:18" ht="25.5" customHeight="1" x14ac:dyDescent="0.3">
      <c r="B23" s="80" t="s">
        <v>38</v>
      </c>
      <c r="C23" s="106">
        <f>IFERROR('APPENDIX 13'!C30/'APPENDIX 13'!C$44*100,"")</f>
        <v>0</v>
      </c>
      <c r="D23" s="106">
        <f>IFERROR('APPENDIX 13'!D30/'APPENDIX 13'!D$44*100,"")</f>
        <v>2.0010199238122488</v>
      </c>
      <c r="E23" s="106">
        <f>IFERROR('APPENDIX 13'!E30/'APPENDIX 13'!E$44*100,"")</f>
        <v>3.8459842802953483</v>
      </c>
      <c r="F23" s="106">
        <f>IFERROR('APPENDIX 13'!F30/'APPENDIX 13'!F$44*100,"")</f>
        <v>3.0282815689153262</v>
      </c>
      <c r="G23" s="106">
        <f>IFERROR('APPENDIX 13'!G30/'APPENDIX 13'!G$44*100,"")</f>
        <v>0.44588820723973477</v>
      </c>
      <c r="H23" s="106">
        <f>IFERROR('APPENDIX 13'!H30/'APPENDIX 13'!H$44*100,"")</f>
        <v>5.3785098968163698</v>
      </c>
      <c r="I23" s="106">
        <f>IFERROR('APPENDIX 13'!I30/'APPENDIX 13'!I$44*100,"")</f>
        <v>3.3371093869923687</v>
      </c>
      <c r="J23" s="106">
        <f>IFERROR('APPENDIX 13'!J30/'APPENDIX 13'!J$44*100,"")</f>
        <v>3.6523093691715123</v>
      </c>
      <c r="K23" s="106">
        <f>IFERROR('APPENDIX 13'!K30/'APPENDIX 13'!K$44*100,"")</f>
        <v>0</v>
      </c>
      <c r="L23" s="106">
        <f>IFERROR('APPENDIX 13'!L30/'APPENDIX 13'!L$44*100,"")</f>
        <v>1.4166817144639428</v>
      </c>
      <c r="M23" s="106">
        <f>IFERROR('APPENDIX 13'!M30/'APPENDIX 13'!M$44*100,"")</f>
        <v>2.7575962043647673</v>
      </c>
      <c r="N23" s="106">
        <f>IFERROR('APPENDIX 13'!N30/'APPENDIX 13'!N$44*100,"")</f>
        <v>5.108374172470123</v>
      </c>
      <c r="O23" s="106">
        <f>IFERROR('APPENDIX 13'!O30/'APPENDIX 13'!O$44*100,"")</f>
        <v>0</v>
      </c>
      <c r="P23" s="106">
        <f>IFERROR('APPENDIX 13'!P30/'APPENDIX 13'!P$44*100,"")</f>
        <v>1.1413504155341263</v>
      </c>
      <c r="Q23" s="107">
        <f>IFERROR('APPENDIX 13'!Q30/'APPENDIX 13'!Q$44*100,"")</f>
        <v>1.9723573806345109</v>
      </c>
      <c r="R23" s="11"/>
    </row>
    <row r="24" spans="2:18" ht="25.5" customHeight="1" x14ac:dyDescent="0.3">
      <c r="B24" s="80" t="s">
        <v>212</v>
      </c>
      <c r="C24" s="106">
        <f>IFERROR('APPENDIX 13'!C36/'APPENDIX 13'!C$44*100,"")</f>
        <v>0</v>
      </c>
      <c r="D24" s="106">
        <f>IFERROR('APPENDIX 13'!D36/'APPENDIX 13'!D$44*100,"")</f>
        <v>2.3784288900386512</v>
      </c>
      <c r="E24" s="106">
        <f>IFERROR('APPENDIX 13'!E36/'APPENDIX 13'!E$44*100,"")</f>
        <v>1.0841905339656015</v>
      </c>
      <c r="F24" s="106">
        <f>IFERROR('APPENDIX 13'!F36/'APPENDIX 13'!F$44*100,"")</f>
        <v>0.71781740783680847</v>
      </c>
      <c r="G24" s="106">
        <f>IFERROR('APPENDIX 13'!G36/'APPENDIX 13'!G$44*100,"")</f>
        <v>0.77859736605249275</v>
      </c>
      <c r="H24" s="106">
        <f>IFERROR('APPENDIX 13'!H36/'APPENDIX 13'!H$44*100,"")</f>
        <v>1.1098512485494096</v>
      </c>
      <c r="I24" s="106">
        <f>IFERROR('APPENDIX 13'!I36/'APPENDIX 13'!I$44*100,"")</f>
        <v>2.6251997468297117</v>
      </c>
      <c r="J24" s="106">
        <f>IFERROR('APPENDIX 13'!J36/'APPENDIX 13'!J$44*100,"")</f>
        <v>2.8808553116854281</v>
      </c>
      <c r="K24" s="106">
        <f>IFERROR('APPENDIX 13'!K36/'APPENDIX 13'!K$44*100,"")</f>
        <v>2.4512919166928819</v>
      </c>
      <c r="L24" s="106">
        <f>IFERROR('APPENDIX 13'!L36/'APPENDIX 13'!L$44*100,"")</f>
        <v>0.44056823609329476</v>
      </c>
      <c r="M24" s="106">
        <f>IFERROR('APPENDIX 13'!M36/'APPENDIX 13'!M$44*100,"")</f>
        <v>1.3338596159026235</v>
      </c>
      <c r="N24" s="106">
        <f>IFERROR('APPENDIX 13'!N36/'APPENDIX 13'!N$44*100,"")</f>
        <v>2.0086836901384233</v>
      </c>
      <c r="O24" s="106">
        <f>IFERROR('APPENDIX 13'!O36/'APPENDIX 13'!O$44*100,"")</f>
        <v>1.4061565452777405</v>
      </c>
      <c r="P24" s="106">
        <f>IFERROR('APPENDIX 13'!P36/'APPENDIX 13'!P$44*100,"")</f>
        <v>2.1145270647161429</v>
      </c>
      <c r="Q24" s="107">
        <f>IFERROR('APPENDIX 13'!Q36/'APPENDIX 13'!Q$44*100,"")</f>
        <v>1.7396523632401117</v>
      </c>
      <c r="R24" s="11"/>
    </row>
    <row r="25" spans="2:18" ht="25.5" customHeight="1" x14ac:dyDescent="0.3">
      <c r="B25" s="80" t="s">
        <v>24</v>
      </c>
      <c r="C25" s="106">
        <f>IFERROR('APPENDIX 13'!C16/'APPENDIX 13'!C$44*100,"")</f>
        <v>0</v>
      </c>
      <c r="D25" s="106">
        <f>IFERROR('APPENDIX 13'!D16/'APPENDIX 13'!D$44*100,"")</f>
        <v>0</v>
      </c>
      <c r="E25" s="106">
        <f>IFERROR('APPENDIX 13'!E16/'APPENDIX 13'!E$44*100,"")</f>
        <v>0</v>
      </c>
      <c r="F25" s="106">
        <f>IFERROR('APPENDIX 13'!F16/'APPENDIX 13'!F$44*100,"")</f>
        <v>0</v>
      </c>
      <c r="G25" s="106">
        <f>IFERROR('APPENDIX 13'!G16/'APPENDIX 13'!G$44*100,"")</f>
        <v>0</v>
      </c>
      <c r="H25" s="106">
        <f>IFERROR('APPENDIX 13'!H16/'APPENDIX 13'!H$44*100,"")</f>
        <v>0</v>
      </c>
      <c r="I25" s="106">
        <f>IFERROR('APPENDIX 13'!I16/'APPENDIX 13'!I$44*100,"")</f>
        <v>0.65312910599319562</v>
      </c>
      <c r="J25" s="106">
        <f>IFERROR('APPENDIX 13'!J16/'APPENDIX 13'!J$44*100,"")</f>
        <v>0.23236930642967502</v>
      </c>
      <c r="K25" s="106">
        <f>IFERROR('APPENDIX 13'!K16/'APPENDIX 13'!K$44*100,"")</f>
        <v>53.298532887418624</v>
      </c>
      <c r="L25" s="106">
        <f>IFERROR('APPENDIX 13'!L16/'APPENDIX 13'!L$44*100,"")</f>
        <v>0</v>
      </c>
      <c r="M25" s="106">
        <f>IFERROR('APPENDIX 13'!M16/'APPENDIX 13'!M$44*100,"")</f>
        <v>0</v>
      </c>
      <c r="N25" s="106">
        <f>IFERROR('APPENDIX 13'!N16/'APPENDIX 13'!N$44*100,"")</f>
        <v>0</v>
      </c>
      <c r="O25" s="106">
        <f>IFERROR('APPENDIX 13'!O16/'APPENDIX 13'!O$44*100,"")</f>
        <v>0</v>
      </c>
      <c r="P25" s="106">
        <f>IFERROR('APPENDIX 13'!P16/'APPENDIX 13'!P$44*100,"")</f>
        <v>0</v>
      </c>
      <c r="Q25" s="107">
        <f>IFERROR('APPENDIX 13'!Q16/'APPENDIX 13'!Q$44*100,"")</f>
        <v>1.4850897594968164</v>
      </c>
      <c r="R25" s="11"/>
    </row>
    <row r="26" spans="2:18" ht="25.5" customHeight="1" x14ac:dyDescent="0.3">
      <c r="B26" s="80" t="s">
        <v>196</v>
      </c>
      <c r="C26" s="106">
        <f>IFERROR('APPENDIX 13'!C35/'APPENDIX 13'!C$44*100,"")</f>
        <v>0</v>
      </c>
      <c r="D26" s="106">
        <f>IFERROR('APPENDIX 13'!D35/'APPENDIX 13'!D$44*100,"")</f>
        <v>2.5486019705522547</v>
      </c>
      <c r="E26" s="106">
        <f>IFERROR('APPENDIX 13'!E35/'APPENDIX 13'!E$44*100,"")</f>
        <v>1.2647713906313098</v>
      </c>
      <c r="F26" s="106">
        <f>IFERROR('APPENDIX 13'!F35/'APPENDIX 13'!F$44*100,"")</f>
        <v>1.9218668981548912</v>
      </c>
      <c r="G26" s="106">
        <f>IFERROR('APPENDIX 13'!G35/'APPENDIX 13'!G$44*100,"")</f>
        <v>2.4483504205418938</v>
      </c>
      <c r="H26" s="106">
        <f>IFERROR('APPENDIX 13'!H35/'APPENDIX 13'!H$44*100,"")</f>
        <v>1.0032012723528332</v>
      </c>
      <c r="I26" s="106">
        <f>IFERROR('APPENDIX 13'!I35/'APPENDIX 13'!I$44*100,"")</f>
        <v>1.7230557690977817</v>
      </c>
      <c r="J26" s="106">
        <f>IFERROR('APPENDIX 13'!J35/'APPENDIX 13'!J$44*100,"")</f>
        <v>0.94636844168440493</v>
      </c>
      <c r="K26" s="106">
        <f>IFERROR('APPENDIX 13'!K35/'APPENDIX 13'!K$44*100,"")</f>
        <v>0</v>
      </c>
      <c r="L26" s="106">
        <f>IFERROR('APPENDIX 13'!L35/'APPENDIX 13'!L$44*100,"")</f>
        <v>0.42000942734728047</v>
      </c>
      <c r="M26" s="106">
        <f>IFERROR('APPENDIX 13'!M35/'APPENDIX 13'!M$44*100,"")</f>
        <v>0.96619078987723928</v>
      </c>
      <c r="N26" s="106">
        <f>IFERROR('APPENDIX 13'!N35/'APPENDIX 13'!N$44*100,"")</f>
        <v>1.0650416989080904</v>
      </c>
      <c r="O26" s="106">
        <f>IFERROR('APPENDIX 13'!O35/'APPENDIX 13'!O$44*100,"")</f>
        <v>1.3809234641598496</v>
      </c>
      <c r="P26" s="106">
        <f>IFERROR('APPENDIX 13'!P35/'APPENDIX 13'!P$44*100,"")</f>
        <v>6.0454976244021905</v>
      </c>
      <c r="Q26" s="107">
        <f>IFERROR('APPENDIX 13'!Q35/'APPENDIX 13'!Q$44*100,"")</f>
        <v>1.4571316298208781</v>
      </c>
      <c r="R26" s="11"/>
    </row>
    <row r="27" spans="2:18" ht="25.5" customHeight="1" x14ac:dyDescent="0.3">
      <c r="B27" s="80" t="s">
        <v>25</v>
      </c>
      <c r="C27" s="106">
        <f>IFERROR('APPENDIX 13'!C17/'APPENDIX 13'!C$44*100,"")</f>
        <v>4.5333365526038865</v>
      </c>
      <c r="D27" s="106">
        <f>IFERROR('APPENDIX 13'!D17/'APPENDIX 13'!D$44*100,"")</f>
        <v>2.1794601463377026</v>
      </c>
      <c r="E27" s="106">
        <f>IFERROR('APPENDIX 13'!E17/'APPENDIX 13'!E$44*100,"")</f>
        <v>1.5841385111602144</v>
      </c>
      <c r="F27" s="106">
        <f>IFERROR('APPENDIX 13'!F17/'APPENDIX 13'!F$44*100,"")</f>
        <v>2.0514235943207706</v>
      </c>
      <c r="G27" s="106">
        <f>IFERROR('APPENDIX 13'!G17/'APPENDIX 13'!G$44*100,"")</f>
        <v>-0.12962828855484632</v>
      </c>
      <c r="H27" s="106">
        <f>IFERROR('APPENDIX 13'!H17/'APPENDIX 13'!H$44*100,"")</f>
        <v>-0.38830165897007862</v>
      </c>
      <c r="I27" s="106">
        <f>IFERROR('APPENDIX 13'!I17/'APPENDIX 13'!I$44*100,"")</f>
        <v>2.5314237851686991</v>
      </c>
      <c r="J27" s="106">
        <f>IFERROR('APPENDIX 13'!J17/'APPENDIX 13'!J$44*100,"")</f>
        <v>3.1339225546600811</v>
      </c>
      <c r="K27" s="106">
        <f>IFERROR('APPENDIX 13'!K17/'APPENDIX 13'!K$44*100,"")</f>
        <v>1.8350012828056002</v>
      </c>
      <c r="L27" s="106">
        <f>IFERROR('APPENDIX 13'!L17/'APPENDIX 13'!L$44*100,"")</f>
        <v>1.4539689835584249E-2</v>
      </c>
      <c r="M27" s="106">
        <f>IFERROR('APPENDIX 13'!M17/'APPENDIX 13'!M$44*100,"")</f>
        <v>1.6508026253677088</v>
      </c>
      <c r="N27" s="106">
        <f>IFERROR('APPENDIX 13'!N17/'APPENDIX 13'!N$44*100,"")</f>
        <v>1.6970595821511478</v>
      </c>
      <c r="O27" s="106">
        <f>IFERROR('APPENDIX 13'!O17/'APPENDIX 13'!O$44*100,"")</f>
        <v>0</v>
      </c>
      <c r="P27" s="106">
        <f>IFERROR('APPENDIX 13'!P17/'APPENDIX 13'!P$44*100,"")</f>
        <v>1.9054827984198128</v>
      </c>
      <c r="Q27" s="107">
        <f>IFERROR('APPENDIX 13'!Q17/'APPENDIX 13'!Q$44*100,"")</f>
        <v>1.3467468933525737</v>
      </c>
      <c r="R27" s="11"/>
    </row>
    <row r="28" spans="2:18" ht="25.5" customHeight="1" x14ac:dyDescent="0.3">
      <c r="B28" s="80" t="s">
        <v>18</v>
      </c>
      <c r="C28" s="106">
        <f>IFERROR('APPENDIX 13'!C8/'APPENDIX 13'!C$44*100,"")</f>
        <v>0</v>
      </c>
      <c r="D28" s="106">
        <f>IFERROR('APPENDIX 13'!D8/'APPENDIX 13'!D$44*100,"")</f>
        <v>0.60322269915684446</v>
      </c>
      <c r="E28" s="106">
        <f>IFERROR('APPENDIX 13'!E8/'APPENDIX 13'!E$44*100,"")</f>
        <v>0.36133806182425465</v>
      </c>
      <c r="F28" s="106">
        <f>IFERROR('APPENDIX 13'!F8/'APPENDIX 13'!F$44*100,"")</f>
        <v>2.2054496833544044</v>
      </c>
      <c r="G28" s="106">
        <f>IFERROR('APPENDIX 13'!G8/'APPENDIX 13'!G$44*100,"")</f>
        <v>0.43161150826082906</v>
      </c>
      <c r="H28" s="106">
        <f>IFERROR('APPENDIX 13'!H8/'APPENDIX 13'!H$44*100,"")</f>
        <v>0.5545266842141191</v>
      </c>
      <c r="I28" s="106">
        <f>IFERROR('APPENDIX 13'!I8/'APPENDIX 13'!I$44*100,"")</f>
        <v>3.3776402011097439</v>
      </c>
      <c r="J28" s="106">
        <f>IFERROR('APPENDIX 13'!J8/'APPENDIX 13'!J$44*100,"")</f>
        <v>3.2187327480308627</v>
      </c>
      <c r="K28" s="106">
        <f>IFERROR('APPENDIX 13'!K8/'APPENDIX 13'!K$44*100,"")</f>
        <v>0</v>
      </c>
      <c r="L28" s="106">
        <f>IFERROR('APPENDIX 13'!L8/'APPENDIX 13'!L$44*100,"")</f>
        <v>0.28532187042947588</v>
      </c>
      <c r="M28" s="106">
        <f>IFERROR('APPENDIX 13'!M8/'APPENDIX 13'!M$44*100,"")</f>
        <v>0.53819504636531657</v>
      </c>
      <c r="N28" s="106">
        <f>IFERROR('APPENDIX 13'!N8/'APPENDIX 13'!N$44*100,"")</f>
        <v>0.7483449402458946</v>
      </c>
      <c r="O28" s="106">
        <f>IFERROR('APPENDIX 13'!O8/'APPENDIX 13'!O$44*100,"")</f>
        <v>0</v>
      </c>
      <c r="P28" s="106">
        <f>IFERROR('APPENDIX 13'!P8/'APPENDIX 13'!P$44*100,"")</f>
        <v>2.3436937965462343</v>
      </c>
      <c r="Q28" s="107">
        <f>IFERROR('APPENDIX 13'!Q8/'APPENDIX 13'!Q$44*100,"")</f>
        <v>1.3001846464979903</v>
      </c>
      <c r="R28" s="11"/>
    </row>
    <row r="29" spans="2:18" ht="25.5" customHeight="1" x14ac:dyDescent="0.3">
      <c r="B29" s="80" t="s">
        <v>41</v>
      </c>
      <c r="C29" s="106">
        <f>IFERROR('APPENDIX 13'!C38/'APPENDIX 13'!C$44*100,"")</f>
        <v>0</v>
      </c>
      <c r="D29" s="106">
        <f>IFERROR('APPENDIX 13'!D38/'APPENDIX 13'!D$44*100,"")</f>
        <v>2.7527725114741428</v>
      </c>
      <c r="E29" s="106">
        <f>IFERROR('APPENDIX 13'!E38/'APPENDIX 13'!E$44*100,"")</f>
        <v>3.370901440590838</v>
      </c>
      <c r="F29" s="106">
        <f>IFERROR('APPENDIX 13'!F38/'APPENDIX 13'!F$44*100,"")</f>
        <v>4.178561510421825</v>
      </c>
      <c r="G29" s="106">
        <f>IFERROR('APPENDIX 13'!G38/'APPENDIX 13'!G$44*100,"")</f>
        <v>0.9458830345227135</v>
      </c>
      <c r="H29" s="106">
        <f>IFERROR('APPENDIX 13'!H38/'APPENDIX 13'!H$44*100,"")</f>
        <v>3.7384229810751699</v>
      </c>
      <c r="I29" s="106">
        <f>IFERROR('APPENDIX 13'!I38/'APPENDIX 13'!I$44*100,"")</f>
        <v>1.0276592571045988</v>
      </c>
      <c r="J29" s="106">
        <f>IFERROR('APPENDIX 13'!J38/'APPENDIX 13'!J$44*100,"")</f>
        <v>0.74891473052136492</v>
      </c>
      <c r="K29" s="106">
        <f>IFERROR('APPENDIX 13'!K38/'APPENDIX 13'!K$44*100,"")</f>
        <v>0</v>
      </c>
      <c r="L29" s="106">
        <f>IFERROR('APPENDIX 13'!L38/'APPENDIX 13'!L$44*100,"")</f>
        <v>0.58737220120741962</v>
      </c>
      <c r="M29" s="106">
        <f>IFERROR('APPENDIX 13'!M38/'APPENDIX 13'!M$44*100,"")</f>
        <v>3.3112063516616574</v>
      </c>
      <c r="N29" s="106">
        <f>IFERROR('APPENDIX 13'!N38/'APPENDIX 13'!N$44*100,"")</f>
        <v>3.8738285616026138</v>
      </c>
      <c r="O29" s="106">
        <f>IFERROR('APPENDIX 13'!O38/'APPENDIX 13'!O$44*100,"")</f>
        <v>4.8311163071986574E-2</v>
      </c>
      <c r="P29" s="106">
        <f>IFERROR('APPENDIX 13'!P38/'APPENDIX 13'!P$44*100,"")</f>
        <v>0.56249068163027427</v>
      </c>
      <c r="Q29" s="107">
        <f>IFERROR('APPENDIX 13'!Q38/'APPENDIX 13'!Q$44*100,"")</f>
        <v>1.2775327426227876</v>
      </c>
      <c r="R29" s="11"/>
    </row>
    <row r="30" spans="2:18" ht="25.5" customHeight="1" x14ac:dyDescent="0.3">
      <c r="B30" s="80" t="s">
        <v>35</v>
      </c>
      <c r="C30" s="106">
        <f>IFERROR('APPENDIX 13'!C27/'APPENDIX 13'!C$44*100,"")</f>
        <v>0</v>
      </c>
      <c r="D30" s="106">
        <f>IFERROR('APPENDIX 13'!D27/'APPENDIX 13'!D$44*100,"")</f>
        <v>0.47512844259120096</v>
      </c>
      <c r="E30" s="106">
        <f>IFERROR('APPENDIX 13'!E27/'APPENDIX 13'!E$44*100,"")</f>
        <v>1.3695223953768478</v>
      </c>
      <c r="F30" s="106">
        <f>IFERROR('APPENDIX 13'!F27/'APPENDIX 13'!F$44*100,"")</f>
        <v>0.29955586109929716</v>
      </c>
      <c r="G30" s="106">
        <f>IFERROR('APPENDIX 13'!G27/'APPENDIX 13'!G$44*100,"")</f>
        <v>0.57324050030519025</v>
      </c>
      <c r="H30" s="106">
        <f>IFERROR('APPENDIX 13'!H27/'APPENDIX 13'!H$44*100,"")</f>
        <v>0.29876177870528881</v>
      </c>
      <c r="I30" s="106">
        <f>IFERROR('APPENDIX 13'!I27/'APPENDIX 13'!I$44*100,"")</f>
        <v>2.7749963019896069</v>
      </c>
      <c r="J30" s="106">
        <f>IFERROR('APPENDIX 13'!J27/'APPENDIX 13'!J$44*100,"")</f>
        <v>2.7587038452835442</v>
      </c>
      <c r="K30" s="106">
        <f>IFERROR('APPENDIX 13'!K27/'APPENDIX 13'!K$44*100,"")</f>
        <v>0</v>
      </c>
      <c r="L30" s="106">
        <f>IFERROR('APPENDIX 13'!L27/'APPENDIX 13'!L$44*100,"")</f>
        <v>0.37818827647611075</v>
      </c>
      <c r="M30" s="106">
        <f>IFERROR('APPENDIX 13'!M27/'APPENDIX 13'!M$44*100,"")</f>
        <v>2.0902663505415289</v>
      </c>
      <c r="N30" s="106">
        <f>IFERROR('APPENDIX 13'!N27/'APPENDIX 13'!N$44*100,"")</f>
        <v>1.1955119938096468</v>
      </c>
      <c r="O30" s="106">
        <f>IFERROR('APPENDIX 13'!O27/'APPENDIX 13'!O$44*100,"")</f>
        <v>0</v>
      </c>
      <c r="P30" s="106">
        <f>IFERROR('APPENDIX 13'!P27/'APPENDIX 13'!P$44*100,"")</f>
        <v>5.4537094670465951</v>
      </c>
      <c r="Q30" s="107">
        <f>IFERROR('APPENDIX 13'!Q27/'APPENDIX 13'!Q$44*100,"")</f>
        <v>1.1384994667681791</v>
      </c>
      <c r="R30" s="11"/>
    </row>
    <row r="31" spans="2:18" ht="25.5" customHeight="1" x14ac:dyDescent="0.3">
      <c r="B31" s="80" t="s">
        <v>193</v>
      </c>
      <c r="C31" s="106">
        <f>IFERROR('APPENDIX 13'!C31/'APPENDIX 13'!C$44*100,"")</f>
        <v>0</v>
      </c>
      <c r="D31" s="106">
        <f>IFERROR('APPENDIX 13'!D31/'APPENDIX 13'!D$44*100,"")</f>
        <v>0.36254668845228882</v>
      </c>
      <c r="E31" s="106">
        <f>IFERROR('APPENDIX 13'!E31/'APPENDIX 13'!E$44*100,"")</f>
        <v>0.67012427278290265</v>
      </c>
      <c r="F31" s="106">
        <f>IFERROR('APPENDIX 13'!F31/'APPENDIX 13'!F$44*100,"")</f>
        <v>0.89024409190393228</v>
      </c>
      <c r="G31" s="106">
        <f>IFERROR('APPENDIX 13'!G31/'APPENDIX 13'!G$44*100,"")</f>
        <v>0.38288451391978151</v>
      </c>
      <c r="H31" s="106">
        <f>IFERROR('APPENDIX 13'!H31/'APPENDIX 13'!H$44*100,"")</f>
        <v>8.2979532601825015E-2</v>
      </c>
      <c r="I31" s="106">
        <f>IFERROR('APPENDIX 13'!I31/'APPENDIX 13'!I$44*100,"")</f>
        <v>1.5682044911367141</v>
      </c>
      <c r="J31" s="106">
        <f>IFERROR('APPENDIX 13'!J31/'APPENDIX 13'!J$44*100,"")</f>
        <v>1.8676479388998328</v>
      </c>
      <c r="K31" s="106">
        <f>IFERROR('APPENDIX 13'!K31/'APPENDIX 13'!K$44*100,"")</f>
        <v>0</v>
      </c>
      <c r="L31" s="106">
        <f>IFERROR('APPENDIX 13'!L31/'APPENDIX 13'!L$44*100,"")</f>
        <v>3.920713351578299</v>
      </c>
      <c r="M31" s="106">
        <f>IFERROR('APPENDIX 13'!M31/'APPENDIX 13'!M$44*100,"")</f>
        <v>0.93061337700056279</v>
      </c>
      <c r="N31" s="106">
        <f>IFERROR('APPENDIX 13'!N31/'APPENDIX 13'!N$44*100,"")</f>
        <v>1.3374602355773364</v>
      </c>
      <c r="O31" s="106">
        <f>IFERROR('APPENDIX 13'!O31/'APPENDIX 13'!O$44*100,"")</f>
        <v>0.55643384469286727</v>
      </c>
      <c r="P31" s="106">
        <f>IFERROR('APPENDIX 13'!P31/'APPENDIX 13'!P$44*100,"")</f>
        <v>0.11844104065467868</v>
      </c>
      <c r="Q31" s="107">
        <f>IFERROR('APPENDIX 13'!Q31/'APPENDIX 13'!Q$44*100,"")</f>
        <v>1.017596950264039</v>
      </c>
      <c r="R31" s="11"/>
    </row>
    <row r="32" spans="2:18" ht="25.5" customHeight="1" x14ac:dyDescent="0.3">
      <c r="B32" s="80" t="s">
        <v>32</v>
      </c>
      <c r="C32" s="106">
        <f>IFERROR('APPENDIX 13'!C24/'APPENDIX 13'!C$44*100,"")</f>
        <v>0</v>
      </c>
      <c r="D32" s="106">
        <f>IFERROR('APPENDIX 13'!D24/'APPENDIX 13'!D$44*100,"")</f>
        <v>0</v>
      </c>
      <c r="E32" s="106">
        <f>IFERROR('APPENDIX 13'!E24/'APPENDIX 13'!E$44*100,"")</f>
        <v>1.6929455312410174E-2</v>
      </c>
      <c r="F32" s="106">
        <f>IFERROR('APPENDIX 13'!F24/'APPENDIX 13'!F$44*100,"")</f>
        <v>6.554301661005692E-4</v>
      </c>
      <c r="G32" s="106">
        <f>IFERROR('APPENDIX 13'!G24/'APPENDIX 13'!G$44*100,"")</f>
        <v>5.0692626809157775E-3</v>
      </c>
      <c r="H32" s="106">
        <f>IFERROR('APPENDIX 13'!H24/'APPENDIX 13'!H$44*100,"")</f>
        <v>6.205734275777512E-3</v>
      </c>
      <c r="I32" s="106">
        <f>IFERROR('APPENDIX 13'!I24/'APPENDIX 13'!I$44*100,"")</f>
        <v>0.77281439833138332</v>
      </c>
      <c r="J32" s="106">
        <f>IFERROR('APPENDIX 13'!J24/'APPENDIX 13'!J$44*100,"")</f>
        <v>0.33153880393901741</v>
      </c>
      <c r="K32" s="106">
        <f>IFERROR('APPENDIX 13'!K24/'APPENDIX 13'!K$44*100,"")</f>
        <v>33.395010747463175</v>
      </c>
      <c r="L32" s="106">
        <f>IFERROR('APPENDIX 13'!L24/'APPENDIX 13'!L$44*100,"")</f>
        <v>8.5987413006143407E-3</v>
      </c>
      <c r="M32" s="106">
        <f>IFERROR('APPENDIX 13'!M24/'APPENDIX 13'!M$44*100,"")</f>
        <v>4.1604770680371351E-3</v>
      </c>
      <c r="N32" s="106">
        <f>IFERROR('APPENDIX 13'!N24/'APPENDIX 13'!N$44*100,"")</f>
        <v>2.8544407187688074E-2</v>
      </c>
      <c r="O32" s="106">
        <f>IFERROR('APPENDIX 13'!O24/'APPENDIX 13'!O$44*100,"")</f>
        <v>0</v>
      </c>
      <c r="P32" s="106">
        <f>IFERROR('APPENDIX 13'!P24/'APPENDIX 13'!P$44*100,"")</f>
        <v>1.042614794495411E-3</v>
      </c>
      <c r="Q32" s="107">
        <f>IFERROR('APPENDIX 13'!Q24/'APPENDIX 13'!Q$44*100,"")</f>
        <v>1.0114479166228907</v>
      </c>
      <c r="R32" s="11"/>
    </row>
    <row r="33" spans="2:18" ht="25.5" customHeight="1" x14ac:dyDescent="0.3">
      <c r="B33" s="80" t="s">
        <v>31</v>
      </c>
      <c r="C33" s="106">
        <f>IFERROR('APPENDIX 13'!C23/'APPENDIX 13'!C$44*100,"")</f>
        <v>0</v>
      </c>
      <c r="D33" s="106">
        <f>IFERROR('APPENDIX 13'!D23/'APPENDIX 13'!D$44*100,"")</f>
        <v>1.0735209014714584</v>
      </c>
      <c r="E33" s="106">
        <f>IFERROR('APPENDIX 13'!E23/'APPENDIX 13'!E$44*100,"")</f>
        <v>1.7872919749091363</v>
      </c>
      <c r="F33" s="106">
        <f>IFERROR('APPENDIX 13'!F23/'APPENDIX 13'!F$44*100,"")</f>
        <v>1.1599657428499852</v>
      </c>
      <c r="G33" s="106">
        <f>IFERROR('APPENDIX 13'!G23/'APPENDIX 13'!G$44*100,"")</f>
        <v>0.43254259732467082</v>
      </c>
      <c r="H33" s="106">
        <f>IFERROR('APPENDIX 13'!H23/'APPENDIX 13'!H$44*100,"")</f>
        <v>2.4240484614654929</v>
      </c>
      <c r="I33" s="106">
        <f>IFERROR('APPENDIX 13'!I23/'APPENDIX 13'!I$44*100,"")</f>
        <v>1.5984553015204173</v>
      </c>
      <c r="J33" s="106">
        <f>IFERROR('APPENDIX 13'!J23/'APPENDIX 13'!J$44*100,"")</f>
        <v>1.5458826687271352</v>
      </c>
      <c r="K33" s="106">
        <f>IFERROR('APPENDIX 13'!K23/'APPENDIX 13'!K$44*100,"")</f>
        <v>0.1107836355707941</v>
      </c>
      <c r="L33" s="106">
        <f>IFERROR('APPENDIX 13'!L23/'APPENDIX 13'!L$44*100,"")</f>
        <v>0.52311615257919242</v>
      </c>
      <c r="M33" s="106">
        <f>IFERROR('APPENDIX 13'!M23/'APPENDIX 13'!M$44*100,"")</f>
        <v>1.1238088634163383</v>
      </c>
      <c r="N33" s="106">
        <f>IFERROR('APPENDIX 13'!N23/'APPENDIX 13'!N$44*100,"")</f>
        <v>1.773106353709913</v>
      </c>
      <c r="O33" s="106">
        <f>IFERROR('APPENDIX 13'!O23/'APPENDIX 13'!O$44*100,"")</f>
        <v>0</v>
      </c>
      <c r="P33" s="106">
        <f>IFERROR('APPENDIX 13'!P23/'APPENDIX 13'!P$44*100,"")</f>
        <v>2.303970172875959</v>
      </c>
      <c r="Q33" s="107">
        <f>IFERROR('APPENDIX 13'!Q23/'APPENDIX 13'!Q$44*100,"")</f>
        <v>0.88604965528235702</v>
      </c>
      <c r="R33" s="11"/>
    </row>
    <row r="34" spans="2:18" ht="25.5" customHeight="1" x14ac:dyDescent="0.3">
      <c r="B34" s="80" t="s">
        <v>21</v>
      </c>
      <c r="C34" s="106">
        <f>IFERROR('APPENDIX 13'!C13/'APPENDIX 13'!C$44*100,"")</f>
        <v>0</v>
      </c>
      <c r="D34" s="106">
        <f>IFERROR('APPENDIX 13'!D13/'APPENDIX 13'!D$44*100,"")</f>
        <v>1.2565126965652347</v>
      </c>
      <c r="E34" s="106">
        <f>IFERROR('APPENDIX 13'!E13/'APPENDIX 13'!E$44*100,"")</f>
        <v>0.98525902948370447</v>
      </c>
      <c r="F34" s="106">
        <f>IFERROR('APPENDIX 13'!F13/'APPENDIX 13'!F$44*100,"")</f>
        <v>0.4694579252673669</v>
      </c>
      <c r="G34" s="106">
        <f>IFERROR('APPENDIX 13'!G13/'APPENDIX 13'!G$44*100,"")</f>
        <v>0.20101178344937462</v>
      </c>
      <c r="H34" s="106">
        <f>IFERROR('APPENDIX 13'!H13/'APPENDIX 13'!H$44*100,"")</f>
        <v>0.68263077033552633</v>
      </c>
      <c r="I34" s="106">
        <f>IFERROR('APPENDIX 13'!I13/'APPENDIX 13'!I$44*100,"")</f>
        <v>1.8480903846457988</v>
      </c>
      <c r="J34" s="106">
        <f>IFERROR('APPENDIX 13'!J13/'APPENDIX 13'!J$44*100,"")</f>
        <v>1.281412969691776</v>
      </c>
      <c r="K34" s="106">
        <f>IFERROR('APPENDIX 13'!K13/'APPENDIX 13'!K$44*100,"")</f>
        <v>0</v>
      </c>
      <c r="L34" s="106">
        <f>IFERROR('APPENDIX 13'!L13/'APPENDIX 13'!L$44*100,"")</f>
        <v>0.86925457511664983</v>
      </c>
      <c r="M34" s="106">
        <f>IFERROR('APPENDIX 13'!M13/'APPENDIX 13'!M$44*100,"")</f>
        <v>0.41823462423691249</v>
      </c>
      <c r="N34" s="106">
        <f>IFERROR('APPENDIX 13'!N13/'APPENDIX 13'!N$44*100,"")</f>
        <v>0.96186914280801306</v>
      </c>
      <c r="O34" s="106">
        <f>IFERROR('APPENDIX 13'!O13/'APPENDIX 13'!O$44*100,"")</f>
        <v>0</v>
      </c>
      <c r="P34" s="106">
        <f>IFERROR('APPENDIX 13'!P13/'APPENDIX 13'!P$44*100,"")</f>
        <v>3.6981546760752231</v>
      </c>
      <c r="Q34" s="107">
        <f>IFERROR('APPENDIX 13'!Q13/'APPENDIX 13'!Q$44*100,"")</f>
        <v>0.73073979732618866</v>
      </c>
      <c r="R34" s="11"/>
    </row>
    <row r="35" spans="2:18" ht="25.5" customHeight="1" x14ac:dyDescent="0.3">
      <c r="B35" s="80" t="s">
        <v>43</v>
      </c>
      <c r="C35" s="106">
        <f>IFERROR('APPENDIX 13'!C40/'APPENDIX 13'!C$44*100,"")</f>
        <v>0</v>
      </c>
      <c r="D35" s="106">
        <f>IFERROR('APPENDIX 13'!D40/'APPENDIX 13'!D$44*100,"")</f>
        <v>0.21085856592023972</v>
      </c>
      <c r="E35" s="106">
        <f>IFERROR('APPENDIX 13'!E40/'APPENDIX 13'!E$44*100,"")</f>
        <v>0.14689829453372577</v>
      </c>
      <c r="F35" s="106">
        <f>IFERROR('APPENDIX 13'!F40/'APPENDIX 13'!F$44*100,"")</f>
        <v>0.12462883232445639</v>
      </c>
      <c r="G35" s="106">
        <f>IFERROR('APPENDIX 13'!G40/'APPENDIX 13'!G$44*100,"")</f>
        <v>0.15859550387436505</v>
      </c>
      <c r="H35" s="106">
        <f>IFERROR('APPENDIX 13'!H40/'APPENDIX 13'!H$44*100,"")</f>
        <v>7.1277290824644568E-2</v>
      </c>
      <c r="I35" s="106">
        <f>IFERROR('APPENDIX 13'!I40/'APPENDIX 13'!I$44*100,"")</f>
        <v>2.5726368318113861</v>
      </c>
      <c r="J35" s="106">
        <f>IFERROR('APPENDIX 13'!J40/'APPENDIX 13'!J$44*100,"")</f>
        <v>1.9619129638489023</v>
      </c>
      <c r="K35" s="106">
        <f>IFERROR('APPENDIX 13'!K40/'APPENDIX 13'!K$44*100,"")</f>
        <v>0</v>
      </c>
      <c r="L35" s="106">
        <f>IFERROR('APPENDIX 13'!L40/'APPENDIX 13'!L$44*100,"")</f>
        <v>7.1604063921479416E-2</v>
      </c>
      <c r="M35" s="106">
        <f>IFERROR('APPENDIX 13'!M40/'APPENDIX 13'!M$44*100,"")</f>
        <v>8.0755926679592596E-2</v>
      </c>
      <c r="N35" s="106">
        <f>IFERROR('APPENDIX 13'!N40/'APPENDIX 13'!N$44*100,"")</f>
        <v>0.10085117358782565</v>
      </c>
      <c r="O35" s="106">
        <f>IFERROR('APPENDIX 13'!O40/'APPENDIX 13'!O$44*100,"")</f>
        <v>0</v>
      </c>
      <c r="P35" s="106">
        <f>IFERROR('APPENDIX 13'!P40/'APPENDIX 13'!P$44*100,"")</f>
        <v>1.3794836345968782</v>
      </c>
      <c r="Q35" s="107">
        <f>IFERROR('APPENDIX 13'!Q40/'APPENDIX 13'!Q$44*100,"")</f>
        <v>0.70497758616047645</v>
      </c>
      <c r="R35" s="11"/>
    </row>
    <row r="36" spans="2:18" ht="25.5" customHeight="1" x14ac:dyDescent="0.3">
      <c r="B36" s="80" t="s">
        <v>42</v>
      </c>
      <c r="C36" s="106">
        <f>IFERROR('APPENDIX 13'!C39/'APPENDIX 13'!C$44*100,"")</f>
        <v>0</v>
      </c>
      <c r="D36" s="106">
        <f>IFERROR('APPENDIX 13'!D39/'APPENDIX 13'!D$44*100,"")</f>
        <v>0.27132945861366531</v>
      </c>
      <c r="E36" s="106">
        <f>IFERROR('APPENDIX 13'!E39/'APPENDIX 13'!E$44*100,"")</f>
        <v>0.57225085925803132</v>
      </c>
      <c r="F36" s="106">
        <f>IFERROR('APPENDIX 13'!F39/'APPENDIX 13'!F$44*100,"")</f>
        <v>0.20332900263919881</v>
      </c>
      <c r="G36" s="106">
        <f>IFERROR('APPENDIX 13'!G39/'APPENDIX 13'!G$44*100,"")</f>
        <v>0.17763110251290593</v>
      </c>
      <c r="H36" s="106">
        <f>IFERROR('APPENDIX 13'!H39/'APPENDIX 13'!H$44*100,"")</f>
        <v>4.0869192873334757E-2</v>
      </c>
      <c r="I36" s="106">
        <f>IFERROR('APPENDIX 13'!I39/'APPENDIX 13'!I$44*100,"")</f>
        <v>1.9923670584645365</v>
      </c>
      <c r="J36" s="106">
        <f>IFERROR('APPENDIX 13'!J39/'APPENDIX 13'!J$44*100,"")</f>
        <v>1.9808934497139294</v>
      </c>
      <c r="K36" s="106">
        <f>IFERROR('APPENDIX 13'!K39/'APPENDIX 13'!K$44*100,"")</f>
        <v>0</v>
      </c>
      <c r="L36" s="106">
        <f>IFERROR('APPENDIX 13'!L39/'APPENDIX 13'!L$44*100,"")</f>
        <v>0.38092423961721533</v>
      </c>
      <c r="M36" s="106">
        <f>IFERROR('APPENDIX 13'!M39/'APPENDIX 13'!M$44*100,"")</f>
        <v>0.44933152334801052</v>
      </c>
      <c r="N36" s="106">
        <f>IFERROR('APPENDIX 13'!N39/'APPENDIX 13'!N$44*100,"")</f>
        <v>0.75844725303069382</v>
      </c>
      <c r="O36" s="106">
        <f>IFERROR('APPENDIX 13'!O39/'APPENDIX 13'!O$44*100,"")</f>
        <v>0</v>
      </c>
      <c r="P36" s="106">
        <f>IFERROR('APPENDIX 13'!P39/'APPENDIX 13'!P$44*100,"")</f>
        <v>3.4614811177247642E-2</v>
      </c>
      <c r="Q36" s="107">
        <f>IFERROR('APPENDIX 13'!Q39/'APPENDIX 13'!Q$44*100,"")</f>
        <v>0.66585744798986635</v>
      </c>
      <c r="R36" s="11"/>
    </row>
    <row r="37" spans="2:18" ht="25.5" customHeight="1" x14ac:dyDescent="0.3">
      <c r="B37" s="80" t="s">
        <v>199</v>
      </c>
      <c r="C37" s="106">
        <f>IFERROR('APPENDIX 13'!C10/'APPENDIX 13'!C$44*100,"")</f>
        <v>3.4228894160444416</v>
      </c>
      <c r="D37" s="106">
        <f>IFERROR('APPENDIX 13'!D10/'APPENDIX 13'!D$44*100,"")</f>
        <v>6.7809142344394266E-2</v>
      </c>
      <c r="E37" s="106">
        <f>IFERROR('APPENDIX 13'!E10/'APPENDIX 13'!E$44*100,"")</f>
        <v>1.1787133261265581</v>
      </c>
      <c r="F37" s="106">
        <f>IFERROR('APPENDIX 13'!F10/'APPENDIX 13'!F$44*100,"")</f>
        <v>0.47926510256753846</v>
      </c>
      <c r="G37" s="106">
        <f>IFERROR('APPENDIX 13'!G10/'APPENDIX 13'!G$44*100,"")</f>
        <v>1.3230775597190179</v>
      </c>
      <c r="H37" s="106">
        <f>IFERROR('APPENDIX 13'!H10/'APPENDIX 13'!H$44*100,"")</f>
        <v>3.3217522511301083</v>
      </c>
      <c r="I37" s="106">
        <f>IFERROR('APPENDIX 13'!I10/'APPENDIX 13'!I$44*100,"")</f>
        <v>0.44745150489641383</v>
      </c>
      <c r="J37" s="106">
        <f>IFERROR('APPENDIX 13'!J10/'APPENDIX 13'!J$44*100,"")</f>
        <v>0.26507169205719783</v>
      </c>
      <c r="K37" s="106">
        <f>IFERROR('APPENDIX 13'!K10/'APPENDIX 13'!K$44*100,"")</f>
        <v>0</v>
      </c>
      <c r="L37" s="106">
        <f>IFERROR('APPENDIX 13'!L10/'APPENDIX 13'!L$44*100,"")</f>
        <v>0.10889133301596161</v>
      </c>
      <c r="M37" s="106">
        <f>IFERROR('APPENDIX 13'!M10/'APPENDIX 13'!M$44*100,"")</f>
        <v>0.47285422061729743</v>
      </c>
      <c r="N37" s="106">
        <f>IFERROR('APPENDIX 13'!N10/'APPENDIX 13'!N$44*100,"")</f>
        <v>0.40955205915226545</v>
      </c>
      <c r="O37" s="106">
        <f>IFERROR('APPENDIX 13'!O10/'APPENDIX 13'!O$44*100,"")</f>
        <v>0</v>
      </c>
      <c r="P37" s="106">
        <f>IFERROR('APPENDIX 13'!P10/'APPENDIX 13'!P$44*100,"")</f>
        <v>1.7977806901484372</v>
      </c>
      <c r="Q37" s="107">
        <f>IFERROR('APPENDIX 13'!Q10/'APPENDIX 13'!Q$44*100,"")</f>
        <v>0.40474172465453995</v>
      </c>
      <c r="R37" s="11"/>
    </row>
    <row r="38" spans="2:18" ht="25.5" customHeight="1" x14ac:dyDescent="0.3">
      <c r="B38" s="80" t="s">
        <v>211</v>
      </c>
      <c r="C38" s="106">
        <f>IFERROR('APPENDIX 13'!C33/'APPENDIX 13'!C$44*100,"")</f>
        <v>0</v>
      </c>
      <c r="D38" s="106">
        <f>IFERROR('APPENDIX 13'!D33/'APPENDIX 13'!D$44*100,"")</f>
        <v>0.27504502805719372</v>
      </c>
      <c r="E38" s="106">
        <f>IFERROR('APPENDIX 13'!E33/'APPENDIX 13'!E$44*100,"")</f>
        <v>0.15818459807533256</v>
      </c>
      <c r="F38" s="106">
        <f>IFERROR('APPENDIX 13'!F33/'APPENDIX 13'!F$44*100,"")</f>
        <v>0.30475075204542762</v>
      </c>
      <c r="G38" s="106">
        <f>IFERROR('APPENDIX 13'!G33/'APPENDIX 13'!G$44*100,"")</f>
        <v>1.1514468089508696</v>
      </c>
      <c r="H38" s="106">
        <f>IFERROR('APPENDIX 13'!H33/'APPENDIX 13'!H$44*100,"")</f>
        <v>1.340261296874349</v>
      </c>
      <c r="I38" s="106">
        <f>IFERROR('APPENDIX 13'!I33/'APPENDIX 13'!I$44*100,"")</f>
        <v>0.89445335653750868</v>
      </c>
      <c r="J38" s="106">
        <f>IFERROR('APPENDIX 13'!J33/'APPENDIX 13'!J$44*100,"")</f>
        <v>0.54703460008010052</v>
      </c>
      <c r="K38" s="106">
        <f>IFERROR('APPENDIX 13'!K33/'APPENDIX 13'!K$44*100,"")</f>
        <v>0</v>
      </c>
      <c r="L38" s="106">
        <f>IFERROR('APPENDIX 13'!L33/'APPENDIX 13'!L$44*100,"")</f>
        <v>1.1184617320835455</v>
      </c>
      <c r="M38" s="106">
        <f>IFERROR('APPENDIX 13'!M33/'APPENDIX 13'!M$44*100,"")</f>
        <v>0.49125633072592328</v>
      </c>
      <c r="N38" s="106">
        <f>IFERROR('APPENDIX 13'!N33/'APPENDIX 13'!N$44*100,"")</f>
        <v>0.42915484481128019</v>
      </c>
      <c r="O38" s="106">
        <f>IFERROR('APPENDIX 13'!O33/'APPENDIX 13'!O$44*100,"")</f>
        <v>0</v>
      </c>
      <c r="P38" s="106">
        <f>IFERROR('APPENDIX 13'!P33/'APPENDIX 13'!P$44*100,"")</f>
        <v>0.69041951691486114</v>
      </c>
      <c r="Q38" s="107">
        <f>IFERROR('APPENDIX 13'!Q33/'APPENDIX 13'!Q$44*100,"")</f>
        <v>0.39569250841734133</v>
      </c>
      <c r="R38" s="11"/>
    </row>
    <row r="39" spans="2:18" ht="25.5" customHeight="1" x14ac:dyDescent="0.3">
      <c r="B39" s="80" t="s">
        <v>194</v>
      </c>
      <c r="C39" s="106">
        <f>IFERROR('APPENDIX 13'!C32/'APPENDIX 13'!C$44*100,"")</f>
        <v>5.6675258094956407</v>
      </c>
      <c r="D39" s="106">
        <f>IFERROR('APPENDIX 13'!D32/'APPENDIX 13'!D$44*100,"")</f>
        <v>1.0211313723177071</v>
      </c>
      <c r="E39" s="106">
        <f>IFERROR('APPENDIX 13'!E32/'APPENDIX 13'!E$44*100,"")</f>
        <v>0.52093344784228801</v>
      </c>
      <c r="F39" s="106">
        <f>IFERROR('APPENDIX 13'!F32/'APPENDIX 13'!F$44*100,"")</f>
        <v>0.46360760415513597</v>
      </c>
      <c r="G39" s="106">
        <f>IFERROR('APPENDIX 13'!G32/'APPENDIX 13'!G$44*100,"")</f>
        <v>0.61079442588013777</v>
      </c>
      <c r="H39" s="106">
        <f>IFERROR('APPENDIX 13'!H32/'APPENDIX 13'!H$44*100,"")</f>
        <v>0.81233061669927631</v>
      </c>
      <c r="I39" s="106">
        <f>IFERROR('APPENDIX 13'!I32/'APPENDIX 13'!I$44*100,"")</f>
        <v>0.46270870500792788</v>
      </c>
      <c r="J39" s="106">
        <f>IFERROR('APPENDIX 13'!J32/'APPENDIX 13'!J$44*100,"")</f>
        <v>0.28215767047114454</v>
      </c>
      <c r="K39" s="106">
        <f>IFERROR('APPENDIX 13'!K32/'APPENDIX 13'!K$44*100,"")</f>
        <v>0</v>
      </c>
      <c r="L39" s="106">
        <f>IFERROR('APPENDIX 13'!L32/'APPENDIX 13'!L$44*100,"")</f>
        <v>0.59808154264545754</v>
      </c>
      <c r="M39" s="106">
        <f>IFERROR('APPENDIX 13'!M32/'APPENDIX 13'!M$44*100,"")</f>
        <v>0.66370277125110344</v>
      </c>
      <c r="N39" s="106">
        <f>IFERROR('APPENDIX 13'!N32/'APPENDIX 13'!N$44*100,"")</f>
        <v>0.38767087954604074</v>
      </c>
      <c r="O39" s="106">
        <f>IFERROR('APPENDIX 13'!O32/'APPENDIX 13'!O$44*100,"")</f>
        <v>0</v>
      </c>
      <c r="P39" s="106">
        <f>IFERROR('APPENDIX 13'!P32/'APPENDIX 13'!P$44*100,"")</f>
        <v>1.2815821053937591</v>
      </c>
      <c r="Q39" s="107">
        <f>IFERROR('APPENDIX 13'!Q32/'APPENDIX 13'!Q$44*100,"")</f>
        <v>0.37744629593804951</v>
      </c>
      <c r="R39" s="11"/>
    </row>
    <row r="40" spans="2:18" ht="25.5" customHeight="1" x14ac:dyDescent="0.3">
      <c r="B40" s="80" t="s">
        <v>40</v>
      </c>
      <c r="C40" s="106">
        <f>IFERROR('APPENDIX 13'!C37/'APPENDIX 13'!C$44*100,"")</f>
        <v>0</v>
      </c>
      <c r="D40" s="106">
        <f>IFERROR('APPENDIX 13'!D37/'APPENDIX 13'!D$44*100,"")</f>
        <v>0.28712062874866123</v>
      </c>
      <c r="E40" s="106">
        <f>IFERROR('APPENDIX 13'!E37/'APPENDIX 13'!E$44*100,"")</f>
        <v>0.34158703062644274</v>
      </c>
      <c r="F40" s="106">
        <f>IFERROR('APPENDIX 13'!F37/'APPENDIX 13'!F$44*100,"")</f>
        <v>0.13009075037529447</v>
      </c>
      <c r="G40" s="106">
        <f>IFERROR('APPENDIX 13'!G37/'APPENDIX 13'!G$44*100,"")</f>
        <v>0.35991765034502021</v>
      </c>
      <c r="H40" s="106">
        <f>IFERROR('APPENDIX 13'!H37/'APPENDIX 13'!H$44*100,"")</f>
        <v>6.436232977449248E-2</v>
      </c>
      <c r="I40" s="106">
        <f>IFERROR('APPENDIX 13'!I37/'APPENDIX 13'!I$44*100,"")</f>
        <v>0.97802684088818004</v>
      </c>
      <c r="J40" s="106">
        <f>IFERROR('APPENDIX 13'!J37/'APPENDIX 13'!J$44*100,"")</f>
        <v>0.9409150931336322</v>
      </c>
      <c r="K40" s="106">
        <f>IFERROR('APPENDIX 13'!K37/'APPENDIX 13'!K$44*100,"")</f>
        <v>0</v>
      </c>
      <c r="L40" s="106">
        <f>IFERROR('APPENDIX 13'!L37/'APPENDIX 13'!L$44*100,"")</f>
        <v>2.8141335165646937E-3</v>
      </c>
      <c r="M40" s="106">
        <f>IFERROR('APPENDIX 13'!M37/'APPENDIX 13'!M$44*100,"")</f>
        <v>0.47146739492795176</v>
      </c>
      <c r="N40" s="106">
        <f>IFERROR('APPENDIX 13'!N37/'APPENDIX 13'!N$44*100,"")</f>
        <v>0.30857191986931476</v>
      </c>
      <c r="O40" s="106">
        <f>IFERROR('APPENDIX 13'!O37/'APPENDIX 13'!O$44*100,"")</f>
        <v>8.8988404863741682E-2</v>
      </c>
      <c r="P40" s="106">
        <f>IFERROR('APPENDIX 13'!P37/'APPENDIX 13'!P$44*100,"")</f>
        <v>2.86719068486238E-2</v>
      </c>
      <c r="Q40" s="107">
        <f>IFERROR('APPENDIX 13'!Q37/'APPENDIX 13'!Q$44*100,"")</f>
        <v>0.37121644510672464</v>
      </c>
      <c r="R40" s="11"/>
    </row>
    <row r="41" spans="2:18" ht="25.5" customHeight="1" x14ac:dyDescent="0.3">
      <c r="B41" s="80" t="s">
        <v>23</v>
      </c>
      <c r="C41" s="106">
        <f>IFERROR('APPENDIX 13'!C15/'APPENDIX 13'!C$44*100,"")</f>
        <v>0</v>
      </c>
      <c r="D41" s="106">
        <f>IFERROR('APPENDIX 13'!D15/'APPENDIX 13'!D$44*100,"")</f>
        <v>0.45775815544270543</v>
      </c>
      <c r="E41" s="106">
        <f>IFERROR('APPENDIX 13'!E15/'APPENDIX 13'!E$44*100,"")</f>
        <v>0.39308079053502371</v>
      </c>
      <c r="F41" s="106">
        <f>IFERROR('APPENDIX 13'!F15/'APPENDIX 13'!F$44*100,"")</f>
        <v>0.11205428321186027</v>
      </c>
      <c r="G41" s="106">
        <f>IFERROR('APPENDIX 13'!G15/'APPENDIX 13'!G$44*100,"")</f>
        <v>4.1381736170741041E-4</v>
      </c>
      <c r="H41" s="106">
        <f>IFERROR('APPENDIX 13'!H15/'APPENDIX 13'!H$44*100,"")</f>
        <v>1.0851169647930963</v>
      </c>
      <c r="I41" s="106">
        <f>IFERROR('APPENDIX 13'!I15/'APPENDIX 13'!I$44*100,"")</f>
        <v>0.41034735869026245</v>
      </c>
      <c r="J41" s="106">
        <f>IFERROR('APPENDIX 13'!J15/'APPENDIX 13'!J$44*100,"")</f>
        <v>0.18008444191528683</v>
      </c>
      <c r="K41" s="106">
        <f>IFERROR('APPENDIX 13'!K15/'APPENDIX 13'!K$44*100,"")</f>
        <v>0</v>
      </c>
      <c r="L41" s="106">
        <f>IFERROR('APPENDIX 13'!L15/'APPENDIX 13'!L$44*100,"")</f>
        <v>0.1755706632834528</v>
      </c>
      <c r="M41" s="106">
        <f>IFERROR('APPENDIX 13'!M15/'APPENDIX 13'!M$44*100,"")</f>
        <v>0.15649794509770454</v>
      </c>
      <c r="N41" s="106">
        <f>IFERROR('APPENDIX 13'!N15/'APPENDIX 13'!N$44*100,"")</f>
        <v>0.33105493938612329</v>
      </c>
      <c r="O41" s="106">
        <f>IFERROR('APPENDIX 13'!O15/'APPENDIX 13'!O$44*100,"")</f>
        <v>0</v>
      </c>
      <c r="P41" s="106">
        <f>IFERROR('APPENDIX 13'!P15/'APPENDIX 13'!P$44*100,"")</f>
        <v>-0.32300206333467829</v>
      </c>
      <c r="Q41" s="107">
        <f>IFERROR('APPENDIX 13'!Q15/'APPENDIX 13'!Q$44*100,"")</f>
        <v>0.16264344069904746</v>
      </c>
      <c r="R41" s="11"/>
    </row>
    <row r="42" spans="2:18" ht="25.5" customHeight="1" x14ac:dyDescent="0.3">
      <c r="B42" s="80" t="s">
        <v>44</v>
      </c>
      <c r="C42" s="106">
        <f>IFERROR('APPENDIX 13'!C41/'APPENDIX 13'!C$44*100,"")</f>
        <v>0</v>
      </c>
      <c r="D42" s="106">
        <f>IFERROR('APPENDIX 13'!D41/'APPENDIX 13'!D$44*100,"")</f>
        <v>-0.10264260587747352</v>
      </c>
      <c r="E42" s="106">
        <f>IFERROR('APPENDIX 13'!E41/'APPENDIX 13'!E$44*100,"")</f>
        <v>2.3630698040239199E-2</v>
      </c>
      <c r="F42" s="106">
        <f>IFERROR('APPENDIX 13'!F41/'APPENDIX 13'!F$44*100,"")</f>
        <v>-0.7119185363419035</v>
      </c>
      <c r="G42" s="106">
        <f>IFERROR('APPENDIX 13'!G41/'APPENDIX 13'!G$44*100,"")</f>
        <v>0.14049099429966583</v>
      </c>
      <c r="H42" s="106">
        <f>IFERROR('APPENDIX 13'!H41/'APPENDIX 13'!H$44*100,"")</f>
        <v>0.36161700158423532</v>
      </c>
      <c r="I42" s="106">
        <f>IFERROR('APPENDIX 13'!I41/'APPENDIX 13'!I$44*100,"")</f>
        <v>0.32399842838434623</v>
      </c>
      <c r="J42" s="106">
        <f>IFERROR('APPENDIX 13'!J41/'APPENDIX 13'!J$44*100,"")</f>
        <v>0.32227873480897168</v>
      </c>
      <c r="K42" s="106">
        <f>IFERROR('APPENDIX 13'!K41/'APPENDIX 13'!K$44*100,"")</f>
        <v>0.483658507176912</v>
      </c>
      <c r="L42" s="106">
        <f>IFERROR('APPENDIX 13'!L41/'APPENDIX 13'!L$44*100,"")</f>
        <v>0.32206194689573714</v>
      </c>
      <c r="M42" s="106">
        <f>IFERROR('APPENDIX 13'!M41/'APPENDIX 13'!M$44*100,"")</f>
        <v>0.26387025712281675</v>
      </c>
      <c r="N42" s="106">
        <f>IFERROR('APPENDIX 13'!N41/'APPENDIX 13'!N$44*100,"")</f>
        <v>-0.54840512423695298</v>
      </c>
      <c r="O42" s="106">
        <f>IFERROR('APPENDIX 13'!O41/'APPENDIX 13'!O$44*100,"")</f>
        <v>7.8383196857671644E-2</v>
      </c>
      <c r="P42" s="106">
        <f>IFERROR('APPENDIX 13'!P41/'APPENDIX 13'!P$44*100,"")</f>
        <v>0.33770293193706358</v>
      </c>
      <c r="Q42" s="107">
        <f>IFERROR('APPENDIX 13'!Q41/'APPENDIX 13'!Q$44*100,"")</f>
        <v>7.1867263630153944E-2</v>
      </c>
      <c r="R42" s="11"/>
    </row>
    <row r="43" spans="2:18" ht="25.5" customHeight="1" x14ac:dyDescent="0.3">
      <c r="B43" s="80" t="s">
        <v>46</v>
      </c>
      <c r="C43" s="106">
        <f>IFERROR('APPENDIX 13'!C43/'APPENDIX 13'!C$44*100,"")</f>
        <v>0</v>
      </c>
      <c r="D43" s="106">
        <f>IFERROR('APPENDIX 13'!D43/'APPENDIX 13'!D$44*100,"")</f>
        <v>0</v>
      </c>
      <c r="E43" s="106">
        <f>IFERROR('APPENDIX 13'!E43/'APPENDIX 13'!E$44*100,"")</f>
        <v>0</v>
      </c>
      <c r="F43" s="106">
        <f>IFERROR('APPENDIX 13'!F43/'APPENDIX 13'!F$44*100,"")</f>
        <v>0</v>
      </c>
      <c r="G43" s="106">
        <f>IFERROR('APPENDIX 13'!G43/'APPENDIX 13'!G$44*100,"")</f>
        <v>0</v>
      </c>
      <c r="H43" s="106">
        <f>IFERROR('APPENDIX 13'!H43/'APPENDIX 13'!H$44*100,"")</f>
        <v>0</v>
      </c>
      <c r="I43" s="106">
        <f>IFERROR('APPENDIX 13'!I43/'APPENDIX 13'!I$44*100,"")</f>
        <v>0</v>
      </c>
      <c r="J43" s="106">
        <f>IFERROR('APPENDIX 13'!J43/'APPENDIX 13'!J$44*100,"")</f>
        <v>0</v>
      </c>
      <c r="K43" s="106">
        <f>IFERROR('APPENDIX 13'!K43/'APPENDIX 13'!K$44*100,"")</f>
        <v>0</v>
      </c>
      <c r="L43" s="106">
        <f>IFERROR('APPENDIX 13'!L43/'APPENDIX 13'!L$44*100,"")</f>
        <v>0</v>
      </c>
      <c r="M43" s="106">
        <f>IFERROR('APPENDIX 13'!M43/'APPENDIX 13'!M$44*100,"")</f>
        <v>0</v>
      </c>
      <c r="N43" s="106">
        <f>IFERROR('APPENDIX 13'!N43/'APPENDIX 13'!N$44*100,"")</f>
        <v>0</v>
      </c>
      <c r="O43" s="106">
        <f>IFERROR('APPENDIX 13'!O43/'APPENDIX 13'!O$44*100,"")</f>
        <v>0</v>
      </c>
      <c r="P43" s="106">
        <f>IFERROR('APPENDIX 13'!P43/'APPENDIX 13'!P$44*100,"")</f>
        <v>0</v>
      </c>
      <c r="Q43" s="107">
        <f>IFERROR('APPENDIX 13'!Q43/'APPENDIX 13'!Q$44*100,"")</f>
        <v>0</v>
      </c>
      <c r="R43" s="11"/>
    </row>
    <row r="44" spans="2:18" ht="25.5" customHeight="1" x14ac:dyDescent="0.25">
      <c r="B44" s="108" t="s">
        <v>47</v>
      </c>
      <c r="C44" s="109">
        <f>SUM(C7:C43)</f>
        <v>100</v>
      </c>
      <c r="D44" s="109">
        <f t="shared" ref="D44:Q44" si="0">SUM(D7:D43)</f>
        <v>99.999999999999986</v>
      </c>
      <c r="E44" s="109">
        <f t="shared" si="0"/>
        <v>100</v>
      </c>
      <c r="F44" s="109">
        <f t="shared" si="0"/>
        <v>100</v>
      </c>
      <c r="G44" s="109">
        <f t="shared" si="0"/>
        <v>100.00000000000001</v>
      </c>
      <c r="H44" s="109">
        <f t="shared" si="0"/>
        <v>99.999999999999986</v>
      </c>
      <c r="I44" s="109">
        <f t="shared" si="0"/>
        <v>99.999999999999986</v>
      </c>
      <c r="J44" s="109">
        <f t="shared" si="0"/>
        <v>99.999999999999986</v>
      </c>
      <c r="K44" s="109">
        <f t="shared" si="0"/>
        <v>100.00000000000001</v>
      </c>
      <c r="L44" s="109">
        <f t="shared" si="0"/>
        <v>100.00000000000001</v>
      </c>
      <c r="M44" s="109">
        <f t="shared" si="0"/>
        <v>100</v>
      </c>
      <c r="N44" s="109">
        <f t="shared" si="0"/>
        <v>99.999999999999943</v>
      </c>
      <c r="O44" s="109">
        <f t="shared" si="0"/>
        <v>100</v>
      </c>
      <c r="P44" s="109">
        <f t="shared" si="0"/>
        <v>100</v>
      </c>
      <c r="Q44" s="109">
        <f t="shared" si="0"/>
        <v>99.999999999999986</v>
      </c>
      <c r="R44" s="11"/>
    </row>
    <row r="45" spans="2:18" ht="25.5" customHeight="1" x14ac:dyDescent="0.25">
      <c r="B45" s="266" t="s">
        <v>48</v>
      </c>
      <c r="C45" s="267"/>
      <c r="D45" s="267"/>
      <c r="E45" s="267"/>
      <c r="F45" s="267"/>
      <c r="G45" s="267"/>
      <c r="H45" s="267"/>
      <c r="I45" s="267"/>
      <c r="J45" s="267"/>
      <c r="K45" s="267"/>
      <c r="L45" s="267"/>
      <c r="M45" s="267"/>
      <c r="N45" s="267"/>
      <c r="O45" s="267"/>
      <c r="P45" s="267"/>
      <c r="Q45" s="268"/>
      <c r="R45" s="11"/>
    </row>
    <row r="46" spans="2:18" ht="25.5" customHeight="1" x14ac:dyDescent="0.3">
      <c r="B46" s="80" t="s">
        <v>50</v>
      </c>
      <c r="C46" s="205">
        <f>IFERROR('APPENDIX 13'!C48/'APPENDIX 13'!C$49*100,"")</f>
        <v>67.948602749573183</v>
      </c>
      <c r="D46" s="205">
        <f>IFERROR('APPENDIX 13'!D48/'APPENDIX 13'!D$49*100,"")</f>
        <v>36.94724421318557</v>
      </c>
      <c r="E46" s="205">
        <f>IFERROR('APPENDIX 13'!E48/'APPENDIX 13'!E$49*100,"")</f>
        <v>100.47616666388856</v>
      </c>
      <c r="F46" s="205">
        <f>IFERROR('APPENDIX 13'!F48/'APPENDIX 13'!F$49*100,"")</f>
        <v>21.555205018602589</v>
      </c>
      <c r="G46" s="205">
        <f>IFERROR('APPENDIX 13'!G48/'APPENDIX 13'!G$49*100,"")</f>
        <v>49.756632618084595</v>
      </c>
      <c r="H46" s="205">
        <f>IFERROR('APPENDIX 13'!H48/'APPENDIX 13'!H$49*100,"")</f>
        <v>33.208280410151161</v>
      </c>
      <c r="I46" s="205">
        <f>IFERROR('APPENDIX 13'!I48/'APPENDIX 13'!I$49*100,"")</f>
        <v>100</v>
      </c>
      <c r="J46" s="205">
        <f>IFERROR('APPENDIX 13'!J48/'APPENDIX 13'!J$49*100,"")</f>
        <v>37.253906865232835</v>
      </c>
      <c r="K46" s="205" t="str">
        <f>IFERROR('APPENDIX 13'!K48/'APPENDIX 13'!K$49*100,"")</f>
        <v/>
      </c>
      <c r="L46" s="205">
        <f>IFERROR('APPENDIX 13'!L48/'APPENDIX 13'!L$49*100,"")</f>
        <v>60.745376955903275</v>
      </c>
      <c r="M46" s="205">
        <f>IFERROR('APPENDIX 13'!M48/'APPENDIX 13'!M$49*100,"")</f>
        <v>29.210134128166914</v>
      </c>
      <c r="N46" s="205">
        <f>IFERROR('APPENDIX 13'!N48/'APPENDIX 13'!N$49*100,"")</f>
        <v>10.560519902518278</v>
      </c>
      <c r="O46" s="205">
        <f>IFERROR('APPENDIX 13'!O48/'APPENDIX 13'!O$49*100,"")</f>
        <v>63.173314042022554</v>
      </c>
      <c r="P46" s="205">
        <f>IFERROR('APPENDIX 13'!P48/'APPENDIX 13'!P$49*100,"")</f>
        <v>78.081605375890419</v>
      </c>
      <c r="Q46" s="206">
        <f>IFERROR('APPENDIX 13'!Q48/'APPENDIX 13'!Q$49*100,"")</f>
        <v>54.754016281673209</v>
      </c>
      <c r="R46" s="11"/>
    </row>
    <row r="47" spans="2:18" ht="25.5" customHeight="1" x14ac:dyDescent="0.3">
      <c r="B47" s="80" t="s">
        <v>81</v>
      </c>
      <c r="C47" s="205">
        <f>IFERROR('APPENDIX 13'!C47/'APPENDIX 13'!C$49*100,"")</f>
        <v>6.9098751010872501</v>
      </c>
      <c r="D47" s="205">
        <f>IFERROR('APPENDIX 13'!D47/'APPENDIX 13'!D$49*100,"")</f>
        <v>46.980148354533021</v>
      </c>
      <c r="E47" s="205">
        <f>IFERROR('APPENDIX 13'!E47/'APPENDIX 13'!E$49*100,"")</f>
        <v>0</v>
      </c>
      <c r="F47" s="205">
        <f>IFERROR('APPENDIX 13'!F47/'APPENDIX 13'!F$49*100,"")</f>
        <v>58.29157883375229</v>
      </c>
      <c r="G47" s="205">
        <f>IFERROR('APPENDIX 13'!G47/'APPENDIX 13'!G$49*100,"")</f>
        <v>5.4500582710632752</v>
      </c>
      <c r="H47" s="205">
        <f>IFERROR('APPENDIX 13'!H47/'APPENDIX 13'!H$49*100,"")</f>
        <v>51.540590328305981</v>
      </c>
      <c r="I47" s="205">
        <f>IFERROR('APPENDIX 13'!I47/'APPENDIX 13'!I$49*100,"")</f>
        <v>0</v>
      </c>
      <c r="J47" s="205">
        <f>IFERROR('APPENDIX 13'!J47/'APPENDIX 13'!J$49*100,"")</f>
        <v>49.611500971247573</v>
      </c>
      <c r="K47" s="205" t="str">
        <f>IFERROR('APPENDIX 13'!K47/'APPENDIX 13'!K$49*100,"")</f>
        <v/>
      </c>
      <c r="L47" s="205">
        <f>IFERROR('APPENDIX 13'!L47/'APPENDIX 13'!L$49*100,"")</f>
        <v>28.157420578473207</v>
      </c>
      <c r="M47" s="205">
        <f>IFERROR('APPENDIX 13'!M47/'APPENDIX 13'!M$49*100,"")</f>
        <v>0</v>
      </c>
      <c r="N47" s="205">
        <f>IFERROR('APPENDIX 13'!N47/'APPENDIX 13'!N$49*100,"")</f>
        <v>0</v>
      </c>
      <c r="O47" s="205">
        <f>IFERROR('APPENDIX 13'!O47/'APPENDIX 13'!O$49*100,"")</f>
        <v>29.939967785642629</v>
      </c>
      <c r="P47" s="205">
        <f>IFERROR('APPENDIX 13'!P47/'APPENDIX 13'!P$49*100,"")</f>
        <v>16.891021396594077</v>
      </c>
      <c r="Q47" s="206">
        <f>IFERROR('APPENDIX 13'!Q47/'APPENDIX 13'!Q$49*100,"")</f>
        <v>34.256018352645349</v>
      </c>
      <c r="R47" s="11"/>
    </row>
    <row r="48" spans="2:18" ht="25.5" customHeight="1" x14ac:dyDescent="0.3">
      <c r="B48" s="80" t="s">
        <v>49</v>
      </c>
      <c r="C48" s="205">
        <f>IFERROR('APPENDIX 13'!C46/'APPENDIX 13'!C$49*100,"")</f>
        <v>25.141522149339561</v>
      </c>
      <c r="D48" s="205">
        <f>IFERROR('APPENDIX 13'!D46/'APPENDIX 13'!D$49*100,"")</f>
        <v>16.072607432281405</v>
      </c>
      <c r="E48" s="205">
        <f>IFERROR('APPENDIX 13'!E46/'APPENDIX 13'!E$49*100,"")</f>
        <v>-0.47616666388856477</v>
      </c>
      <c r="F48" s="205">
        <f>IFERROR('APPENDIX 13'!F46/'APPENDIX 13'!F$49*100,"")</f>
        <v>20.153216147645125</v>
      </c>
      <c r="G48" s="205">
        <f>IFERROR('APPENDIX 13'!G46/'APPENDIX 13'!G$49*100,"")</f>
        <v>44.793309110852128</v>
      </c>
      <c r="H48" s="205">
        <f>IFERROR('APPENDIX 13'!H46/'APPENDIX 13'!H$49*100,"")</f>
        <v>15.251129261542861</v>
      </c>
      <c r="I48" s="205">
        <f>IFERROR('APPENDIX 13'!I46/'APPENDIX 13'!I$49*100,"")</f>
        <v>0</v>
      </c>
      <c r="J48" s="205">
        <f>IFERROR('APPENDIX 13'!J46/'APPENDIX 13'!J$49*100,"")</f>
        <v>13.13459216351959</v>
      </c>
      <c r="K48" s="205" t="str">
        <f>IFERROR('APPENDIX 13'!K46/'APPENDIX 13'!K$49*100,"")</f>
        <v/>
      </c>
      <c r="L48" s="205">
        <f>IFERROR('APPENDIX 13'!L46/'APPENDIX 13'!L$49*100,"")</f>
        <v>11.097202465623518</v>
      </c>
      <c r="M48" s="205">
        <f>IFERROR('APPENDIX 13'!M46/'APPENDIX 13'!M$49*100,"")</f>
        <v>70.789865871833086</v>
      </c>
      <c r="N48" s="205">
        <f>IFERROR('APPENDIX 13'!N46/'APPENDIX 13'!N$49*100,"")</f>
        <v>89.43948009748172</v>
      </c>
      <c r="O48" s="205">
        <f>IFERROR('APPENDIX 13'!O46/'APPENDIX 13'!O$49*100,"")</f>
        <v>6.8867181723348212</v>
      </c>
      <c r="P48" s="205">
        <f>IFERROR('APPENDIX 13'!P46/'APPENDIX 13'!P$49*100,"")</f>
        <v>5.0273732275155085</v>
      </c>
      <c r="Q48" s="206">
        <f>IFERROR('APPENDIX 13'!Q46/'APPENDIX 13'!Q$49*100,"")</f>
        <v>10.989965365681446</v>
      </c>
      <c r="R48" s="11"/>
    </row>
    <row r="49" spans="2:18" ht="25.5" customHeight="1" x14ac:dyDescent="0.25">
      <c r="B49" s="108" t="s">
        <v>198</v>
      </c>
      <c r="C49" s="109">
        <f>SUM(C46:C48)</f>
        <v>100</v>
      </c>
      <c r="D49" s="109">
        <f t="shared" ref="D49:Q49" si="1">SUM(D46:D48)</f>
        <v>99.999999999999986</v>
      </c>
      <c r="E49" s="109">
        <f t="shared" si="1"/>
        <v>100</v>
      </c>
      <c r="F49" s="109">
        <f t="shared" si="1"/>
        <v>100</v>
      </c>
      <c r="G49" s="109">
        <f t="shared" si="1"/>
        <v>100</v>
      </c>
      <c r="H49" s="109">
        <f t="shared" si="1"/>
        <v>100</v>
      </c>
      <c r="I49" s="109">
        <f t="shared" si="1"/>
        <v>100</v>
      </c>
      <c r="J49" s="109">
        <f t="shared" si="1"/>
        <v>100</v>
      </c>
      <c r="K49" s="109">
        <f t="shared" si="1"/>
        <v>0</v>
      </c>
      <c r="L49" s="109">
        <f t="shared" si="1"/>
        <v>100</v>
      </c>
      <c r="M49" s="109">
        <f t="shared" si="1"/>
        <v>100</v>
      </c>
      <c r="N49" s="109">
        <f t="shared" si="1"/>
        <v>100</v>
      </c>
      <c r="O49" s="109">
        <f t="shared" si="1"/>
        <v>100.00000000000001</v>
      </c>
      <c r="P49" s="109">
        <f t="shared" si="1"/>
        <v>100</v>
      </c>
      <c r="Q49" s="109">
        <f t="shared" si="1"/>
        <v>100</v>
      </c>
      <c r="R49" s="11"/>
    </row>
    <row r="50" spans="2:18" ht="18" customHeight="1" x14ac:dyDescent="0.25">
      <c r="B50" s="272" t="s">
        <v>254</v>
      </c>
      <c r="C50" s="272"/>
      <c r="D50" s="272"/>
      <c r="E50" s="272"/>
      <c r="F50" s="272"/>
      <c r="G50" s="272"/>
      <c r="H50" s="272"/>
      <c r="I50" s="272"/>
      <c r="J50" s="272"/>
      <c r="K50" s="272"/>
      <c r="L50" s="272"/>
      <c r="M50" s="272"/>
      <c r="N50" s="272"/>
      <c r="O50" s="272"/>
      <c r="P50" s="272"/>
      <c r="Q50" s="272"/>
    </row>
  </sheetData>
  <sheetProtection password="E931" sheet="1" objects="1" scenarios="1"/>
  <sortState ref="B8:Q43">
    <sortCondition descending="1" ref="Q8:Q43"/>
  </sortState>
  <mergeCells count="20">
    <mergeCell ref="M4:M5"/>
    <mergeCell ref="N4:N5"/>
    <mergeCell ref="O4:O5"/>
    <mergeCell ref="P4:P5"/>
    <mergeCell ref="B50:Q50"/>
    <mergeCell ref="B6:Q6"/>
    <mergeCell ref="B45:Q45"/>
    <mergeCell ref="B3:Q3"/>
    <mergeCell ref="B4:B5"/>
    <mergeCell ref="C4:C5"/>
    <mergeCell ref="D4:D5"/>
    <mergeCell ref="E4:E5"/>
    <mergeCell ref="F4:F5"/>
    <mergeCell ref="G4:G5"/>
    <mergeCell ref="H4:H5"/>
    <mergeCell ref="I4:I5"/>
    <mergeCell ref="J4:J5"/>
    <mergeCell ref="Q4:Q5"/>
    <mergeCell ref="K4:K5"/>
    <mergeCell ref="L4:L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B1:Q50"/>
  <sheetViews>
    <sheetView showGridLines="0" topLeftCell="I34" zoomScale="80" zoomScaleNormal="80" workbookViewId="0">
      <selection activeCell="B3" sqref="B3:Q37"/>
    </sheetView>
  </sheetViews>
  <sheetFormatPr defaultRowHeight="19.5" customHeight="1" x14ac:dyDescent="0.25"/>
  <cols>
    <col min="1" max="1" width="12" style="11" customWidth="1"/>
    <col min="2" max="2" width="45.140625" style="24" bestFit="1" customWidth="1"/>
    <col min="3" max="17" width="19.5703125" style="11" customWidth="1"/>
    <col min="18" max="18" width="11.5703125" style="11" customWidth="1"/>
    <col min="19" max="19" width="16.140625" style="11" customWidth="1"/>
    <col min="20" max="16384" width="9.140625" style="11"/>
  </cols>
  <sheetData>
    <row r="1" spans="2:17" ht="24.75" customHeight="1" x14ac:dyDescent="0.25"/>
    <row r="3" spans="2:17" ht="24.75" customHeight="1" x14ac:dyDescent="0.25">
      <c r="B3" s="277" t="s">
        <v>298</v>
      </c>
      <c r="C3" s="277"/>
      <c r="D3" s="277"/>
      <c r="E3" s="277"/>
      <c r="F3" s="277"/>
      <c r="G3" s="277"/>
      <c r="H3" s="277"/>
      <c r="I3" s="277"/>
      <c r="J3" s="277"/>
      <c r="K3" s="277"/>
      <c r="L3" s="277"/>
      <c r="M3" s="277"/>
      <c r="N3" s="277"/>
      <c r="O3" s="277"/>
      <c r="P3" s="277"/>
      <c r="Q3" s="277"/>
    </row>
    <row r="4" spans="2:17" ht="30" x14ac:dyDescent="0.25">
      <c r="B4" s="97" t="s">
        <v>0</v>
      </c>
      <c r="C4" s="100" t="s">
        <v>90</v>
      </c>
      <c r="D4" s="100" t="s">
        <v>91</v>
      </c>
      <c r="E4" s="100" t="s">
        <v>92</v>
      </c>
      <c r="F4" s="100" t="s">
        <v>93</v>
      </c>
      <c r="G4" s="100" t="s">
        <v>94</v>
      </c>
      <c r="H4" s="100" t="s">
        <v>95</v>
      </c>
      <c r="I4" s="100" t="s">
        <v>96</v>
      </c>
      <c r="J4" s="100" t="s">
        <v>97</v>
      </c>
      <c r="K4" s="100" t="s">
        <v>98</v>
      </c>
      <c r="L4" s="100" t="s">
        <v>99</v>
      </c>
      <c r="M4" s="100" t="s">
        <v>100</v>
      </c>
      <c r="N4" s="100" t="s">
        <v>101</v>
      </c>
      <c r="O4" s="100" t="s">
        <v>102</v>
      </c>
      <c r="P4" s="100" t="s">
        <v>103</v>
      </c>
      <c r="Q4" s="100" t="s">
        <v>104</v>
      </c>
    </row>
    <row r="5" spans="2:17" ht="28.5" customHeight="1" x14ac:dyDescent="0.25">
      <c r="B5" s="278" t="s">
        <v>16</v>
      </c>
      <c r="C5" s="278"/>
      <c r="D5" s="278"/>
      <c r="E5" s="278"/>
      <c r="F5" s="278"/>
      <c r="G5" s="278"/>
      <c r="H5" s="278"/>
      <c r="I5" s="278"/>
      <c r="J5" s="278"/>
      <c r="K5" s="278"/>
      <c r="L5" s="278"/>
      <c r="M5" s="278"/>
      <c r="N5" s="278"/>
      <c r="O5" s="278"/>
      <c r="P5" s="278"/>
      <c r="Q5" s="278"/>
    </row>
    <row r="6" spans="2:17" ht="28.5" customHeight="1" x14ac:dyDescent="0.25">
      <c r="B6" s="114" t="s">
        <v>17</v>
      </c>
      <c r="C6" s="115">
        <v>0</v>
      </c>
      <c r="D6" s="115">
        <v>0</v>
      </c>
      <c r="E6" s="115">
        <v>0</v>
      </c>
      <c r="F6" s="115">
        <v>0</v>
      </c>
      <c r="G6" s="115">
        <v>0</v>
      </c>
      <c r="H6" s="115">
        <v>0</v>
      </c>
      <c r="I6" s="115">
        <v>0</v>
      </c>
      <c r="J6" s="115">
        <v>0</v>
      </c>
      <c r="K6" s="115">
        <v>0</v>
      </c>
      <c r="L6" s="115">
        <v>546</v>
      </c>
      <c r="M6" s="115">
        <v>0</v>
      </c>
      <c r="N6" s="115">
        <v>0</v>
      </c>
      <c r="O6" s="115">
        <v>887101</v>
      </c>
      <c r="P6" s="115">
        <v>368</v>
      </c>
      <c r="Q6" s="116">
        <v>888015</v>
      </c>
    </row>
    <row r="7" spans="2:17" ht="28.5" customHeight="1" x14ac:dyDescent="0.25">
      <c r="B7" s="114" t="s">
        <v>18</v>
      </c>
      <c r="C7" s="115">
        <v>0</v>
      </c>
      <c r="D7" s="115">
        <v>-1029</v>
      </c>
      <c r="E7" s="115">
        <v>64</v>
      </c>
      <c r="F7" s="115">
        <v>2872</v>
      </c>
      <c r="G7" s="115">
        <v>5146</v>
      </c>
      <c r="H7" s="115">
        <v>0</v>
      </c>
      <c r="I7" s="115">
        <v>108018</v>
      </c>
      <c r="J7" s="115">
        <v>41093</v>
      </c>
      <c r="K7" s="115">
        <v>75816</v>
      </c>
      <c r="L7" s="115">
        <v>338</v>
      </c>
      <c r="M7" s="115">
        <v>116</v>
      </c>
      <c r="N7" s="115">
        <v>702</v>
      </c>
      <c r="O7" s="115">
        <v>0</v>
      </c>
      <c r="P7" s="115">
        <v>727</v>
      </c>
      <c r="Q7" s="116">
        <v>233862</v>
      </c>
    </row>
    <row r="8" spans="2:17" ht="28.5" customHeight="1" x14ac:dyDescent="0.25">
      <c r="B8" s="114" t="s">
        <v>19</v>
      </c>
      <c r="C8" s="117">
        <v>1768</v>
      </c>
      <c r="D8" s="117">
        <v>382</v>
      </c>
      <c r="E8" s="117">
        <v>3144</v>
      </c>
      <c r="F8" s="117">
        <v>12247</v>
      </c>
      <c r="G8" s="117">
        <v>19679</v>
      </c>
      <c r="H8" s="117">
        <v>868</v>
      </c>
      <c r="I8" s="117">
        <v>75973</v>
      </c>
      <c r="J8" s="117">
        <v>29760</v>
      </c>
      <c r="K8" s="117">
        <v>0</v>
      </c>
      <c r="L8" s="117">
        <v>40032</v>
      </c>
      <c r="M8" s="117">
        <v>7637</v>
      </c>
      <c r="N8" s="117">
        <v>11111</v>
      </c>
      <c r="O8" s="117">
        <v>0</v>
      </c>
      <c r="P8" s="117">
        <v>0</v>
      </c>
      <c r="Q8" s="116">
        <v>202601</v>
      </c>
    </row>
    <row r="9" spans="2:17" ht="28.5" customHeight="1" x14ac:dyDescent="0.25">
      <c r="B9" s="114" t="s">
        <v>199</v>
      </c>
      <c r="C9" s="117">
        <v>0</v>
      </c>
      <c r="D9" s="117">
        <v>0</v>
      </c>
      <c r="E9" s="117">
        <v>957</v>
      </c>
      <c r="F9" s="117">
        <v>2746</v>
      </c>
      <c r="G9" s="117">
        <v>0</v>
      </c>
      <c r="H9" s="117">
        <v>23</v>
      </c>
      <c r="I9" s="117">
        <v>5124</v>
      </c>
      <c r="J9" s="117">
        <v>4721</v>
      </c>
      <c r="K9" s="117">
        <v>0</v>
      </c>
      <c r="L9" s="117">
        <v>51</v>
      </c>
      <c r="M9" s="117">
        <v>19</v>
      </c>
      <c r="N9" s="117">
        <v>2472</v>
      </c>
      <c r="O9" s="117">
        <v>0</v>
      </c>
      <c r="P9" s="117">
        <v>0</v>
      </c>
      <c r="Q9" s="116">
        <v>16112</v>
      </c>
    </row>
    <row r="10" spans="2:17" ht="28.5" customHeight="1" x14ac:dyDescent="0.25">
      <c r="B10" s="114" t="s">
        <v>20</v>
      </c>
      <c r="C10" s="117">
        <v>0</v>
      </c>
      <c r="D10" s="117">
        <v>3598</v>
      </c>
      <c r="E10" s="117">
        <v>3396</v>
      </c>
      <c r="F10" s="117">
        <v>16992</v>
      </c>
      <c r="G10" s="117">
        <v>16809</v>
      </c>
      <c r="H10" s="117">
        <v>16157</v>
      </c>
      <c r="I10" s="117">
        <v>222827</v>
      </c>
      <c r="J10" s="117">
        <v>211182</v>
      </c>
      <c r="K10" s="117">
        <v>0</v>
      </c>
      <c r="L10" s="117">
        <v>15874</v>
      </c>
      <c r="M10" s="117">
        <v>17368</v>
      </c>
      <c r="N10" s="117">
        <v>74287</v>
      </c>
      <c r="O10" s="117">
        <v>378151</v>
      </c>
      <c r="P10" s="117">
        <v>25836</v>
      </c>
      <c r="Q10" s="116">
        <v>1002477</v>
      </c>
    </row>
    <row r="11" spans="2:17" ht="28.5" customHeight="1" x14ac:dyDescent="0.25">
      <c r="B11" s="114" t="s">
        <v>191</v>
      </c>
      <c r="C11" s="117">
        <v>0</v>
      </c>
      <c r="D11" s="117">
        <v>8944</v>
      </c>
      <c r="E11" s="117">
        <v>3931</v>
      </c>
      <c r="F11" s="117">
        <v>21640</v>
      </c>
      <c r="G11" s="117">
        <v>1228</v>
      </c>
      <c r="H11" s="117">
        <v>9426</v>
      </c>
      <c r="I11" s="117">
        <v>250398</v>
      </c>
      <c r="J11" s="117">
        <v>171680</v>
      </c>
      <c r="K11" s="117">
        <v>0</v>
      </c>
      <c r="L11" s="117">
        <v>13641</v>
      </c>
      <c r="M11" s="117">
        <v>28441</v>
      </c>
      <c r="N11" s="117">
        <v>14963</v>
      </c>
      <c r="O11" s="117">
        <v>351425</v>
      </c>
      <c r="P11" s="117">
        <v>66343</v>
      </c>
      <c r="Q11" s="116">
        <v>942060</v>
      </c>
    </row>
    <row r="12" spans="2:17" ht="28.5" customHeight="1" x14ac:dyDescent="0.25">
      <c r="B12" s="114" t="s">
        <v>21</v>
      </c>
      <c r="C12" s="117">
        <v>0</v>
      </c>
      <c r="D12" s="117">
        <v>-1392</v>
      </c>
      <c r="E12" s="117">
        <v>590</v>
      </c>
      <c r="F12" s="117">
        <v>2241</v>
      </c>
      <c r="G12" s="117">
        <v>-1774</v>
      </c>
      <c r="H12" s="117">
        <v>1063</v>
      </c>
      <c r="I12" s="117">
        <v>62845</v>
      </c>
      <c r="J12" s="117">
        <v>67542</v>
      </c>
      <c r="K12" s="117">
        <v>0</v>
      </c>
      <c r="L12" s="117">
        <v>-6198</v>
      </c>
      <c r="M12" s="117">
        <v>5711</v>
      </c>
      <c r="N12" s="117">
        <v>9497</v>
      </c>
      <c r="O12" s="117">
        <v>0</v>
      </c>
      <c r="P12" s="117">
        <v>0</v>
      </c>
      <c r="Q12" s="116">
        <v>140123</v>
      </c>
    </row>
    <row r="13" spans="2:17" ht="28.5" customHeight="1" x14ac:dyDescent="0.25">
      <c r="B13" s="114" t="s">
        <v>22</v>
      </c>
      <c r="C13" s="117">
        <v>0</v>
      </c>
      <c r="D13" s="117">
        <v>10284</v>
      </c>
      <c r="E13" s="117">
        <v>2822</v>
      </c>
      <c r="F13" s="117">
        <v>30638</v>
      </c>
      <c r="G13" s="117">
        <v>17161</v>
      </c>
      <c r="H13" s="117">
        <v>3457</v>
      </c>
      <c r="I13" s="117">
        <v>455102</v>
      </c>
      <c r="J13" s="117">
        <v>389743</v>
      </c>
      <c r="K13" s="117">
        <v>0</v>
      </c>
      <c r="L13" s="117">
        <v>10892</v>
      </c>
      <c r="M13" s="117">
        <v>30770</v>
      </c>
      <c r="N13" s="117">
        <v>38086</v>
      </c>
      <c r="O13" s="117">
        <v>359811</v>
      </c>
      <c r="P13" s="117">
        <v>-21484</v>
      </c>
      <c r="Q13" s="116">
        <v>1327284</v>
      </c>
    </row>
    <row r="14" spans="2:17" ht="28.5" customHeight="1" x14ac:dyDescent="0.25">
      <c r="B14" s="114" t="s">
        <v>23</v>
      </c>
      <c r="C14" s="117">
        <v>0</v>
      </c>
      <c r="D14" s="117">
        <v>4223</v>
      </c>
      <c r="E14" s="117">
        <v>0</v>
      </c>
      <c r="F14" s="117">
        <v>4387</v>
      </c>
      <c r="G14" s="117">
        <v>-10</v>
      </c>
      <c r="H14" s="117">
        <v>1909</v>
      </c>
      <c r="I14" s="117">
        <v>8816</v>
      </c>
      <c r="J14" s="117">
        <v>5750</v>
      </c>
      <c r="K14" s="117">
        <v>0</v>
      </c>
      <c r="L14" s="117">
        <v>0</v>
      </c>
      <c r="M14" s="117">
        <v>0</v>
      </c>
      <c r="N14" s="117">
        <v>0</v>
      </c>
      <c r="O14" s="117">
        <v>0</v>
      </c>
      <c r="P14" s="117">
        <v>3457</v>
      </c>
      <c r="Q14" s="116">
        <v>28531</v>
      </c>
    </row>
    <row r="15" spans="2:17" ht="28.5" customHeight="1" x14ac:dyDescent="0.25">
      <c r="B15" s="114" t="s">
        <v>24</v>
      </c>
      <c r="C15" s="117">
        <v>0</v>
      </c>
      <c r="D15" s="117">
        <v>0</v>
      </c>
      <c r="E15" s="117">
        <v>0</v>
      </c>
      <c r="F15" s="117">
        <v>0</v>
      </c>
      <c r="G15" s="117">
        <v>0</v>
      </c>
      <c r="H15" s="117">
        <v>0</v>
      </c>
      <c r="I15" s="117">
        <v>9801</v>
      </c>
      <c r="J15" s="117">
        <v>3959</v>
      </c>
      <c r="K15" s="117">
        <v>312041</v>
      </c>
      <c r="L15" s="117">
        <v>0</v>
      </c>
      <c r="M15" s="117">
        <v>0</v>
      </c>
      <c r="N15" s="117">
        <v>0</v>
      </c>
      <c r="O15" s="117">
        <v>0</v>
      </c>
      <c r="P15" s="117">
        <v>0</v>
      </c>
      <c r="Q15" s="116">
        <v>325800</v>
      </c>
    </row>
    <row r="16" spans="2:17" ht="28.5" customHeight="1" x14ac:dyDescent="0.25">
      <c r="B16" s="114" t="s">
        <v>25</v>
      </c>
      <c r="C16" s="117">
        <v>0</v>
      </c>
      <c r="D16" s="117">
        <v>1858</v>
      </c>
      <c r="E16" s="117">
        <v>1468</v>
      </c>
      <c r="F16" s="117">
        <v>7614</v>
      </c>
      <c r="G16" s="117">
        <v>1941</v>
      </c>
      <c r="H16" s="117">
        <v>2188</v>
      </c>
      <c r="I16" s="117">
        <v>108429</v>
      </c>
      <c r="J16" s="117">
        <v>157686</v>
      </c>
      <c r="K16" s="117">
        <v>15559</v>
      </c>
      <c r="L16" s="117">
        <v>1893</v>
      </c>
      <c r="M16" s="117">
        <v>4034</v>
      </c>
      <c r="N16" s="117">
        <v>26960</v>
      </c>
      <c r="O16" s="117">
        <v>0</v>
      </c>
      <c r="P16" s="117">
        <v>87</v>
      </c>
      <c r="Q16" s="116">
        <v>329716</v>
      </c>
    </row>
    <row r="17" spans="2:17" ht="28.5" customHeight="1" x14ac:dyDescent="0.25">
      <c r="B17" s="114" t="s">
        <v>26</v>
      </c>
      <c r="C17" s="117">
        <v>0</v>
      </c>
      <c r="D17" s="117">
        <v>1940</v>
      </c>
      <c r="E17" s="117">
        <v>14533</v>
      </c>
      <c r="F17" s="117">
        <v>7906</v>
      </c>
      <c r="G17" s="117">
        <v>2635</v>
      </c>
      <c r="H17" s="117">
        <v>13380</v>
      </c>
      <c r="I17" s="117">
        <v>108650</v>
      </c>
      <c r="J17" s="117">
        <v>100141</v>
      </c>
      <c r="K17" s="117">
        <v>0</v>
      </c>
      <c r="L17" s="117">
        <v>5395</v>
      </c>
      <c r="M17" s="117">
        <v>16692</v>
      </c>
      <c r="N17" s="117">
        <v>26606</v>
      </c>
      <c r="O17" s="117">
        <v>87208</v>
      </c>
      <c r="P17" s="117">
        <v>22</v>
      </c>
      <c r="Q17" s="116">
        <v>385109</v>
      </c>
    </row>
    <row r="18" spans="2:17" ht="28.5" customHeight="1" x14ac:dyDescent="0.25">
      <c r="B18" s="114" t="s">
        <v>27</v>
      </c>
      <c r="C18" s="117">
        <v>270</v>
      </c>
      <c r="D18" s="117">
        <v>4245</v>
      </c>
      <c r="E18" s="117">
        <v>10837</v>
      </c>
      <c r="F18" s="117">
        <v>5272</v>
      </c>
      <c r="G18" s="117">
        <v>1906</v>
      </c>
      <c r="H18" s="117">
        <v>25763</v>
      </c>
      <c r="I18" s="117">
        <v>104127</v>
      </c>
      <c r="J18" s="117">
        <v>109538</v>
      </c>
      <c r="K18" s="117">
        <v>-699</v>
      </c>
      <c r="L18" s="117">
        <v>620</v>
      </c>
      <c r="M18" s="117">
        <v>36627</v>
      </c>
      <c r="N18" s="117">
        <v>84750</v>
      </c>
      <c r="O18" s="117">
        <v>63649</v>
      </c>
      <c r="P18" s="117">
        <v>69</v>
      </c>
      <c r="Q18" s="116">
        <v>446975</v>
      </c>
    </row>
    <row r="19" spans="2:17" ht="28.5" customHeight="1" x14ac:dyDescent="0.25">
      <c r="B19" s="114" t="s">
        <v>28</v>
      </c>
      <c r="C19" s="117">
        <v>0</v>
      </c>
      <c r="D19" s="117">
        <v>8341</v>
      </c>
      <c r="E19" s="117">
        <v>2353</v>
      </c>
      <c r="F19" s="117">
        <v>7378</v>
      </c>
      <c r="G19" s="117">
        <v>459</v>
      </c>
      <c r="H19" s="117">
        <v>28371</v>
      </c>
      <c r="I19" s="117">
        <v>148968</v>
      </c>
      <c r="J19" s="117">
        <v>131954</v>
      </c>
      <c r="K19" s="117">
        <v>0</v>
      </c>
      <c r="L19" s="117">
        <v>1141</v>
      </c>
      <c r="M19" s="117">
        <v>14956</v>
      </c>
      <c r="N19" s="117">
        <v>77154</v>
      </c>
      <c r="O19" s="117">
        <v>0</v>
      </c>
      <c r="P19" s="117">
        <v>0</v>
      </c>
      <c r="Q19" s="116">
        <v>421075</v>
      </c>
    </row>
    <row r="20" spans="2:17" ht="28.5" customHeight="1" x14ac:dyDescent="0.25">
      <c r="B20" s="114" t="s">
        <v>29</v>
      </c>
      <c r="C20" s="117">
        <v>1</v>
      </c>
      <c r="D20" s="117">
        <v>6798</v>
      </c>
      <c r="E20" s="117">
        <v>8226</v>
      </c>
      <c r="F20" s="117">
        <v>7249</v>
      </c>
      <c r="G20" s="117">
        <v>8068</v>
      </c>
      <c r="H20" s="117">
        <v>386</v>
      </c>
      <c r="I20" s="117">
        <v>124369</v>
      </c>
      <c r="J20" s="117">
        <v>55235</v>
      </c>
      <c r="K20" s="117">
        <v>0</v>
      </c>
      <c r="L20" s="117">
        <v>5390</v>
      </c>
      <c r="M20" s="117">
        <v>10688</v>
      </c>
      <c r="N20" s="117">
        <v>14406</v>
      </c>
      <c r="O20" s="117">
        <v>91705</v>
      </c>
      <c r="P20" s="117">
        <v>18124</v>
      </c>
      <c r="Q20" s="116">
        <v>350645</v>
      </c>
    </row>
    <row r="21" spans="2:17" ht="28.5" customHeight="1" x14ac:dyDescent="0.25">
      <c r="B21" s="114" t="s">
        <v>30</v>
      </c>
      <c r="C21" s="117">
        <v>6112</v>
      </c>
      <c r="D21" s="117">
        <v>7231</v>
      </c>
      <c r="E21" s="117">
        <v>3515</v>
      </c>
      <c r="F21" s="117">
        <v>47608</v>
      </c>
      <c r="G21" s="117">
        <v>7631</v>
      </c>
      <c r="H21" s="117">
        <v>6953</v>
      </c>
      <c r="I21" s="117">
        <v>245177</v>
      </c>
      <c r="J21" s="117">
        <v>98020</v>
      </c>
      <c r="K21" s="117">
        <v>0</v>
      </c>
      <c r="L21" s="117">
        <v>23523</v>
      </c>
      <c r="M21" s="117">
        <v>31235</v>
      </c>
      <c r="N21" s="117">
        <v>48420</v>
      </c>
      <c r="O21" s="117">
        <v>111111</v>
      </c>
      <c r="P21" s="117">
        <v>694</v>
      </c>
      <c r="Q21" s="116">
        <v>637231</v>
      </c>
    </row>
    <row r="22" spans="2:17" ht="28.5" customHeight="1" x14ac:dyDescent="0.25">
      <c r="B22" s="114" t="s">
        <v>31</v>
      </c>
      <c r="C22" s="117">
        <v>0</v>
      </c>
      <c r="D22" s="117">
        <v>-17192</v>
      </c>
      <c r="E22" s="117">
        <v>1672</v>
      </c>
      <c r="F22" s="117">
        <v>772</v>
      </c>
      <c r="G22" s="117">
        <v>140</v>
      </c>
      <c r="H22" s="117">
        <v>3686</v>
      </c>
      <c r="I22" s="117">
        <v>56463</v>
      </c>
      <c r="J22" s="117">
        <v>42715</v>
      </c>
      <c r="K22" s="117">
        <v>0</v>
      </c>
      <c r="L22" s="117">
        <v>815</v>
      </c>
      <c r="M22" s="117">
        <v>2592</v>
      </c>
      <c r="N22" s="117">
        <v>12304</v>
      </c>
      <c r="O22" s="117">
        <v>0</v>
      </c>
      <c r="P22" s="117">
        <v>337</v>
      </c>
      <c r="Q22" s="116">
        <v>104304</v>
      </c>
    </row>
    <row r="23" spans="2:17" ht="28.5" customHeight="1" x14ac:dyDescent="0.25">
      <c r="B23" s="114" t="s">
        <v>32</v>
      </c>
      <c r="C23" s="117">
        <v>0</v>
      </c>
      <c r="D23" s="117">
        <v>0</v>
      </c>
      <c r="E23" s="117">
        <v>36</v>
      </c>
      <c r="F23" s="117">
        <v>0</v>
      </c>
      <c r="G23" s="117">
        <v>0</v>
      </c>
      <c r="H23" s="117">
        <v>0</v>
      </c>
      <c r="I23" s="117">
        <v>24042</v>
      </c>
      <c r="J23" s="117">
        <v>10024</v>
      </c>
      <c r="K23" s="117">
        <v>232215</v>
      </c>
      <c r="L23" s="117">
        <v>0</v>
      </c>
      <c r="M23" s="117">
        <v>0</v>
      </c>
      <c r="N23" s="117">
        <v>0</v>
      </c>
      <c r="O23" s="117">
        <v>0</v>
      </c>
      <c r="P23" s="117">
        <v>0</v>
      </c>
      <c r="Q23" s="116">
        <v>266318</v>
      </c>
    </row>
    <row r="24" spans="2:17" ht="28.5" customHeight="1" x14ac:dyDescent="0.25">
      <c r="B24" s="114" t="s">
        <v>33</v>
      </c>
      <c r="C24" s="117">
        <v>0</v>
      </c>
      <c r="D24" s="117">
        <v>1550</v>
      </c>
      <c r="E24" s="117">
        <v>7520</v>
      </c>
      <c r="F24" s="117">
        <v>20543</v>
      </c>
      <c r="G24" s="117">
        <v>15563</v>
      </c>
      <c r="H24" s="117">
        <v>14314</v>
      </c>
      <c r="I24" s="117">
        <v>223524</v>
      </c>
      <c r="J24" s="117">
        <v>83789</v>
      </c>
      <c r="K24" s="117">
        <v>0</v>
      </c>
      <c r="L24" s="117">
        <v>42383</v>
      </c>
      <c r="M24" s="117">
        <v>19825</v>
      </c>
      <c r="N24" s="117">
        <v>6898</v>
      </c>
      <c r="O24" s="117">
        <v>804329</v>
      </c>
      <c r="P24" s="117">
        <v>763</v>
      </c>
      <c r="Q24" s="116">
        <v>1241001</v>
      </c>
    </row>
    <row r="25" spans="2:17" ht="28.5" customHeight="1" x14ac:dyDescent="0.25">
      <c r="B25" s="114" t="s">
        <v>34</v>
      </c>
      <c r="C25" s="117">
        <v>0</v>
      </c>
      <c r="D25" s="117">
        <v>10047</v>
      </c>
      <c r="E25" s="117">
        <v>2212</v>
      </c>
      <c r="F25" s="117">
        <v>8732</v>
      </c>
      <c r="G25" s="117">
        <v>1778</v>
      </c>
      <c r="H25" s="117">
        <v>22539</v>
      </c>
      <c r="I25" s="117">
        <v>39957</v>
      </c>
      <c r="J25" s="117">
        <v>69328</v>
      </c>
      <c r="K25" s="117">
        <v>0</v>
      </c>
      <c r="L25" s="117">
        <v>989</v>
      </c>
      <c r="M25" s="117">
        <v>12407</v>
      </c>
      <c r="N25" s="117">
        <v>93550</v>
      </c>
      <c r="O25" s="117">
        <v>33323</v>
      </c>
      <c r="P25" s="117">
        <v>254</v>
      </c>
      <c r="Q25" s="116">
        <v>295117</v>
      </c>
    </row>
    <row r="26" spans="2:17" ht="28.5" customHeight="1" x14ac:dyDescent="0.25">
      <c r="B26" s="114" t="s">
        <v>35</v>
      </c>
      <c r="C26" s="117">
        <v>0</v>
      </c>
      <c r="D26" s="117">
        <v>2127</v>
      </c>
      <c r="E26" s="117">
        <v>702</v>
      </c>
      <c r="F26" s="117">
        <v>1634</v>
      </c>
      <c r="G26" s="117">
        <v>2639</v>
      </c>
      <c r="H26" s="117">
        <v>767</v>
      </c>
      <c r="I26" s="117">
        <v>134133</v>
      </c>
      <c r="J26" s="117">
        <v>147416</v>
      </c>
      <c r="K26" s="117">
        <v>0</v>
      </c>
      <c r="L26" s="117">
        <v>144</v>
      </c>
      <c r="M26" s="117">
        <v>502</v>
      </c>
      <c r="N26" s="117">
        <v>7330</v>
      </c>
      <c r="O26" s="117">
        <v>0</v>
      </c>
      <c r="P26" s="117">
        <v>266</v>
      </c>
      <c r="Q26" s="116">
        <v>297660</v>
      </c>
    </row>
    <row r="27" spans="2:17" ht="28.5" customHeight="1" x14ac:dyDescent="0.25">
      <c r="B27" s="114" t="s">
        <v>36</v>
      </c>
      <c r="C27" s="117">
        <v>0</v>
      </c>
      <c r="D27" s="117">
        <v>1242</v>
      </c>
      <c r="E27" s="117">
        <v>317</v>
      </c>
      <c r="F27" s="117">
        <v>4690</v>
      </c>
      <c r="G27" s="117">
        <v>18309</v>
      </c>
      <c r="H27" s="117">
        <v>88</v>
      </c>
      <c r="I27" s="117">
        <v>183148</v>
      </c>
      <c r="J27" s="117">
        <v>203151</v>
      </c>
      <c r="K27" s="117">
        <v>0</v>
      </c>
      <c r="L27" s="117">
        <v>4311</v>
      </c>
      <c r="M27" s="117">
        <v>3857</v>
      </c>
      <c r="N27" s="117">
        <v>8821</v>
      </c>
      <c r="O27" s="117">
        <v>492461</v>
      </c>
      <c r="P27" s="117">
        <v>17485</v>
      </c>
      <c r="Q27" s="116">
        <v>937879</v>
      </c>
    </row>
    <row r="28" spans="2:17" ht="28.5" customHeight="1" x14ac:dyDescent="0.25">
      <c r="B28" s="114" t="s">
        <v>37</v>
      </c>
      <c r="C28" s="117">
        <v>0</v>
      </c>
      <c r="D28" s="117">
        <v>7036</v>
      </c>
      <c r="E28" s="117">
        <v>2325</v>
      </c>
      <c r="F28" s="117">
        <v>5078</v>
      </c>
      <c r="G28" s="117">
        <v>503</v>
      </c>
      <c r="H28" s="117">
        <v>16915</v>
      </c>
      <c r="I28" s="117">
        <v>54109</v>
      </c>
      <c r="J28" s="117">
        <v>68482</v>
      </c>
      <c r="K28" s="117">
        <v>0</v>
      </c>
      <c r="L28" s="117">
        <v>565</v>
      </c>
      <c r="M28" s="117">
        <v>254</v>
      </c>
      <c r="N28" s="117">
        <v>68514</v>
      </c>
      <c r="O28" s="117">
        <v>0</v>
      </c>
      <c r="P28" s="117">
        <v>0</v>
      </c>
      <c r="Q28" s="116">
        <v>223782</v>
      </c>
    </row>
    <row r="29" spans="2:17" ht="28.5" customHeight="1" x14ac:dyDescent="0.25">
      <c r="B29" s="114" t="s">
        <v>38</v>
      </c>
      <c r="C29" s="117">
        <v>0</v>
      </c>
      <c r="D29" s="117">
        <v>2167</v>
      </c>
      <c r="E29" s="117">
        <v>9533</v>
      </c>
      <c r="F29" s="117">
        <v>3528</v>
      </c>
      <c r="G29" s="117">
        <v>255</v>
      </c>
      <c r="H29" s="117">
        <v>10581</v>
      </c>
      <c r="I29" s="117">
        <v>90954</v>
      </c>
      <c r="J29" s="117">
        <v>82748</v>
      </c>
      <c r="K29" s="117">
        <v>0</v>
      </c>
      <c r="L29" s="117">
        <v>2334</v>
      </c>
      <c r="M29" s="117">
        <v>7087</v>
      </c>
      <c r="N29" s="117">
        <v>34476</v>
      </c>
      <c r="O29" s="117">
        <v>0</v>
      </c>
      <c r="P29" s="117">
        <v>2193</v>
      </c>
      <c r="Q29" s="116">
        <v>245856</v>
      </c>
    </row>
    <row r="30" spans="2:17" ht="28.5" customHeight="1" x14ac:dyDescent="0.25">
      <c r="B30" s="114" t="s">
        <v>193</v>
      </c>
      <c r="C30" s="117">
        <v>0</v>
      </c>
      <c r="D30" s="117">
        <v>421</v>
      </c>
      <c r="E30" s="117">
        <v>178</v>
      </c>
      <c r="F30" s="117">
        <v>3641</v>
      </c>
      <c r="G30" s="117">
        <v>2992</v>
      </c>
      <c r="H30" s="117">
        <v>0</v>
      </c>
      <c r="I30" s="117">
        <v>55695</v>
      </c>
      <c r="J30" s="117">
        <v>32269</v>
      </c>
      <c r="K30" s="117">
        <v>0</v>
      </c>
      <c r="L30" s="117">
        <v>770</v>
      </c>
      <c r="M30" s="117">
        <v>28794</v>
      </c>
      <c r="N30" s="117">
        <v>347</v>
      </c>
      <c r="O30" s="117">
        <v>19736</v>
      </c>
      <c r="P30" s="117">
        <v>0</v>
      </c>
      <c r="Q30" s="116">
        <v>144843</v>
      </c>
    </row>
    <row r="31" spans="2:17" ht="28.5" customHeight="1" x14ac:dyDescent="0.25">
      <c r="B31" s="114" t="s">
        <v>194</v>
      </c>
      <c r="C31" s="117">
        <v>394</v>
      </c>
      <c r="D31" s="117">
        <v>559</v>
      </c>
      <c r="E31" s="117">
        <v>427</v>
      </c>
      <c r="F31" s="117">
        <v>4017</v>
      </c>
      <c r="G31" s="117">
        <v>1374</v>
      </c>
      <c r="H31" s="117">
        <v>0</v>
      </c>
      <c r="I31" s="117">
        <v>20231</v>
      </c>
      <c r="J31" s="117">
        <v>14618</v>
      </c>
      <c r="K31" s="117">
        <v>0</v>
      </c>
      <c r="L31" s="117">
        <v>507</v>
      </c>
      <c r="M31" s="117">
        <v>391</v>
      </c>
      <c r="N31" s="117">
        <v>18544</v>
      </c>
      <c r="O31" s="117">
        <v>0</v>
      </c>
      <c r="P31" s="117">
        <v>345</v>
      </c>
      <c r="Q31" s="116">
        <v>61408</v>
      </c>
    </row>
    <row r="32" spans="2:17" ht="28.5" customHeight="1" x14ac:dyDescent="0.25">
      <c r="B32" s="114" t="s">
        <v>211</v>
      </c>
      <c r="C32" s="117">
        <v>0</v>
      </c>
      <c r="D32" s="117">
        <v>0</v>
      </c>
      <c r="E32" s="117">
        <v>71</v>
      </c>
      <c r="F32" s="117">
        <v>0</v>
      </c>
      <c r="G32" s="117">
        <v>0</v>
      </c>
      <c r="H32" s="117">
        <v>68</v>
      </c>
      <c r="I32" s="117">
        <v>13748</v>
      </c>
      <c r="J32" s="117">
        <v>3617</v>
      </c>
      <c r="K32" s="117">
        <v>0</v>
      </c>
      <c r="L32" s="117">
        <v>0</v>
      </c>
      <c r="M32" s="117">
        <v>0</v>
      </c>
      <c r="N32" s="117">
        <v>0</v>
      </c>
      <c r="O32" s="117">
        <v>0</v>
      </c>
      <c r="P32" s="117">
        <v>0</v>
      </c>
      <c r="Q32" s="116">
        <v>17503</v>
      </c>
    </row>
    <row r="33" spans="2:17" ht="28.5" customHeight="1" x14ac:dyDescent="0.25">
      <c r="B33" s="114" t="s">
        <v>195</v>
      </c>
      <c r="C33" s="117">
        <v>0</v>
      </c>
      <c r="D33" s="117">
        <v>0</v>
      </c>
      <c r="E33" s="117">
        <v>1062</v>
      </c>
      <c r="F33" s="117">
        <v>763</v>
      </c>
      <c r="G33" s="117">
        <v>388</v>
      </c>
      <c r="H33" s="117">
        <v>0</v>
      </c>
      <c r="I33" s="117">
        <v>42205</v>
      </c>
      <c r="J33" s="117">
        <v>15302</v>
      </c>
      <c r="K33" s="117">
        <v>0</v>
      </c>
      <c r="L33" s="117">
        <v>32</v>
      </c>
      <c r="M33" s="117">
        <v>855</v>
      </c>
      <c r="N33" s="117">
        <v>163</v>
      </c>
      <c r="O33" s="117">
        <v>365590</v>
      </c>
      <c r="P33" s="117">
        <v>0</v>
      </c>
      <c r="Q33" s="116">
        <v>426360</v>
      </c>
    </row>
    <row r="34" spans="2:17" ht="28.5" customHeight="1" x14ac:dyDescent="0.25">
      <c r="B34" s="114" t="s">
        <v>196</v>
      </c>
      <c r="C34" s="117">
        <v>0</v>
      </c>
      <c r="D34" s="117">
        <v>898</v>
      </c>
      <c r="E34" s="117">
        <v>1186</v>
      </c>
      <c r="F34" s="117">
        <v>757</v>
      </c>
      <c r="G34" s="117">
        <v>-511</v>
      </c>
      <c r="H34" s="117">
        <v>279</v>
      </c>
      <c r="I34" s="117">
        <v>49452</v>
      </c>
      <c r="J34" s="117">
        <v>25997</v>
      </c>
      <c r="K34" s="117">
        <v>0</v>
      </c>
      <c r="L34" s="117">
        <v>1</v>
      </c>
      <c r="M34" s="117">
        <v>1514</v>
      </c>
      <c r="N34" s="117">
        <v>824</v>
      </c>
      <c r="O34" s="117">
        <v>32438</v>
      </c>
      <c r="P34" s="117">
        <v>-964</v>
      </c>
      <c r="Q34" s="116">
        <v>111870</v>
      </c>
    </row>
    <row r="35" spans="2:17" ht="28.5" customHeight="1" x14ac:dyDescent="0.25">
      <c r="B35" s="114" t="s">
        <v>212</v>
      </c>
      <c r="C35" s="117">
        <v>0</v>
      </c>
      <c r="D35" s="117">
        <v>742</v>
      </c>
      <c r="E35" s="117">
        <v>1552</v>
      </c>
      <c r="F35" s="117">
        <v>6191</v>
      </c>
      <c r="G35" s="117">
        <v>2561</v>
      </c>
      <c r="H35" s="117">
        <v>298</v>
      </c>
      <c r="I35" s="117">
        <v>92353</v>
      </c>
      <c r="J35" s="117">
        <v>33835</v>
      </c>
      <c r="K35" s="117">
        <v>41448</v>
      </c>
      <c r="L35" s="117">
        <v>845</v>
      </c>
      <c r="M35" s="117">
        <v>683</v>
      </c>
      <c r="N35" s="117">
        <v>311</v>
      </c>
      <c r="O35" s="117">
        <v>91680</v>
      </c>
      <c r="P35" s="117">
        <v>2378</v>
      </c>
      <c r="Q35" s="116">
        <v>274876</v>
      </c>
    </row>
    <row r="36" spans="2:17" ht="28.5" customHeight="1" x14ac:dyDescent="0.25">
      <c r="B36" s="114" t="s">
        <v>40</v>
      </c>
      <c r="C36" s="117">
        <v>0</v>
      </c>
      <c r="D36" s="117">
        <v>191</v>
      </c>
      <c r="E36" s="117">
        <v>0</v>
      </c>
      <c r="F36" s="117">
        <v>0</v>
      </c>
      <c r="G36" s="117">
        <v>0</v>
      </c>
      <c r="H36" s="117">
        <v>0</v>
      </c>
      <c r="I36" s="117">
        <v>12568</v>
      </c>
      <c r="J36" s="117">
        <v>10538</v>
      </c>
      <c r="K36" s="117">
        <v>0</v>
      </c>
      <c r="L36" s="117">
        <v>161</v>
      </c>
      <c r="M36" s="117">
        <v>752</v>
      </c>
      <c r="N36" s="117">
        <v>2724</v>
      </c>
      <c r="O36" s="117">
        <v>3235</v>
      </c>
      <c r="P36" s="117">
        <v>15301</v>
      </c>
      <c r="Q36" s="116">
        <v>45470</v>
      </c>
    </row>
    <row r="37" spans="2:17" ht="28.5" customHeight="1" x14ac:dyDescent="0.25">
      <c r="B37" s="114" t="s">
        <v>41</v>
      </c>
      <c r="C37" s="117">
        <v>0</v>
      </c>
      <c r="D37" s="117">
        <v>230</v>
      </c>
      <c r="E37" s="117">
        <v>1550</v>
      </c>
      <c r="F37" s="117">
        <v>4329</v>
      </c>
      <c r="G37" s="117">
        <v>18</v>
      </c>
      <c r="H37" s="117">
        <v>10580</v>
      </c>
      <c r="I37" s="117">
        <v>8452</v>
      </c>
      <c r="J37" s="117">
        <v>10242</v>
      </c>
      <c r="K37" s="117">
        <v>0</v>
      </c>
      <c r="L37" s="117">
        <v>-1646</v>
      </c>
      <c r="M37" s="117">
        <v>4471</v>
      </c>
      <c r="N37" s="117">
        <v>15910</v>
      </c>
      <c r="O37" s="117">
        <v>2406</v>
      </c>
      <c r="P37" s="117">
        <v>16</v>
      </c>
      <c r="Q37" s="116">
        <v>56557</v>
      </c>
    </row>
    <row r="38" spans="2:17" ht="28.5" customHeight="1" x14ac:dyDescent="0.25">
      <c r="B38" s="114" t="s">
        <v>42</v>
      </c>
      <c r="C38" s="117">
        <v>0</v>
      </c>
      <c r="D38" s="117">
        <v>200</v>
      </c>
      <c r="E38" s="117">
        <v>499</v>
      </c>
      <c r="F38" s="117">
        <v>-95</v>
      </c>
      <c r="G38" s="117">
        <v>5</v>
      </c>
      <c r="H38" s="117">
        <v>0</v>
      </c>
      <c r="I38" s="117">
        <v>58504</v>
      </c>
      <c r="J38" s="117">
        <v>48718</v>
      </c>
      <c r="K38" s="117">
        <v>0</v>
      </c>
      <c r="L38" s="117">
        <v>3352</v>
      </c>
      <c r="M38" s="117">
        <v>2023</v>
      </c>
      <c r="N38" s="117">
        <v>7092</v>
      </c>
      <c r="O38" s="117">
        <v>0</v>
      </c>
      <c r="P38" s="117">
        <v>10</v>
      </c>
      <c r="Q38" s="116">
        <v>120308</v>
      </c>
    </row>
    <row r="39" spans="2:17" ht="28.5" customHeight="1" x14ac:dyDescent="0.25">
      <c r="B39" s="114" t="s">
        <v>43</v>
      </c>
      <c r="C39" s="117">
        <v>0</v>
      </c>
      <c r="D39" s="117">
        <v>258</v>
      </c>
      <c r="E39" s="117">
        <v>39</v>
      </c>
      <c r="F39" s="117">
        <v>0</v>
      </c>
      <c r="G39" s="117">
        <v>0</v>
      </c>
      <c r="H39" s="117">
        <v>0</v>
      </c>
      <c r="I39" s="117">
        <v>64663</v>
      </c>
      <c r="J39" s="117">
        <v>24953</v>
      </c>
      <c r="K39" s="117">
        <v>0</v>
      </c>
      <c r="L39" s="117">
        <v>1454</v>
      </c>
      <c r="M39" s="117">
        <v>33</v>
      </c>
      <c r="N39" s="117">
        <v>731</v>
      </c>
      <c r="O39" s="117">
        <v>0</v>
      </c>
      <c r="P39" s="117">
        <v>3714</v>
      </c>
      <c r="Q39" s="116">
        <v>95845</v>
      </c>
    </row>
    <row r="40" spans="2:17" ht="28.5" customHeight="1" x14ac:dyDescent="0.25">
      <c r="B40" s="114" t="s">
        <v>44</v>
      </c>
      <c r="C40" s="117">
        <v>0</v>
      </c>
      <c r="D40" s="117">
        <v>0</v>
      </c>
      <c r="E40" s="117">
        <v>381</v>
      </c>
      <c r="F40" s="117">
        <v>0</v>
      </c>
      <c r="G40" s="117">
        <v>0</v>
      </c>
      <c r="H40" s="117">
        <v>1623</v>
      </c>
      <c r="I40" s="117">
        <v>3464</v>
      </c>
      <c r="J40" s="117">
        <v>5041</v>
      </c>
      <c r="K40" s="117">
        <v>0</v>
      </c>
      <c r="L40" s="117">
        <v>0</v>
      </c>
      <c r="M40" s="117">
        <v>270</v>
      </c>
      <c r="N40" s="117">
        <v>1940</v>
      </c>
      <c r="O40" s="117">
        <v>0</v>
      </c>
      <c r="P40" s="117">
        <v>0</v>
      </c>
      <c r="Q40" s="116">
        <v>12720</v>
      </c>
    </row>
    <row r="41" spans="2:17" ht="28.5" customHeight="1" x14ac:dyDescent="0.25">
      <c r="B41" s="114" t="s">
        <v>45</v>
      </c>
      <c r="C41" s="117">
        <v>1052</v>
      </c>
      <c r="D41" s="117">
        <v>2382</v>
      </c>
      <c r="E41" s="117">
        <v>13984</v>
      </c>
      <c r="F41" s="117">
        <v>10357</v>
      </c>
      <c r="G41" s="117">
        <v>5676</v>
      </c>
      <c r="H41" s="117">
        <v>636</v>
      </c>
      <c r="I41" s="117">
        <v>222920</v>
      </c>
      <c r="J41" s="117">
        <v>131001</v>
      </c>
      <c r="K41" s="117">
        <v>0</v>
      </c>
      <c r="L41" s="117">
        <v>1695</v>
      </c>
      <c r="M41" s="117">
        <v>6211</v>
      </c>
      <c r="N41" s="117">
        <v>12574</v>
      </c>
      <c r="O41" s="117">
        <v>813746</v>
      </c>
      <c r="P41" s="117">
        <v>5147</v>
      </c>
      <c r="Q41" s="116">
        <v>1227380</v>
      </c>
    </row>
    <row r="42" spans="2:17" ht="28.5" customHeight="1" x14ac:dyDescent="0.25">
      <c r="B42" s="114" t="s">
        <v>46</v>
      </c>
      <c r="C42" s="117">
        <v>0</v>
      </c>
      <c r="D42" s="117">
        <v>0</v>
      </c>
      <c r="E42" s="117">
        <v>0</v>
      </c>
      <c r="F42" s="117">
        <v>0</v>
      </c>
      <c r="G42" s="117">
        <v>0</v>
      </c>
      <c r="H42" s="117">
        <v>0</v>
      </c>
      <c r="I42" s="117">
        <v>0</v>
      </c>
      <c r="J42" s="117">
        <v>0</v>
      </c>
      <c r="K42" s="117">
        <v>0</v>
      </c>
      <c r="L42" s="117">
        <v>0</v>
      </c>
      <c r="M42" s="117">
        <v>0</v>
      </c>
      <c r="N42" s="117">
        <v>0</v>
      </c>
      <c r="O42" s="117">
        <v>0</v>
      </c>
      <c r="P42" s="117">
        <v>0</v>
      </c>
      <c r="Q42" s="116">
        <v>0</v>
      </c>
    </row>
    <row r="43" spans="2:17" ht="28.5" customHeight="1" x14ac:dyDescent="0.25">
      <c r="B43" s="118" t="s">
        <v>47</v>
      </c>
      <c r="C43" s="119">
        <f>SUM(C6:C42)</f>
        <v>9597</v>
      </c>
      <c r="D43" s="119">
        <f t="shared" ref="D43:Q43" si="0">SUM(D6:D42)</f>
        <v>68281</v>
      </c>
      <c r="E43" s="119">
        <f t="shared" si="0"/>
        <v>101082</v>
      </c>
      <c r="F43" s="119">
        <f t="shared" si="0"/>
        <v>251727</v>
      </c>
      <c r="G43" s="119">
        <f t="shared" si="0"/>
        <v>132569</v>
      </c>
      <c r="H43" s="119">
        <f t="shared" si="0"/>
        <v>192318</v>
      </c>
      <c r="I43" s="119">
        <f t="shared" si="0"/>
        <v>3489209</v>
      </c>
      <c r="J43" s="119">
        <f t="shared" si="0"/>
        <v>2641788</v>
      </c>
      <c r="K43" s="119">
        <f t="shared" si="0"/>
        <v>676380</v>
      </c>
      <c r="L43" s="119">
        <f t="shared" si="0"/>
        <v>171850</v>
      </c>
      <c r="M43" s="119">
        <f t="shared" si="0"/>
        <v>296815</v>
      </c>
      <c r="N43" s="119">
        <f t="shared" si="0"/>
        <v>722467</v>
      </c>
      <c r="O43" s="119">
        <f t="shared" si="0"/>
        <v>4989105</v>
      </c>
      <c r="P43" s="119">
        <f t="shared" si="0"/>
        <v>141488</v>
      </c>
      <c r="Q43" s="119">
        <f t="shared" si="0"/>
        <v>13884673</v>
      </c>
    </row>
    <row r="44" spans="2:17" ht="28.5" customHeight="1" x14ac:dyDescent="0.25">
      <c r="B44" s="279" t="s">
        <v>48</v>
      </c>
      <c r="C44" s="279"/>
      <c r="D44" s="279"/>
      <c r="E44" s="279"/>
      <c r="F44" s="279"/>
      <c r="G44" s="279"/>
      <c r="H44" s="279"/>
      <c r="I44" s="279"/>
      <c r="J44" s="279"/>
      <c r="K44" s="279"/>
      <c r="L44" s="279"/>
      <c r="M44" s="279"/>
      <c r="N44" s="279"/>
      <c r="O44" s="279"/>
      <c r="P44" s="279"/>
      <c r="Q44" s="279"/>
    </row>
    <row r="45" spans="2:17" ht="28.5" customHeight="1" x14ac:dyDescent="0.25">
      <c r="B45" s="114" t="s">
        <v>49</v>
      </c>
      <c r="C45" s="117">
        <v>185</v>
      </c>
      <c r="D45" s="117">
        <v>4457</v>
      </c>
      <c r="E45" s="117">
        <v>-50</v>
      </c>
      <c r="F45" s="117">
        <v>33337</v>
      </c>
      <c r="G45" s="117">
        <v>5</v>
      </c>
      <c r="H45" s="117">
        <v>52432</v>
      </c>
      <c r="I45" s="117">
        <v>360</v>
      </c>
      <c r="J45" s="117">
        <v>23926</v>
      </c>
      <c r="K45" s="117">
        <v>0</v>
      </c>
      <c r="L45" s="117">
        <v>1819</v>
      </c>
      <c r="M45" s="117">
        <v>420</v>
      </c>
      <c r="N45" s="117">
        <v>0</v>
      </c>
      <c r="O45" s="117">
        <v>20460</v>
      </c>
      <c r="P45" s="117">
        <v>10936</v>
      </c>
      <c r="Q45" s="120">
        <v>148287</v>
      </c>
    </row>
    <row r="46" spans="2:17" ht="28.5" customHeight="1" x14ac:dyDescent="0.25">
      <c r="B46" s="114" t="s">
        <v>67</v>
      </c>
      <c r="C46" s="117">
        <v>13296</v>
      </c>
      <c r="D46" s="117">
        <v>24654</v>
      </c>
      <c r="E46" s="117">
        <v>0</v>
      </c>
      <c r="F46" s="117">
        <v>143189</v>
      </c>
      <c r="G46" s="117">
        <v>0</v>
      </c>
      <c r="H46" s="117">
        <v>40069</v>
      </c>
      <c r="I46" s="117">
        <v>0</v>
      </c>
      <c r="J46" s="117">
        <v>48938</v>
      </c>
      <c r="K46" s="117">
        <v>0</v>
      </c>
      <c r="L46" s="117">
        <v>2866</v>
      </c>
      <c r="M46" s="117">
        <v>0</v>
      </c>
      <c r="N46" s="117">
        <v>0</v>
      </c>
      <c r="O46" s="117">
        <v>93528</v>
      </c>
      <c r="P46" s="117">
        <v>59699</v>
      </c>
      <c r="Q46" s="120">
        <v>426238</v>
      </c>
    </row>
    <row r="47" spans="2:17" ht="28.5" customHeight="1" x14ac:dyDescent="0.25">
      <c r="B47" s="114" t="s">
        <v>50</v>
      </c>
      <c r="C47" s="117">
        <v>6565</v>
      </c>
      <c r="D47" s="117">
        <v>43203</v>
      </c>
      <c r="E47" s="117">
        <v>96813</v>
      </c>
      <c r="F47" s="117">
        <v>58622</v>
      </c>
      <c r="G47" s="117">
        <v>10437</v>
      </c>
      <c r="H47" s="117">
        <v>37602</v>
      </c>
      <c r="I47" s="117">
        <v>0</v>
      </c>
      <c r="J47" s="117">
        <v>105364</v>
      </c>
      <c r="K47" s="117">
        <v>0</v>
      </c>
      <c r="L47" s="117">
        <v>25321</v>
      </c>
      <c r="M47" s="117">
        <v>0</v>
      </c>
      <c r="N47" s="117">
        <v>0</v>
      </c>
      <c r="O47" s="117">
        <v>198403</v>
      </c>
      <c r="P47" s="117">
        <v>212189</v>
      </c>
      <c r="Q47" s="120">
        <v>794518</v>
      </c>
    </row>
    <row r="48" spans="2:17" ht="28.5" customHeight="1" x14ac:dyDescent="0.25">
      <c r="B48" s="118" t="s">
        <v>47</v>
      </c>
      <c r="C48" s="119">
        <f>SUM(C45:C47)</f>
        <v>20046</v>
      </c>
      <c r="D48" s="119">
        <f t="shared" ref="D48:O48" si="1">SUM(D45:D47)</f>
        <v>72314</v>
      </c>
      <c r="E48" s="119">
        <f t="shared" si="1"/>
        <v>96763</v>
      </c>
      <c r="F48" s="119">
        <f t="shared" si="1"/>
        <v>235148</v>
      </c>
      <c r="G48" s="119">
        <f t="shared" si="1"/>
        <v>10442</v>
      </c>
      <c r="H48" s="119">
        <f t="shared" si="1"/>
        <v>130103</v>
      </c>
      <c r="I48" s="119">
        <f t="shared" si="1"/>
        <v>360</v>
      </c>
      <c r="J48" s="119">
        <f t="shared" si="1"/>
        <v>178228</v>
      </c>
      <c r="K48" s="119">
        <f t="shared" si="1"/>
        <v>0</v>
      </c>
      <c r="L48" s="119">
        <f t="shared" si="1"/>
        <v>30006</v>
      </c>
      <c r="M48" s="119">
        <f t="shared" si="1"/>
        <v>420</v>
      </c>
      <c r="N48" s="119">
        <f t="shared" si="1"/>
        <v>0</v>
      </c>
      <c r="O48" s="119">
        <f t="shared" si="1"/>
        <v>312391</v>
      </c>
      <c r="P48" s="119">
        <f>SUM(P45:P47)</f>
        <v>282824</v>
      </c>
      <c r="Q48" s="119">
        <f>SUM(Q45:Q47)</f>
        <v>1369043</v>
      </c>
    </row>
    <row r="49" spans="2:17" s="28" customFormat="1" ht="19.5" customHeight="1" x14ac:dyDescent="0.25">
      <c r="B49" s="280" t="s">
        <v>52</v>
      </c>
      <c r="C49" s="280"/>
      <c r="D49" s="280"/>
      <c r="E49" s="280"/>
      <c r="F49" s="280"/>
      <c r="G49" s="280"/>
      <c r="H49" s="280"/>
      <c r="I49" s="280"/>
      <c r="J49" s="280"/>
      <c r="K49" s="280"/>
      <c r="L49" s="280"/>
      <c r="M49" s="280"/>
      <c r="N49" s="280"/>
      <c r="O49" s="280"/>
      <c r="P49" s="280"/>
      <c r="Q49" s="280"/>
    </row>
    <row r="50" spans="2:17" ht="19.5" customHeight="1" x14ac:dyDescent="0.25">
      <c r="B50" s="11"/>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2:S54"/>
  <sheetViews>
    <sheetView showGridLines="0" topLeftCell="H34" zoomScale="80" zoomScaleNormal="80" workbookViewId="0">
      <selection activeCell="B3" sqref="B3:Q37"/>
    </sheetView>
  </sheetViews>
  <sheetFormatPr defaultRowHeight="15" x14ac:dyDescent="0.25"/>
  <cols>
    <col min="1" max="1" width="8" style="11" customWidth="1"/>
    <col min="2" max="2" width="49.28515625" style="24" customWidth="1"/>
    <col min="3" max="17" width="19.5703125" style="11" customWidth="1"/>
    <col min="18" max="18" width="21.7109375" style="11" customWidth="1"/>
    <col min="19" max="19" width="14.5703125" style="11" bestFit="1" customWidth="1"/>
    <col min="20" max="16384" width="9.140625" style="11"/>
  </cols>
  <sheetData>
    <row r="2" spans="2:18" ht="15.75" customHeight="1" x14ac:dyDescent="0.25"/>
    <row r="3" spans="2:18" ht="15.75" customHeight="1" x14ac:dyDescent="0.25"/>
    <row r="4" spans="2:18" ht="19.5" customHeight="1" x14ac:dyDescent="0.25">
      <c r="B4" s="277" t="s">
        <v>299</v>
      </c>
      <c r="C4" s="277"/>
      <c r="D4" s="277"/>
      <c r="E4" s="277"/>
      <c r="F4" s="277"/>
      <c r="G4" s="277"/>
      <c r="H4" s="277"/>
      <c r="I4" s="277"/>
      <c r="J4" s="277"/>
      <c r="K4" s="277"/>
      <c r="L4" s="277"/>
      <c r="M4" s="277"/>
      <c r="N4" s="277"/>
      <c r="O4" s="277"/>
      <c r="P4" s="277"/>
      <c r="Q4" s="277"/>
      <c r="R4" s="13"/>
    </row>
    <row r="5" spans="2:18" s="123" customFormat="1" ht="45" x14ac:dyDescent="0.25">
      <c r="B5" s="184" t="s">
        <v>0</v>
      </c>
      <c r="C5" s="184" t="s">
        <v>90</v>
      </c>
      <c r="D5" s="184" t="s">
        <v>91</v>
      </c>
      <c r="E5" s="184" t="s">
        <v>92</v>
      </c>
      <c r="F5" s="184" t="s">
        <v>93</v>
      </c>
      <c r="G5" s="184" t="s">
        <v>94</v>
      </c>
      <c r="H5" s="184" t="s">
        <v>95</v>
      </c>
      <c r="I5" s="184" t="s">
        <v>96</v>
      </c>
      <c r="J5" s="184" t="s">
        <v>97</v>
      </c>
      <c r="K5" s="184" t="s">
        <v>98</v>
      </c>
      <c r="L5" s="184" t="s">
        <v>99</v>
      </c>
      <c r="M5" s="184" t="s">
        <v>100</v>
      </c>
      <c r="N5" s="184" t="s">
        <v>101</v>
      </c>
      <c r="O5" s="184" t="s">
        <v>102</v>
      </c>
      <c r="P5" s="184" t="s">
        <v>103</v>
      </c>
      <c r="Q5" s="184" t="s">
        <v>104</v>
      </c>
      <c r="R5" s="122"/>
    </row>
    <row r="6" spans="2:18" ht="28.5" customHeight="1" x14ac:dyDescent="0.25">
      <c r="B6" s="278" t="s">
        <v>16</v>
      </c>
      <c r="C6" s="278"/>
      <c r="D6" s="278"/>
      <c r="E6" s="278"/>
      <c r="F6" s="278"/>
      <c r="G6" s="278"/>
      <c r="H6" s="278"/>
      <c r="I6" s="278"/>
      <c r="J6" s="278"/>
      <c r="K6" s="278"/>
      <c r="L6" s="278"/>
      <c r="M6" s="278"/>
      <c r="N6" s="278"/>
      <c r="O6" s="278"/>
      <c r="P6" s="278"/>
      <c r="Q6" s="278"/>
      <c r="R6" s="13"/>
    </row>
    <row r="7" spans="2:18" ht="28.5" customHeight="1" x14ac:dyDescent="0.25">
      <c r="B7" s="114" t="s">
        <v>17</v>
      </c>
      <c r="C7" s="115">
        <v>0</v>
      </c>
      <c r="D7" s="115">
        <v>0</v>
      </c>
      <c r="E7" s="115">
        <v>-48</v>
      </c>
      <c r="F7" s="115">
        <v>0</v>
      </c>
      <c r="G7" s="115">
        <v>0</v>
      </c>
      <c r="H7" s="115">
        <v>-500</v>
      </c>
      <c r="I7" s="115">
        <v>0</v>
      </c>
      <c r="J7" s="115">
        <v>0</v>
      </c>
      <c r="K7" s="115">
        <v>0</v>
      </c>
      <c r="L7" s="115">
        <v>-5300</v>
      </c>
      <c r="M7" s="115">
        <v>0</v>
      </c>
      <c r="N7" s="115">
        <v>3030</v>
      </c>
      <c r="O7" s="115">
        <v>843119</v>
      </c>
      <c r="P7" s="115">
        <v>-4038</v>
      </c>
      <c r="Q7" s="116">
        <v>836262</v>
      </c>
      <c r="R7" s="13"/>
    </row>
    <row r="8" spans="2:18" ht="28.5" customHeight="1" x14ac:dyDescent="0.25">
      <c r="B8" s="114" t="s">
        <v>18</v>
      </c>
      <c r="C8" s="115">
        <v>0</v>
      </c>
      <c r="D8" s="115">
        <v>-13038</v>
      </c>
      <c r="E8" s="115">
        <v>89</v>
      </c>
      <c r="F8" s="115">
        <v>-1612</v>
      </c>
      <c r="G8" s="115">
        <v>4806</v>
      </c>
      <c r="H8" s="115">
        <v>-108</v>
      </c>
      <c r="I8" s="115">
        <v>163268</v>
      </c>
      <c r="J8" s="115">
        <v>-5669</v>
      </c>
      <c r="K8" s="115">
        <v>172104</v>
      </c>
      <c r="L8" s="115">
        <v>-5641</v>
      </c>
      <c r="M8" s="115">
        <v>6239</v>
      </c>
      <c r="N8" s="115">
        <v>18101</v>
      </c>
      <c r="O8" s="115">
        <v>0</v>
      </c>
      <c r="P8" s="115">
        <v>-10604</v>
      </c>
      <c r="Q8" s="116">
        <v>327935</v>
      </c>
      <c r="R8" s="13"/>
    </row>
    <row r="9" spans="2:18" ht="28.5" customHeight="1" x14ac:dyDescent="0.25">
      <c r="B9" s="114" t="s">
        <v>19</v>
      </c>
      <c r="C9" s="117">
        <v>341</v>
      </c>
      <c r="D9" s="117">
        <v>347</v>
      </c>
      <c r="E9" s="117">
        <v>2194</v>
      </c>
      <c r="F9" s="117">
        <v>20713</v>
      </c>
      <c r="G9" s="117">
        <v>28630</v>
      </c>
      <c r="H9" s="117">
        <v>2528</v>
      </c>
      <c r="I9" s="117">
        <v>63270</v>
      </c>
      <c r="J9" s="117">
        <v>12219</v>
      </c>
      <c r="K9" s="117">
        <v>0</v>
      </c>
      <c r="L9" s="117">
        <v>16687</v>
      </c>
      <c r="M9" s="117">
        <v>12233</v>
      </c>
      <c r="N9" s="117">
        <v>10838</v>
      </c>
      <c r="O9" s="117">
        <v>0</v>
      </c>
      <c r="P9" s="117">
        <v>0</v>
      </c>
      <c r="Q9" s="116">
        <v>170001</v>
      </c>
      <c r="R9" s="13"/>
    </row>
    <row r="10" spans="2:18" ht="28.5" customHeight="1" x14ac:dyDescent="0.25">
      <c r="B10" s="114" t="s">
        <v>199</v>
      </c>
      <c r="C10" s="117">
        <v>613</v>
      </c>
      <c r="D10" s="117">
        <v>6596</v>
      </c>
      <c r="E10" s="117">
        <v>5440</v>
      </c>
      <c r="F10" s="117">
        <v>-2911</v>
      </c>
      <c r="G10" s="117">
        <v>-122</v>
      </c>
      <c r="H10" s="117">
        <v>2937</v>
      </c>
      <c r="I10" s="117">
        <v>8899</v>
      </c>
      <c r="J10" s="117">
        <v>5582</v>
      </c>
      <c r="K10" s="117">
        <v>0</v>
      </c>
      <c r="L10" s="117">
        <v>45</v>
      </c>
      <c r="M10" s="117">
        <v>311</v>
      </c>
      <c r="N10" s="117">
        <v>447</v>
      </c>
      <c r="O10" s="117">
        <v>0</v>
      </c>
      <c r="P10" s="117">
        <v>59</v>
      </c>
      <c r="Q10" s="116">
        <v>27894</v>
      </c>
      <c r="R10" s="13"/>
    </row>
    <row r="11" spans="2:18" ht="28.5" customHeight="1" x14ac:dyDescent="0.25">
      <c r="B11" s="114" t="s">
        <v>20</v>
      </c>
      <c r="C11" s="117">
        <v>0</v>
      </c>
      <c r="D11" s="117">
        <v>7373</v>
      </c>
      <c r="E11" s="117">
        <v>5110</v>
      </c>
      <c r="F11" s="117">
        <v>-13302</v>
      </c>
      <c r="G11" s="117">
        <v>-6384</v>
      </c>
      <c r="H11" s="117">
        <v>29126</v>
      </c>
      <c r="I11" s="117">
        <v>156508</v>
      </c>
      <c r="J11" s="117">
        <v>149226</v>
      </c>
      <c r="K11" s="117">
        <v>0</v>
      </c>
      <c r="L11" s="117">
        <v>38878</v>
      </c>
      <c r="M11" s="117">
        <v>3601</v>
      </c>
      <c r="N11" s="117">
        <v>45301</v>
      </c>
      <c r="O11" s="117">
        <v>372501</v>
      </c>
      <c r="P11" s="117">
        <v>32923</v>
      </c>
      <c r="Q11" s="116">
        <v>820860</v>
      </c>
      <c r="R11" s="13"/>
    </row>
    <row r="12" spans="2:18" ht="28.5" customHeight="1" x14ac:dyDescent="0.25">
      <c r="B12" s="114" t="s">
        <v>191</v>
      </c>
      <c r="C12" s="117">
        <v>0</v>
      </c>
      <c r="D12" s="117">
        <v>2825</v>
      </c>
      <c r="E12" s="117">
        <v>6743</v>
      </c>
      <c r="F12" s="117">
        <v>13126</v>
      </c>
      <c r="G12" s="117">
        <v>5519</v>
      </c>
      <c r="H12" s="117">
        <v>12053</v>
      </c>
      <c r="I12" s="117">
        <v>246706</v>
      </c>
      <c r="J12" s="117">
        <v>126999</v>
      </c>
      <c r="K12" s="117">
        <v>0</v>
      </c>
      <c r="L12" s="117">
        <v>4354</v>
      </c>
      <c r="M12" s="117">
        <v>63172</v>
      </c>
      <c r="N12" s="117">
        <v>26354</v>
      </c>
      <c r="O12" s="117">
        <v>429478</v>
      </c>
      <c r="P12" s="117">
        <v>102929</v>
      </c>
      <c r="Q12" s="116">
        <v>1040258</v>
      </c>
      <c r="R12" s="13"/>
    </row>
    <row r="13" spans="2:18" ht="28.5" customHeight="1" x14ac:dyDescent="0.25">
      <c r="B13" s="114" t="s">
        <v>21</v>
      </c>
      <c r="C13" s="117">
        <v>0</v>
      </c>
      <c r="D13" s="117">
        <v>9128</v>
      </c>
      <c r="E13" s="117">
        <v>-680</v>
      </c>
      <c r="F13" s="117">
        <v>1645</v>
      </c>
      <c r="G13" s="117">
        <v>-2870</v>
      </c>
      <c r="H13" s="117">
        <v>1420</v>
      </c>
      <c r="I13" s="117">
        <v>36489</v>
      </c>
      <c r="J13" s="117">
        <v>79678</v>
      </c>
      <c r="K13" s="117">
        <v>0</v>
      </c>
      <c r="L13" s="117">
        <v>10620</v>
      </c>
      <c r="M13" s="117">
        <v>-9274</v>
      </c>
      <c r="N13" s="117">
        <v>20464</v>
      </c>
      <c r="O13" s="117">
        <v>0</v>
      </c>
      <c r="P13" s="117">
        <v>47</v>
      </c>
      <c r="Q13" s="116">
        <v>146668</v>
      </c>
      <c r="R13" s="13"/>
    </row>
    <row r="14" spans="2:18" ht="28.5" customHeight="1" x14ac:dyDescent="0.25">
      <c r="B14" s="114" t="s">
        <v>22</v>
      </c>
      <c r="C14" s="117">
        <v>0</v>
      </c>
      <c r="D14" s="117">
        <v>-690</v>
      </c>
      <c r="E14" s="117">
        <v>-2044</v>
      </c>
      <c r="F14" s="117">
        <v>16947</v>
      </c>
      <c r="G14" s="117">
        <v>31483</v>
      </c>
      <c r="H14" s="117">
        <v>10180</v>
      </c>
      <c r="I14" s="117">
        <v>494168</v>
      </c>
      <c r="J14" s="117">
        <v>424238</v>
      </c>
      <c r="K14" s="117">
        <v>0</v>
      </c>
      <c r="L14" s="117">
        <v>5921</v>
      </c>
      <c r="M14" s="117">
        <v>33697</v>
      </c>
      <c r="N14" s="117">
        <v>73769</v>
      </c>
      <c r="O14" s="117">
        <v>441461</v>
      </c>
      <c r="P14" s="117">
        <v>-30457</v>
      </c>
      <c r="Q14" s="116">
        <v>1498674</v>
      </c>
      <c r="R14" s="13"/>
    </row>
    <row r="15" spans="2:18" ht="28.5" customHeight="1" x14ac:dyDescent="0.25">
      <c r="B15" s="114" t="s">
        <v>23</v>
      </c>
      <c r="C15" s="117">
        <v>0</v>
      </c>
      <c r="D15" s="117">
        <v>4651</v>
      </c>
      <c r="E15" s="117">
        <v>72</v>
      </c>
      <c r="F15" s="117">
        <v>-9519</v>
      </c>
      <c r="G15" s="117">
        <v>3055</v>
      </c>
      <c r="H15" s="117">
        <v>10685</v>
      </c>
      <c r="I15" s="117">
        <v>1230</v>
      </c>
      <c r="J15" s="117">
        <v>4156</v>
      </c>
      <c r="K15" s="117">
        <v>0</v>
      </c>
      <c r="L15" s="117">
        <v>-341</v>
      </c>
      <c r="M15" s="117">
        <v>1172</v>
      </c>
      <c r="N15" s="117">
        <v>111</v>
      </c>
      <c r="O15" s="117">
        <v>0</v>
      </c>
      <c r="P15" s="117">
        <v>2067</v>
      </c>
      <c r="Q15" s="116">
        <v>17341</v>
      </c>
      <c r="R15" s="13"/>
    </row>
    <row r="16" spans="2:18" ht="28.5" customHeight="1" x14ac:dyDescent="0.25">
      <c r="B16" s="114" t="s">
        <v>24</v>
      </c>
      <c r="C16" s="117">
        <v>0</v>
      </c>
      <c r="D16" s="117">
        <v>0</v>
      </c>
      <c r="E16" s="117">
        <v>0</v>
      </c>
      <c r="F16" s="117">
        <v>0</v>
      </c>
      <c r="G16" s="117">
        <v>0</v>
      </c>
      <c r="H16" s="117">
        <v>0</v>
      </c>
      <c r="I16" s="117">
        <v>26069</v>
      </c>
      <c r="J16" s="117">
        <v>14580</v>
      </c>
      <c r="K16" s="117">
        <v>363925</v>
      </c>
      <c r="L16" s="117">
        <v>0</v>
      </c>
      <c r="M16" s="117">
        <v>0</v>
      </c>
      <c r="N16" s="117">
        <v>0</v>
      </c>
      <c r="O16" s="117">
        <v>0</v>
      </c>
      <c r="P16" s="117">
        <v>0</v>
      </c>
      <c r="Q16" s="116">
        <v>404573</v>
      </c>
      <c r="R16" s="13"/>
    </row>
    <row r="17" spans="2:18" ht="28.5" customHeight="1" x14ac:dyDescent="0.25">
      <c r="B17" s="114" t="s">
        <v>25</v>
      </c>
      <c r="C17" s="117">
        <v>0</v>
      </c>
      <c r="D17" s="117">
        <v>1559</v>
      </c>
      <c r="E17" s="117">
        <v>3932</v>
      </c>
      <c r="F17" s="117">
        <v>10220</v>
      </c>
      <c r="G17" s="117">
        <v>4510</v>
      </c>
      <c r="H17" s="117">
        <v>2870</v>
      </c>
      <c r="I17" s="117">
        <v>113574</v>
      </c>
      <c r="J17" s="117">
        <v>126463</v>
      </c>
      <c r="K17" s="117">
        <v>17901</v>
      </c>
      <c r="L17" s="117">
        <v>2052</v>
      </c>
      <c r="M17" s="117">
        <v>9132</v>
      </c>
      <c r="N17" s="117">
        <v>17758</v>
      </c>
      <c r="O17" s="117">
        <v>0</v>
      </c>
      <c r="P17" s="117">
        <v>62</v>
      </c>
      <c r="Q17" s="116">
        <v>310033</v>
      </c>
      <c r="R17" s="13"/>
    </row>
    <row r="18" spans="2:18" ht="28.5" customHeight="1" x14ac:dyDescent="0.25">
      <c r="B18" s="114" t="s">
        <v>26</v>
      </c>
      <c r="C18" s="117">
        <v>0</v>
      </c>
      <c r="D18" s="117">
        <v>-98596</v>
      </c>
      <c r="E18" s="117">
        <v>-643</v>
      </c>
      <c r="F18" s="117">
        <v>-33629</v>
      </c>
      <c r="G18" s="117">
        <v>-8140</v>
      </c>
      <c r="H18" s="117">
        <v>9814</v>
      </c>
      <c r="I18" s="117">
        <v>172789</v>
      </c>
      <c r="J18" s="117">
        <v>59237</v>
      </c>
      <c r="K18" s="117">
        <v>0</v>
      </c>
      <c r="L18" s="117">
        <v>5809</v>
      </c>
      <c r="M18" s="117">
        <v>-35434</v>
      </c>
      <c r="N18" s="117">
        <v>117342</v>
      </c>
      <c r="O18" s="117">
        <v>7960</v>
      </c>
      <c r="P18" s="117">
        <v>-2999</v>
      </c>
      <c r="Q18" s="116">
        <v>193509</v>
      </c>
      <c r="R18" s="13"/>
    </row>
    <row r="19" spans="2:18" ht="28.5" customHeight="1" x14ac:dyDescent="0.25">
      <c r="B19" s="114" t="s">
        <v>27</v>
      </c>
      <c r="C19" s="117">
        <v>-22</v>
      </c>
      <c r="D19" s="117">
        <v>12615</v>
      </c>
      <c r="E19" s="117">
        <v>20800</v>
      </c>
      <c r="F19" s="117">
        <v>2262</v>
      </c>
      <c r="G19" s="117">
        <v>7987</v>
      </c>
      <c r="H19" s="117">
        <v>21848</v>
      </c>
      <c r="I19" s="117">
        <v>126478</v>
      </c>
      <c r="J19" s="117">
        <v>123255</v>
      </c>
      <c r="K19" s="117">
        <v>-699</v>
      </c>
      <c r="L19" s="117">
        <v>4889</v>
      </c>
      <c r="M19" s="117">
        <v>80858</v>
      </c>
      <c r="N19" s="117">
        <v>115312</v>
      </c>
      <c r="O19" s="117">
        <v>33340</v>
      </c>
      <c r="P19" s="117">
        <v>-46181</v>
      </c>
      <c r="Q19" s="116">
        <v>502743</v>
      </c>
      <c r="R19" s="13"/>
    </row>
    <row r="20" spans="2:18" ht="28.5" customHeight="1" x14ac:dyDescent="0.25">
      <c r="B20" s="114" t="s">
        <v>28</v>
      </c>
      <c r="C20" s="117">
        <v>0</v>
      </c>
      <c r="D20" s="117">
        <v>12145</v>
      </c>
      <c r="E20" s="117">
        <v>2535</v>
      </c>
      <c r="F20" s="117">
        <v>-10709</v>
      </c>
      <c r="G20" s="117">
        <v>6325</v>
      </c>
      <c r="H20" s="117">
        <v>20726</v>
      </c>
      <c r="I20" s="117">
        <v>194103</v>
      </c>
      <c r="J20" s="117">
        <v>230158</v>
      </c>
      <c r="K20" s="117">
        <v>0</v>
      </c>
      <c r="L20" s="117">
        <v>5006</v>
      </c>
      <c r="M20" s="117">
        <v>24549</v>
      </c>
      <c r="N20" s="117">
        <v>63940</v>
      </c>
      <c r="O20" s="117">
        <v>0</v>
      </c>
      <c r="P20" s="117">
        <v>-246</v>
      </c>
      <c r="Q20" s="116">
        <v>548531</v>
      </c>
      <c r="R20" s="13"/>
    </row>
    <row r="21" spans="2:18" ht="28.5" customHeight="1" x14ac:dyDescent="0.25">
      <c r="B21" s="114" t="s">
        <v>29</v>
      </c>
      <c r="C21" s="117">
        <v>8882</v>
      </c>
      <c r="D21" s="117">
        <v>25115</v>
      </c>
      <c r="E21" s="117">
        <v>5391</v>
      </c>
      <c r="F21" s="117">
        <v>4162</v>
      </c>
      <c r="G21" s="117">
        <v>10412</v>
      </c>
      <c r="H21" s="117">
        <v>-158</v>
      </c>
      <c r="I21" s="117">
        <v>184986</v>
      </c>
      <c r="J21" s="117">
        <v>75575</v>
      </c>
      <c r="K21" s="117">
        <v>1685</v>
      </c>
      <c r="L21" s="117">
        <v>6899</v>
      </c>
      <c r="M21" s="117">
        <v>-675</v>
      </c>
      <c r="N21" s="117">
        <v>8636</v>
      </c>
      <c r="O21" s="117">
        <v>90402</v>
      </c>
      <c r="P21" s="117">
        <v>27695</v>
      </c>
      <c r="Q21" s="116">
        <v>449008</v>
      </c>
      <c r="R21" s="13"/>
    </row>
    <row r="22" spans="2:18" ht="28.5" customHeight="1" x14ac:dyDescent="0.25">
      <c r="B22" s="114" t="s">
        <v>30</v>
      </c>
      <c r="C22" s="117">
        <v>1467</v>
      </c>
      <c r="D22" s="117">
        <v>10803</v>
      </c>
      <c r="E22" s="117">
        <v>20486</v>
      </c>
      <c r="F22" s="117">
        <v>61397</v>
      </c>
      <c r="G22" s="117">
        <v>-2141</v>
      </c>
      <c r="H22" s="117">
        <v>6871</v>
      </c>
      <c r="I22" s="117">
        <v>219028</v>
      </c>
      <c r="J22" s="117">
        <v>119813</v>
      </c>
      <c r="K22" s="117">
        <v>0</v>
      </c>
      <c r="L22" s="117">
        <v>13916</v>
      </c>
      <c r="M22" s="117">
        <v>19106</v>
      </c>
      <c r="N22" s="117">
        <v>54763</v>
      </c>
      <c r="O22" s="117">
        <v>76361</v>
      </c>
      <c r="P22" s="117">
        <v>325</v>
      </c>
      <c r="Q22" s="116">
        <v>602195</v>
      </c>
      <c r="R22" s="13"/>
    </row>
    <row r="23" spans="2:18" ht="28.5" customHeight="1" x14ac:dyDescent="0.25">
      <c r="B23" s="114" t="s">
        <v>31</v>
      </c>
      <c r="C23" s="117">
        <v>0</v>
      </c>
      <c r="D23" s="117">
        <v>-14592</v>
      </c>
      <c r="E23" s="117">
        <v>-3109</v>
      </c>
      <c r="F23" s="117">
        <v>8278</v>
      </c>
      <c r="G23" s="117">
        <v>-4473</v>
      </c>
      <c r="H23" s="117">
        <v>-13258</v>
      </c>
      <c r="I23" s="117">
        <v>59072</v>
      </c>
      <c r="J23" s="117">
        <v>56442</v>
      </c>
      <c r="K23" s="117">
        <v>0</v>
      </c>
      <c r="L23" s="117">
        <v>2390</v>
      </c>
      <c r="M23" s="117">
        <v>-3552</v>
      </c>
      <c r="N23" s="117">
        <v>13363</v>
      </c>
      <c r="O23" s="117">
        <v>0</v>
      </c>
      <c r="P23" s="117">
        <v>8744</v>
      </c>
      <c r="Q23" s="116">
        <v>109305</v>
      </c>
      <c r="R23" s="13"/>
    </row>
    <row r="24" spans="2:18" ht="28.5" customHeight="1" x14ac:dyDescent="0.25">
      <c r="B24" s="114" t="s">
        <v>32</v>
      </c>
      <c r="C24" s="117">
        <v>0</v>
      </c>
      <c r="D24" s="117">
        <v>-2</v>
      </c>
      <c r="E24" s="117">
        <v>1840</v>
      </c>
      <c r="F24" s="117">
        <v>22</v>
      </c>
      <c r="G24" s="117">
        <v>-1</v>
      </c>
      <c r="H24" s="117">
        <v>11</v>
      </c>
      <c r="I24" s="117">
        <v>32277</v>
      </c>
      <c r="J24" s="117">
        <v>-2568</v>
      </c>
      <c r="K24" s="117">
        <v>240032</v>
      </c>
      <c r="L24" s="117">
        <v>-1</v>
      </c>
      <c r="M24" s="117">
        <v>1917</v>
      </c>
      <c r="N24" s="117">
        <v>67</v>
      </c>
      <c r="O24" s="117">
        <v>0</v>
      </c>
      <c r="P24" s="117">
        <v>3</v>
      </c>
      <c r="Q24" s="116">
        <v>273598</v>
      </c>
      <c r="R24" s="13"/>
    </row>
    <row r="25" spans="2:18" ht="28.5" customHeight="1" x14ac:dyDescent="0.25">
      <c r="B25" s="114" t="s">
        <v>33</v>
      </c>
      <c r="C25" s="117">
        <v>-74</v>
      </c>
      <c r="D25" s="117">
        <v>6367</v>
      </c>
      <c r="E25" s="117">
        <v>7591</v>
      </c>
      <c r="F25" s="117">
        <v>19317</v>
      </c>
      <c r="G25" s="117">
        <v>13603</v>
      </c>
      <c r="H25" s="117">
        <v>11932</v>
      </c>
      <c r="I25" s="117">
        <v>221094</v>
      </c>
      <c r="J25" s="117">
        <v>92251</v>
      </c>
      <c r="K25" s="117">
        <v>0</v>
      </c>
      <c r="L25" s="117">
        <v>63327</v>
      </c>
      <c r="M25" s="117">
        <v>23857</v>
      </c>
      <c r="N25" s="117">
        <v>5748</v>
      </c>
      <c r="O25" s="117">
        <v>780214</v>
      </c>
      <c r="P25" s="117">
        <v>2496</v>
      </c>
      <c r="Q25" s="116">
        <v>1247724</v>
      </c>
      <c r="R25" s="13"/>
    </row>
    <row r="26" spans="2:18" ht="28.5" customHeight="1" x14ac:dyDescent="0.25">
      <c r="B26" s="114" t="s">
        <v>34</v>
      </c>
      <c r="C26" s="117">
        <v>0</v>
      </c>
      <c r="D26" s="117">
        <v>-1531</v>
      </c>
      <c r="E26" s="117">
        <v>-1635</v>
      </c>
      <c r="F26" s="117">
        <v>10510</v>
      </c>
      <c r="G26" s="117">
        <v>1552</v>
      </c>
      <c r="H26" s="117">
        <v>17027</v>
      </c>
      <c r="I26" s="117">
        <v>51414</v>
      </c>
      <c r="J26" s="117">
        <v>146992</v>
      </c>
      <c r="K26" s="117">
        <v>0</v>
      </c>
      <c r="L26" s="117">
        <v>3798</v>
      </c>
      <c r="M26" s="117">
        <v>9956</v>
      </c>
      <c r="N26" s="117">
        <v>90671</v>
      </c>
      <c r="O26" s="117">
        <v>40011</v>
      </c>
      <c r="P26" s="117">
        <v>-324</v>
      </c>
      <c r="Q26" s="116">
        <v>368439</v>
      </c>
      <c r="R26" s="13"/>
    </row>
    <row r="27" spans="2:18" ht="28.5" customHeight="1" x14ac:dyDescent="0.25">
      <c r="B27" s="114" t="s">
        <v>35</v>
      </c>
      <c r="C27" s="117">
        <v>0</v>
      </c>
      <c r="D27" s="117">
        <v>2522</v>
      </c>
      <c r="E27" s="117">
        <v>284</v>
      </c>
      <c r="F27" s="117">
        <v>4548</v>
      </c>
      <c r="G27" s="117">
        <v>2948</v>
      </c>
      <c r="H27" s="117">
        <v>441</v>
      </c>
      <c r="I27" s="117">
        <v>61372</v>
      </c>
      <c r="J27" s="117">
        <v>138905</v>
      </c>
      <c r="K27" s="117">
        <v>0</v>
      </c>
      <c r="L27" s="117">
        <v>-98</v>
      </c>
      <c r="M27" s="117">
        <v>1549</v>
      </c>
      <c r="N27" s="117">
        <v>7122</v>
      </c>
      <c r="O27" s="117">
        <v>0</v>
      </c>
      <c r="P27" s="117">
        <v>-774</v>
      </c>
      <c r="Q27" s="116">
        <v>218820</v>
      </c>
      <c r="R27" s="13"/>
    </row>
    <row r="28" spans="2:18" ht="28.5" customHeight="1" x14ac:dyDescent="0.25">
      <c r="B28" s="114" t="s">
        <v>36</v>
      </c>
      <c r="C28" s="117">
        <v>0</v>
      </c>
      <c r="D28" s="117">
        <v>1494</v>
      </c>
      <c r="E28" s="117">
        <v>-2032</v>
      </c>
      <c r="F28" s="117">
        <v>11132</v>
      </c>
      <c r="G28" s="117">
        <v>-6471</v>
      </c>
      <c r="H28" s="117">
        <v>-2125</v>
      </c>
      <c r="I28" s="117">
        <v>204904</v>
      </c>
      <c r="J28" s="117">
        <v>-169121</v>
      </c>
      <c r="K28" s="117">
        <v>250063</v>
      </c>
      <c r="L28" s="117">
        <v>3085</v>
      </c>
      <c r="M28" s="117">
        <v>4949</v>
      </c>
      <c r="N28" s="117">
        <v>7475</v>
      </c>
      <c r="O28" s="117">
        <v>341064</v>
      </c>
      <c r="P28" s="117">
        <v>18581</v>
      </c>
      <c r="Q28" s="116">
        <v>662999</v>
      </c>
      <c r="R28" s="13"/>
    </row>
    <row r="29" spans="2:18" ht="28.5" customHeight="1" x14ac:dyDescent="0.25">
      <c r="B29" s="114" t="s">
        <v>37</v>
      </c>
      <c r="C29" s="117">
        <v>0</v>
      </c>
      <c r="D29" s="117">
        <v>5990</v>
      </c>
      <c r="E29" s="117">
        <v>2678</v>
      </c>
      <c r="F29" s="117">
        <v>14154</v>
      </c>
      <c r="G29" s="117">
        <v>2802</v>
      </c>
      <c r="H29" s="117">
        <v>19206</v>
      </c>
      <c r="I29" s="117">
        <v>44180</v>
      </c>
      <c r="J29" s="117">
        <v>23851</v>
      </c>
      <c r="K29" s="117">
        <v>0</v>
      </c>
      <c r="L29" s="117">
        <v>785</v>
      </c>
      <c r="M29" s="117">
        <v>3498</v>
      </c>
      <c r="N29" s="117">
        <v>40765</v>
      </c>
      <c r="O29" s="117">
        <v>0</v>
      </c>
      <c r="P29" s="117">
        <v>2201</v>
      </c>
      <c r="Q29" s="116">
        <v>160109</v>
      </c>
      <c r="R29" s="13"/>
    </row>
    <row r="30" spans="2:18" ht="28.5" customHeight="1" x14ac:dyDescent="0.25">
      <c r="B30" s="114" t="s">
        <v>38</v>
      </c>
      <c r="C30" s="117">
        <v>0</v>
      </c>
      <c r="D30" s="117">
        <v>4611</v>
      </c>
      <c r="E30" s="117">
        <v>10955</v>
      </c>
      <c r="F30" s="117">
        <v>9389</v>
      </c>
      <c r="G30" s="117">
        <v>-113</v>
      </c>
      <c r="H30" s="117">
        <v>8163</v>
      </c>
      <c r="I30" s="117">
        <v>145539</v>
      </c>
      <c r="J30" s="117">
        <v>100165</v>
      </c>
      <c r="K30" s="117">
        <v>0</v>
      </c>
      <c r="L30" s="117">
        <v>10068</v>
      </c>
      <c r="M30" s="117">
        <v>7730</v>
      </c>
      <c r="N30" s="117">
        <v>46871</v>
      </c>
      <c r="O30" s="117">
        <v>0</v>
      </c>
      <c r="P30" s="117">
        <v>505</v>
      </c>
      <c r="Q30" s="116">
        <v>343884</v>
      </c>
      <c r="R30" s="13"/>
    </row>
    <row r="31" spans="2:18" ht="28.5" customHeight="1" x14ac:dyDescent="0.25">
      <c r="B31" s="114" t="s">
        <v>193</v>
      </c>
      <c r="C31" s="117">
        <v>0</v>
      </c>
      <c r="D31" s="117">
        <v>-118</v>
      </c>
      <c r="E31" s="117">
        <v>119</v>
      </c>
      <c r="F31" s="117">
        <v>7590</v>
      </c>
      <c r="G31" s="117">
        <v>29</v>
      </c>
      <c r="H31" s="117">
        <v>0</v>
      </c>
      <c r="I31" s="117">
        <v>72454</v>
      </c>
      <c r="J31" s="117">
        <v>17326</v>
      </c>
      <c r="K31" s="117">
        <v>0</v>
      </c>
      <c r="L31" s="117">
        <v>2829</v>
      </c>
      <c r="M31" s="117">
        <v>7412</v>
      </c>
      <c r="N31" s="117">
        <v>7465</v>
      </c>
      <c r="O31" s="117">
        <v>7107</v>
      </c>
      <c r="P31" s="117">
        <v>-2</v>
      </c>
      <c r="Q31" s="116">
        <v>122211</v>
      </c>
      <c r="R31" s="13"/>
    </row>
    <row r="32" spans="2:18" ht="28.5" customHeight="1" x14ac:dyDescent="0.25">
      <c r="B32" s="114" t="s">
        <v>194</v>
      </c>
      <c r="C32" s="117">
        <v>-311</v>
      </c>
      <c r="D32" s="117">
        <v>1618</v>
      </c>
      <c r="E32" s="117">
        <v>-437</v>
      </c>
      <c r="F32" s="117">
        <v>-8270</v>
      </c>
      <c r="G32" s="117">
        <v>-1288</v>
      </c>
      <c r="H32" s="117">
        <v>4180</v>
      </c>
      <c r="I32" s="117">
        <v>24213</v>
      </c>
      <c r="J32" s="117">
        <v>9050</v>
      </c>
      <c r="K32" s="117">
        <v>0</v>
      </c>
      <c r="L32" s="117">
        <v>401</v>
      </c>
      <c r="M32" s="117">
        <v>944</v>
      </c>
      <c r="N32" s="117">
        <v>7202</v>
      </c>
      <c r="O32" s="117">
        <v>0</v>
      </c>
      <c r="P32" s="117">
        <v>1503</v>
      </c>
      <c r="Q32" s="116">
        <v>38804</v>
      </c>
      <c r="R32" s="13"/>
    </row>
    <row r="33" spans="2:18" ht="28.5" customHeight="1" x14ac:dyDescent="0.25">
      <c r="B33" s="114" t="s">
        <v>211</v>
      </c>
      <c r="C33" s="117">
        <v>0</v>
      </c>
      <c r="D33" s="117">
        <v>112</v>
      </c>
      <c r="E33" s="117">
        <v>94</v>
      </c>
      <c r="F33" s="117">
        <v>-1252</v>
      </c>
      <c r="G33" s="117">
        <v>805</v>
      </c>
      <c r="H33" s="117">
        <v>953</v>
      </c>
      <c r="I33" s="117">
        <v>35126</v>
      </c>
      <c r="J33" s="117">
        <v>11264</v>
      </c>
      <c r="K33" s="117">
        <v>0</v>
      </c>
      <c r="L33" s="117">
        <v>-980</v>
      </c>
      <c r="M33" s="117">
        <v>545</v>
      </c>
      <c r="N33" s="117">
        <v>-708</v>
      </c>
      <c r="O33" s="117">
        <v>0</v>
      </c>
      <c r="P33" s="117">
        <v>-1665</v>
      </c>
      <c r="Q33" s="116">
        <v>44294</v>
      </c>
      <c r="R33" s="13"/>
    </row>
    <row r="34" spans="2:18" ht="28.5" customHeight="1" x14ac:dyDescent="0.25">
      <c r="B34" s="114" t="s">
        <v>195</v>
      </c>
      <c r="C34" s="117">
        <v>0</v>
      </c>
      <c r="D34" s="117">
        <v>235</v>
      </c>
      <c r="E34" s="117">
        <v>1646</v>
      </c>
      <c r="F34" s="117">
        <v>-2296</v>
      </c>
      <c r="G34" s="117">
        <v>-772</v>
      </c>
      <c r="H34" s="117">
        <v>891</v>
      </c>
      <c r="I34" s="117">
        <v>68801</v>
      </c>
      <c r="J34" s="117">
        <v>21489</v>
      </c>
      <c r="K34" s="117">
        <v>0</v>
      </c>
      <c r="L34" s="117">
        <v>1079</v>
      </c>
      <c r="M34" s="117">
        <v>1162</v>
      </c>
      <c r="N34" s="117">
        <v>-4099</v>
      </c>
      <c r="O34" s="117">
        <v>364807</v>
      </c>
      <c r="P34" s="117">
        <v>760</v>
      </c>
      <c r="Q34" s="116">
        <v>453703</v>
      </c>
      <c r="R34" s="13"/>
    </row>
    <row r="35" spans="2:18" ht="28.5" customHeight="1" x14ac:dyDescent="0.25">
      <c r="B35" s="114" t="s">
        <v>196</v>
      </c>
      <c r="C35" s="117">
        <v>0</v>
      </c>
      <c r="D35" s="117">
        <v>-3090</v>
      </c>
      <c r="E35" s="117">
        <v>1012</v>
      </c>
      <c r="F35" s="117">
        <v>-4898</v>
      </c>
      <c r="G35" s="117">
        <v>9728</v>
      </c>
      <c r="H35" s="117">
        <v>-282</v>
      </c>
      <c r="I35" s="117">
        <v>71927</v>
      </c>
      <c r="J35" s="117">
        <v>39991</v>
      </c>
      <c r="K35" s="117">
        <v>0</v>
      </c>
      <c r="L35" s="117">
        <v>-4303</v>
      </c>
      <c r="M35" s="117">
        <v>7867</v>
      </c>
      <c r="N35" s="117">
        <v>5864</v>
      </c>
      <c r="O35" s="117">
        <v>40793</v>
      </c>
      <c r="P35" s="117">
        <v>-746</v>
      </c>
      <c r="Q35" s="116">
        <v>163862</v>
      </c>
      <c r="R35" s="13"/>
    </row>
    <row r="36" spans="2:18" ht="28.5" customHeight="1" x14ac:dyDescent="0.25">
      <c r="B36" s="114" t="s">
        <v>212</v>
      </c>
      <c r="C36" s="117">
        <v>0</v>
      </c>
      <c r="D36" s="117">
        <v>9240</v>
      </c>
      <c r="E36" s="117">
        <v>1711</v>
      </c>
      <c r="F36" s="117">
        <v>1491</v>
      </c>
      <c r="G36" s="117">
        <v>3588</v>
      </c>
      <c r="H36" s="117">
        <v>2529</v>
      </c>
      <c r="I36" s="117">
        <v>63215</v>
      </c>
      <c r="J36" s="117">
        <v>20085</v>
      </c>
      <c r="K36" s="117">
        <v>14633</v>
      </c>
      <c r="L36" s="117">
        <v>-888</v>
      </c>
      <c r="M36" s="117">
        <v>4809</v>
      </c>
      <c r="N36" s="117">
        <v>2130</v>
      </c>
      <c r="O36" s="117">
        <v>55373</v>
      </c>
      <c r="P36" s="117">
        <v>3039</v>
      </c>
      <c r="Q36" s="116">
        <v>180954</v>
      </c>
      <c r="R36" s="13"/>
    </row>
    <row r="37" spans="2:18" ht="28.5" customHeight="1" x14ac:dyDescent="0.25">
      <c r="B37" s="114" t="s">
        <v>40</v>
      </c>
      <c r="C37" s="117">
        <v>0</v>
      </c>
      <c r="D37" s="117">
        <v>-659</v>
      </c>
      <c r="E37" s="117">
        <v>467</v>
      </c>
      <c r="F37" s="117">
        <v>-1874</v>
      </c>
      <c r="G37" s="117">
        <v>2323</v>
      </c>
      <c r="H37" s="117">
        <v>-501</v>
      </c>
      <c r="I37" s="117">
        <v>19450</v>
      </c>
      <c r="J37" s="117">
        <v>23882</v>
      </c>
      <c r="K37" s="117">
        <v>0</v>
      </c>
      <c r="L37" s="117">
        <v>862</v>
      </c>
      <c r="M37" s="117">
        <v>3311</v>
      </c>
      <c r="N37" s="117">
        <v>2636</v>
      </c>
      <c r="O37" s="117">
        <v>4432</v>
      </c>
      <c r="P37" s="117">
        <v>20983</v>
      </c>
      <c r="Q37" s="116">
        <v>75311</v>
      </c>
      <c r="R37" s="13"/>
    </row>
    <row r="38" spans="2:18" ht="28.5" customHeight="1" x14ac:dyDescent="0.25">
      <c r="B38" s="114" t="s">
        <v>41</v>
      </c>
      <c r="C38" s="117">
        <v>0</v>
      </c>
      <c r="D38" s="117">
        <v>982</v>
      </c>
      <c r="E38" s="117">
        <v>1632</v>
      </c>
      <c r="F38" s="117">
        <v>12229</v>
      </c>
      <c r="G38" s="117">
        <v>990</v>
      </c>
      <c r="H38" s="117">
        <v>8684</v>
      </c>
      <c r="I38" s="117">
        <v>16317</v>
      </c>
      <c r="J38" s="117">
        <v>2489</v>
      </c>
      <c r="K38" s="117">
        <v>0</v>
      </c>
      <c r="L38" s="117">
        <v>-1476</v>
      </c>
      <c r="M38" s="117">
        <v>11690</v>
      </c>
      <c r="N38" s="117">
        <v>8647</v>
      </c>
      <c r="O38" s="117">
        <v>2546</v>
      </c>
      <c r="P38" s="117">
        <v>3033</v>
      </c>
      <c r="Q38" s="116">
        <v>67764</v>
      </c>
      <c r="R38" s="13"/>
    </row>
    <row r="39" spans="2:18" ht="28.5" customHeight="1" x14ac:dyDescent="0.25">
      <c r="B39" s="114" t="s">
        <v>42</v>
      </c>
      <c r="C39" s="117">
        <v>0</v>
      </c>
      <c r="D39" s="117">
        <v>945</v>
      </c>
      <c r="E39" s="117">
        <v>2926</v>
      </c>
      <c r="F39" s="117">
        <v>888</v>
      </c>
      <c r="G39" s="117">
        <v>-7640</v>
      </c>
      <c r="H39" s="117">
        <v>-6179</v>
      </c>
      <c r="I39" s="117">
        <v>96106</v>
      </c>
      <c r="J39" s="117">
        <v>39255</v>
      </c>
      <c r="K39" s="117">
        <v>0</v>
      </c>
      <c r="L39" s="117">
        <v>3315</v>
      </c>
      <c r="M39" s="117">
        <v>12369</v>
      </c>
      <c r="N39" s="117">
        <v>11614</v>
      </c>
      <c r="O39" s="117">
        <v>0</v>
      </c>
      <c r="P39" s="117">
        <v>20</v>
      </c>
      <c r="Q39" s="116">
        <v>153619</v>
      </c>
      <c r="R39" s="13"/>
    </row>
    <row r="40" spans="2:18" ht="28.5" customHeight="1" x14ac:dyDescent="0.25">
      <c r="B40" s="114" t="s">
        <v>43</v>
      </c>
      <c r="C40" s="117">
        <v>0</v>
      </c>
      <c r="D40" s="117">
        <v>155</v>
      </c>
      <c r="E40" s="117">
        <v>107</v>
      </c>
      <c r="F40" s="117">
        <v>195</v>
      </c>
      <c r="G40" s="117">
        <v>383</v>
      </c>
      <c r="H40" s="117">
        <v>-258</v>
      </c>
      <c r="I40" s="117">
        <v>84356</v>
      </c>
      <c r="J40" s="117">
        <v>49050</v>
      </c>
      <c r="K40" s="117">
        <v>0</v>
      </c>
      <c r="L40" s="117">
        <v>1047</v>
      </c>
      <c r="M40" s="117">
        <v>42</v>
      </c>
      <c r="N40" s="117">
        <v>1221</v>
      </c>
      <c r="O40" s="117">
        <v>0</v>
      </c>
      <c r="P40" s="117">
        <v>4944</v>
      </c>
      <c r="Q40" s="116">
        <v>141243</v>
      </c>
      <c r="R40" s="13"/>
    </row>
    <row r="41" spans="2:18" ht="28.5" customHeight="1" x14ac:dyDescent="0.25">
      <c r="B41" s="114" t="s">
        <v>44</v>
      </c>
      <c r="C41" s="117">
        <v>0</v>
      </c>
      <c r="D41" s="117">
        <v>79</v>
      </c>
      <c r="E41" s="117">
        <v>200</v>
      </c>
      <c r="F41" s="117">
        <v>6313</v>
      </c>
      <c r="G41" s="117">
        <v>0</v>
      </c>
      <c r="H41" s="117">
        <v>1029</v>
      </c>
      <c r="I41" s="117">
        <v>35444</v>
      </c>
      <c r="J41" s="117">
        <v>21744</v>
      </c>
      <c r="K41" s="117">
        <v>0</v>
      </c>
      <c r="L41" s="117">
        <v>0</v>
      </c>
      <c r="M41" s="117">
        <v>453</v>
      </c>
      <c r="N41" s="117">
        <v>5443</v>
      </c>
      <c r="O41" s="117">
        <v>0</v>
      </c>
      <c r="P41" s="117">
        <v>0</v>
      </c>
      <c r="Q41" s="116">
        <v>70706</v>
      </c>
      <c r="R41" s="13"/>
    </row>
    <row r="42" spans="2:18" ht="28.5" customHeight="1" x14ac:dyDescent="0.25">
      <c r="B42" s="114" t="s">
        <v>45</v>
      </c>
      <c r="C42" s="117">
        <v>1052</v>
      </c>
      <c r="D42" s="117">
        <v>6870</v>
      </c>
      <c r="E42" s="117">
        <v>4906</v>
      </c>
      <c r="F42" s="117">
        <v>10195</v>
      </c>
      <c r="G42" s="117">
        <v>-3141</v>
      </c>
      <c r="H42" s="117">
        <v>2659</v>
      </c>
      <c r="I42" s="117">
        <v>257159</v>
      </c>
      <c r="J42" s="117">
        <v>85221</v>
      </c>
      <c r="K42" s="117">
        <v>0</v>
      </c>
      <c r="L42" s="117">
        <v>16551</v>
      </c>
      <c r="M42" s="117">
        <v>11688</v>
      </c>
      <c r="N42" s="117">
        <v>-16991</v>
      </c>
      <c r="O42" s="117">
        <v>791313</v>
      </c>
      <c r="P42" s="117">
        <v>6821</v>
      </c>
      <c r="Q42" s="116">
        <v>1174305</v>
      </c>
      <c r="R42" s="13"/>
    </row>
    <row r="43" spans="2:18" ht="28.5"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16">
        <v>0</v>
      </c>
      <c r="R43" s="13"/>
    </row>
    <row r="44" spans="2:18" ht="28.5" customHeight="1" x14ac:dyDescent="0.25">
      <c r="B44" s="118" t="s">
        <v>47</v>
      </c>
      <c r="C44" s="119">
        <f t="shared" ref="C44:P44" si="0">SUM(C7:C43)</f>
        <v>11948</v>
      </c>
      <c r="D44" s="119">
        <f t="shared" si="0"/>
        <v>2061</v>
      </c>
      <c r="E44" s="119">
        <f t="shared" si="0"/>
        <v>100332</v>
      </c>
      <c r="F44" s="119">
        <f t="shared" si="0"/>
        <v>156451</v>
      </c>
      <c r="G44" s="119">
        <f t="shared" si="0"/>
        <v>97922</v>
      </c>
      <c r="H44" s="119">
        <f t="shared" si="0"/>
        <v>185394</v>
      </c>
      <c r="I44" s="119">
        <f t="shared" si="0"/>
        <v>3871985</v>
      </c>
      <c r="J44" s="119">
        <f t="shared" si="0"/>
        <v>2273273</v>
      </c>
      <c r="K44" s="119">
        <f t="shared" si="0"/>
        <v>1059644</v>
      </c>
      <c r="L44" s="119">
        <f t="shared" si="0"/>
        <v>205585</v>
      </c>
      <c r="M44" s="119">
        <f t="shared" si="0"/>
        <v>320883</v>
      </c>
      <c r="N44" s="119">
        <f t="shared" si="0"/>
        <v>818672</v>
      </c>
      <c r="O44" s="119">
        <f t="shared" si="0"/>
        <v>4722282</v>
      </c>
      <c r="P44" s="119">
        <f t="shared" si="0"/>
        <v>141704</v>
      </c>
      <c r="Q44" s="119">
        <f>SUM(C44:P44)</f>
        <v>13968136</v>
      </c>
      <c r="R44" s="13"/>
    </row>
    <row r="45" spans="2:18" ht="28.5" customHeight="1" x14ac:dyDescent="0.25">
      <c r="B45" s="279" t="s">
        <v>48</v>
      </c>
      <c r="C45" s="279"/>
      <c r="D45" s="279"/>
      <c r="E45" s="279"/>
      <c r="F45" s="279"/>
      <c r="G45" s="279"/>
      <c r="H45" s="279"/>
      <c r="I45" s="279"/>
      <c r="J45" s="279"/>
      <c r="K45" s="279"/>
      <c r="L45" s="279"/>
      <c r="M45" s="279"/>
      <c r="N45" s="279"/>
      <c r="O45" s="279"/>
      <c r="P45" s="279"/>
      <c r="Q45" s="279"/>
      <c r="R45" s="13"/>
    </row>
    <row r="46" spans="2:18" ht="28.5" customHeight="1" x14ac:dyDescent="0.25">
      <c r="B46" s="114" t="s">
        <v>49</v>
      </c>
      <c r="C46" s="117">
        <v>350</v>
      </c>
      <c r="D46" s="117">
        <v>6281</v>
      </c>
      <c r="E46" s="117">
        <v>-50</v>
      </c>
      <c r="F46" s="117">
        <v>43383</v>
      </c>
      <c r="G46" s="117">
        <v>391</v>
      </c>
      <c r="H46" s="117">
        <v>53502</v>
      </c>
      <c r="I46" s="117">
        <v>360</v>
      </c>
      <c r="J46" s="117">
        <v>25697</v>
      </c>
      <c r="K46" s="117">
        <v>0</v>
      </c>
      <c r="L46" s="117">
        <v>2165</v>
      </c>
      <c r="M46" s="117">
        <v>420</v>
      </c>
      <c r="N46" s="117">
        <v>130</v>
      </c>
      <c r="O46" s="117">
        <v>22493</v>
      </c>
      <c r="P46" s="117">
        <v>12924</v>
      </c>
      <c r="Q46" s="120">
        <v>168044</v>
      </c>
      <c r="R46" s="13"/>
    </row>
    <row r="47" spans="2:18" ht="28.5" customHeight="1" x14ac:dyDescent="0.25">
      <c r="B47" s="114" t="s">
        <v>67</v>
      </c>
      <c r="C47" s="117">
        <v>13340</v>
      </c>
      <c r="D47" s="117">
        <v>42812</v>
      </c>
      <c r="E47" s="117">
        <v>0</v>
      </c>
      <c r="F47" s="117">
        <v>196569</v>
      </c>
      <c r="G47" s="117">
        <v>77</v>
      </c>
      <c r="H47" s="117">
        <v>48123</v>
      </c>
      <c r="I47" s="117">
        <v>0</v>
      </c>
      <c r="J47" s="117">
        <v>90859</v>
      </c>
      <c r="K47" s="117">
        <v>0</v>
      </c>
      <c r="L47" s="117">
        <v>3009</v>
      </c>
      <c r="M47" s="117">
        <v>0</v>
      </c>
      <c r="N47" s="117">
        <v>0</v>
      </c>
      <c r="O47" s="117">
        <v>98995</v>
      </c>
      <c r="P47" s="117">
        <v>60826</v>
      </c>
      <c r="Q47" s="120">
        <v>554610</v>
      </c>
      <c r="R47" s="13"/>
    </row>
    <row r="48" spans="2:18" ht="28.5" customHeight="1" x14ac:dyDescent="0.25">
      <c r="B48" s="114" t="s">
        <v>50</v>
      </c>
      <c r="C48" s="117">
        <v>6620</v>
      </c>
      <c r="D48" s="117">
        <v>44593</v>
      </c>
      <c r="E48" s="117">
        <v>96836</v>
      </c>
      <c r="F48" s="117">
        <v>8246</v>
      </c>
      <c r="G48" s="117">
        <v>10671</v>
      </c>
      <c r="H48" s="117">
        <v>33081</v>
      </c>
      <c r="I48" s="117">
        <v>20</v>
      </c>
      <c r="J48" s="117">
        <v>103978</v>
      </c>
      <c r="K48" s="117">
        <v>0</v>
      </c>
      <c r="L48" s="117">
        <v>9263</v>
      </c>
      <c r="M48" s="117">
        <v>569</v>
      </c>
      <c r="N48" s="117">
        <v>3</v>
      </c>
      <c r="O48" s="117">
        <v>204503</v>
      </c>
      <c r="P48" s="117">
        <v>304016</v>
      </c>
      <c r="Q48" s="120">
        <v>822399</v>
      </c>
      <c r="R48" s="13"/>
    </row>
    <row r="49" spans="2:19" ht="28.5" customHeight="1" x14ac:dyDescent="0.25">
      <c r="B49" s="118" t="s">
        <v>47</v>
      </c>
      <c r="C49" s="119">
        <f>SUM(C46:C48)</f>
        <v>20310</v>
      </c>
      <c r="D49" s="119">
        <f t="shared" ref="D49:P49" si="1">SUM(D46:D48)</f>
        <v>93686</v>
      </c>
      <c r="E49" s="119">
        <f t="shared" si="1"/>
        <v>96786</v>
      </c>
      <c r="F49" s="119">
        <f t="shared" si="1"/>
        <v>248198</v>
      </c>
      <c r="G49" s="119">
        <f t="shared" si="1"/>
        <v>11139</v>
      </c>
      <c r="H49" s="119">
        <f t="shared" si="1"/>
        <v>134706</v>
      </c>
      <c r="I49" s="119">
        <f t="shared" si="1"/>
        <v>380</v>
      </c>
      <c r="J49" s="119">
        <f t="shared" si="1"/>
        <v>220534</v>
      </c>
      <c r="K49" s="119">
        <f t="shared" si="1"/>
        <v>0</v>
      </c>
      <c r="L49" s="119">
        <f t="shared" si="1"/>
        <v>14437</v>
      </c>
      <c r="M49" s="119">
        <f t="shared" si="1"/>
        <v>989</v>
      </c>
      <c r="N49" s="119">
        <f t="shared" si="1"/>
        <v>133</v>
      </c>
      <c r="O49" s="119">
        <f t="shared" si="1"/>
        <v>325991</v>
      </c>
      <c r="P49" s="119">
        <f t="shared" si="1"/>
        <v>377766</v>
      </c>
      <c r="Q49" s="119">
        <f t="shared" ref="Q49" si="2">SUM(C49:P49)</f>
        <v>1545055</v>
      </c>
      <c r="R49" s="13"/>
    </row>
    <row r="50" spans="2:19" ht="18.75" customHeight="1" x14ac:dyDescent="0.25">
      <c r="B50" s="261" t="s">
        <v>52</v>
      </c>
      <c r="C50" s="261"/>
      <c r="D50" s="261"/>
      <c r="E50" s="261"/>
      <c r="F50" s="261"/>
      <c r="G50" s="261"/>
      <c r="H50" s="261"/>
      <c r="I50" s="261"/>
      <c r="J50" s="261"/>
      <c r="K50" s="261"/>
      <c r="L50" s="261"/>
      <c r="M50" s="261"/>
      <c r="N50" s="261"/>
      <c r="O50" s="261"/>
      <c r="P50" s="261"/>
      <c r="Q50" s="261"/>
      <c r="R50" s="65"/>
      <c r="S50" s="10"/>
    </row>
    <row r="51" spans="2:19" x14ac:dyDescent="0.25">
      <c r="C51" s="24"/>
      <c r="D51" s="24"/>
      <c r="E51" s="24"/>
      <c r="F51" s="24"/>
      <c r="G51" s="24"/>
      <c r="H51" s="24"/>
      <c r="I51" s="24"/>
      <c r="J51" s="24"/>
      <c r="K51" s="24"/>
      <c r="L51" s="24"/>
      <c r="M51" s="24"/>
      <c r="N51" s="24"/>
      <c r="O51" s="24"/>
      <c r="P51" s="24"/>
      <c r="Q51" s="24"/>
    </row>
    <row r="52" spans="2:19" x14ac:dyDescent="0.25">
      <c r="C52" s="24"/>
      <c r="D52" s="24"/>
      <c r="E52" s="24"/>
      <c r="F52" s="24"/>
      <c r="G52" s="24"/>
      <c r="H52" s="24"/>
      <c r="I52" s="24"/>
      <c r="J52" s="24"/>
      <c r="K52" s="24"/>
      <c r="L52" s="24"/>
      <c r="M52" s="24"/>
      <c r="N52" s="24"/>
      <c r="O52" s="24"/>
      <c r="P52" s="24"/>
      <c r="Q52" s="24"/>
    </row>
    <row r="53" spans="2:19" x14ac:dyDescent="0.25">
      <c r="C53" s="24"/>
      <c r="D53" s="24"/>
      <c r="E53" s="24"/>
      <c r="F53" s="24"/>
      <c r="G53" s="24"/>
      <c r="H53" s="24"/>
      <c r="I53" s="24"/>
      <c r="J53" s="24"/>
      <c r="K53" s="24"/>
      <c r="L53" s="24"/>
      <c r="M53" s="24"/>
      <c r="N53" s="24"/>
      <c r="O53" s="24"/>
      <c r="P53" s="24"/>
      <c r="Q53" s="24"/>
      <c r="R53" s="36"/>
    </row>
    <row r="54" spans="2:19" x14ac:dyDescent="0.25">
      <c r="C54" s="24"/>
      <c r="D54" s="24"/>
      <c r="E54" s="24"/>
      <c r="F54" s="24"/>
      <c r="G54" s="24"/>
      <c r="H54" s="24"/>
      <c r="I54" s="24"/>
      <c r="J54" s="24"/>
      <c r="K54" s="24"/>
      <c r="L54" s="24"/>
      <c r="M54" s="24"/>
      <c r="N54" s="24"/>
      <c r="O54" s="24"/>
      <c r="P54" s="24"/>
      <c r="Q54" s="24"/>
    </row>
  </sheetData>
  <sheetProtection password="E931" sheet="1" objects="1" scenarios="1"/>
  <sortState ref="B6:Q41">
    <sortCondition ref="B6:B41"/>
  </sortState>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9"/>
  <sheetViews>
    <sheetView showGridLines="0" zoomScaleNormal="100" workbookViewId="0">
      <selection activeCell="E12" sqref="E12"/>
    </sheetView>
  </sheetViews>
  <sheetFormatPr defaultRowHeight="21" customHeight="1" x14ac:dyDescent="0.25"/>
  <cols>
    <col min="1" max="1" width="12.42578125" style="9" customWidth="1"/>
    <col min="2" max="3" width="9.140625" style="9"/>
    <col min="4" max="4" width="28.42578125" style="9" customWidth="1"/>
    <col min="5" max="5" width="50.42578125" style="9" customWidth="1"/>
    <col min="6" max="6" width="25" style="9" customWidth="1"/>
    <col min="7" max="16384" width="9.140625" style="9"/>
  </cols>
  <sheetData>
    <row r="2" spans="2:6" ht="38.25" customHeight="1" thickBot="1" x14ac:dyDescent="0.3"/>
    <row r="3" spans="2:6" ht="62.25" customHeight="1" thickBot="1" x14ac:dyDescent="0.35">
      <c r="B3" s="214" t="s">
        <v>252</v>
      </c>
      <c r="C3" s="215"/>
      <c r="D3" s="215"/>
      <c r="E3" s="215"/>
      <c r="F3" s="216"/>
    </row>
    <row r="4" spans="2:6" ht="23.25" customHeight="1" thickTop="1" x14ac:dyDescent="0.25">
      <c r="B4" s="217" t="s">
        <v>255</v>
      </c>
      <c r="C4" s="218"/>
      <c r="D4" s="218"/>
      <c r="E4" s="218"/>
      <c r="F4" s="219"/>
    </row>
    <row r="5" spans="2:6" ht="23.25" customHeight="1" x14ac:dyDescent="0.25">
      <c r="B5" s="220"/>
      <c r="C5" s="221"/>
      <c r="D5" s="221"/>
      <c r="E5" s="221"/>
      <c r="F5" s="222"/>
    </row>
    <row r="6" spans="2:6" ht="62.25" customHeight="1" x14ac:dyDescent="0.25">
      <c r="B6" s="220"/>
      <c r="C6" s="221"/>
      <c r="D6" s="221"/>
      <c r="E6" s="221"/>
      <c r="F6" s="222"/>
    </row>
    <row r="7" spans="2:6" ht="62.25" customHeight="1" thickBot="1" x14ac:dyDescent="0.3">
      <c r="B7" s="223"/>
      <c r="C7" s="224"/>
      <c r="D7" s="224"/>
      <c r="E7" s="224"/>
      <c r="F7" s="225"/>
    </row>
    <row r="8" spans="2:6" ht="62.25" customHeight="1" x14ac:dyDescent="0.25"/>
    <row r="9" spans="2:6" ht="62.25" customHeight="1" x14ac:dyDescent="0.25"/>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B2:Q49"/>
  <sheetViews>
    <sheetView showGridLines="0" topLeftCell="G33" zoomScale="80" zoomScaleNormal="80" workbookViewId="0">
      <selection activeCell="B4" sqref="B4:Q49"/>
    </sheetView>
  </sheetViews>
  <sheetFormatPr defaultRowHeight="15" x14ac:dyDescent="0.25"/>
  <cols>
    <col min="1" max="1" width="12.28515625" style="11" customWidth="1"/>
    <col min="2" max="2" width="41.85546875" style="24" customWidth="1"/>
    <col min="3" max="17" width="20.28515625" style="11" customWidth="1"/>
    <col min="18" max="18" width="2.42578125" style="11" customWidth="1"/>
    <col min="19" max="16384" width="9.140625" style="11"/>
  </cols>
  <sheetData>
    <row r="2" spans="2:17" ht="20.25" customHeight="1" x14ac:dyDescent="0.25"/>
    <row r="3" spans="2:17" ht="4.5" customHeight="1" x14ac:dyDescent="0.25"/>
    <row r="4" spans="2:17" ht="21" customHeight="1" x14ac:dyDescent="0.25">
      <c r="B4" s="277" t="s">
        <v>310</v>
      </c>
      <c r="C4" s="277"/>
      <c r="D4" s="277"/>
      <c r="E4" s="277"/>
      <c r="F4" s="277"/>
      <c r="G4" s="277"/>
      <c r="H4" s="277"/>
      <c r="I4" s="277"/>
      <c r="J4" s="277"/>
      <c r="K4" s="277"/>
      <c r="L4" s="277"/>
      <c r="M4" s="277"/>
      <c r="N4" s="277"/>
      <c r="O4" s="277"/>
      <c r="P4" s="277"/>
      <c r="Q4" s="277"/>
    </row>
    <row r="5" spans="2:17" ht="39" x14ac:dyDescent="0.25">
      <c r="B5" s="110" t="s">
        <v>0</v>
      </c>
      <c r="C5" s="93" t="s">
        <v>90</v>
      </c>
      <c r="D5" s="93" t="s">
        <v>91</v>
      </c>
      <c r="E5" s="93" t="s">
        <v>92</v>
      </c>
      <c r="F5" s="93" t="s">
        <v>93</v>
      </c>
      <c r="G5" s="93" t="s">
        <v>94</v>
      </c>
      <c r="H5" s="93" t="s">
        <v>95</v>
      </c>
      <c r="I5" s="93" t="s">
        <v>96</v>
      </c>
      <c r="J5" s="93" t="s">
        <v>97</v>
      </c>
      <c r="K5" s="94" t="s">
        <v>98</v>
      </c>
      <c r="L5" s="94" t="s">
        <v>99</v>
      </c>
      <c r="M5" s="94" t="s">
        <v>100</v>
      </c>
      <c r="N5" s="94" t="s">
        <v>101</v>
      </c>
      <c r="O5" s="94" t="s">
        <v>102</v>
      </c>
      <c r="P5" s="94" t="s">
        <v>103</v>
      </c>
      <c r="Q5" s="94" t="s">
        <v>104</v>
      </c>
    </row>
    <row r="6" spans="2:17" ht="27" customHeight="1" x14ac:dyDescent="0.25">
      <c r="B6" s="281" t="s">
        <v>16</v>
      </c>
      <c r="C6" s="281"/>
      <c r="D6" s="281"/>
      <c r="E6" s="281"/>
      <c r="F6" s="281"/>
      <c r="G6" s="281"/>
      <c r="H6" s="281"/>
      <c r="I6" s="281"/>
      <c r="J6" s="281"/>
      <c r="K6" s="281"/>
      <c r="L6" s="281"/>
      <c r="M6" s="281"/>
      <c r="N6" s="281"/>
      <c r="O6" s="281"/>
      <c r="P6" s="281"/>
      <c r="Q6" s="281"/>
    </row>
    <row r="7" spans="2:17" ht="27" customHeight="1" x14ac:dyDescent="0.3">
      <c r="B7" s="124" t="s">
        <v>17</v>
      </c>
      <c r="C7" s="125" t="str">
        <f>IFERROR('APPENDIX 16'!C7/NEPI!C7*100,"0.00")</f>
        <v>0.00</v>
      </c>
      <c r="D7" s="125">
        <f>IFERROR('APPENDIX 16'!D7/NEPI!D7*100,"0.00")</f>
        <v>0</v>
      </c>
      <c r="E7" s="125">
        <f>IFERROR('APPENDIX 16'!E7/NEPI!E7*100,"0.00")</f>
        <v>-4.2972247090420774</v>
      </c>
      <c r="F7" s="125">
        <f>IFERROR('APPENDIX 16'!F7/NEPI!F7*100,"0.00")</f>
        <v>0</v>
      </c>
      <c r="G7" s="125">
        <f>IFERROR('APPENDIX 16'!G7/NEPI!G7*100,"0.00")</f>
        <v>0</v>
      </c>
      <c r="H7" s="125">
        <f>IFERROR('APPENDIX 16'!H7/NEPI!H7*100,"0.00")</f>
        <v>16666.666666666664</v>
      </c>
      <c r="I7" s="125" t="str">
        <f>IFERROR('APPENDIX 16'!I7/NEPI!I7*100,"0.00")</f>
        <v>0.00</v>
      </c>
      <c r="J7" s="125" t="str">
        <f>IFERROR('APPENDIX 16'!J7/NEPI!J7*100,"0.00")</f>
        <v>0.00</v>
      </c>
      <c r="K7" s="125" t="str">
        <f>IFERROR('APPENDIX 16'!K7/NEPI!K7*100,"0.00")</f>
        <v>0.00</v>
      </c>
      <c r="L7" s="125">
        <f>IFERROR('APPENDIX 16'!L7/NEPI!L7*100,"0.00")</f>
        <v>-96.451319381255686</v>
      </c>
      <c r="M7" s="125">
        <f>IFERROR('APPENDIX 16'!M7/NEPI!M7*100,"0.00")</f>
        <v>0</v>
      </c>
      <c r="N7" s="125">
        <f>IFERROR('APPENDIX 16'!N7/NEPI!N7*100,"0.00")</f>
        <v>36.110117983553806</v>
      </c>
      <c r="O7" s="125">
        <f>IFERROR('APPENDIX 16'!O7/NEPI!O7*100,"0.00")</f>
        <v>75.954134862171259</v>
      </c>
      <c r="P7" s="125">
        <f>IFERROR('APPENDIX 16'!P7/NEPI!P7*100,"0.00")</f>
        <v>-32.129217059197963</v>
      </c>
      <c r="Q7" s="125">
        <f>IFERROR('APPENDIX 16'!Q7/NEPI!Q7*100,"0.00")</f>
        <v>73.457545442008239</v>
      </c>
    </row>
    <row r="8" spans="2:17" ht="27" customHeight="1" x14ac:dyDescent="0.3">
      <c r="B8" s="126" t="s">
        <v>18</v>
      </c>
      <c r="C8" s="125" t="str">
        <f>IFERROR('APPENDIX 16'!C8/NEPI!C8*100,"0.00")</f>
        <v>0.00</v>
      </c>
      <c r="D8" s="125">
        <f>IFERROR('APPENDIX 16'!D8/NEPI!D8*100,"0.00")</f>
        <v>-27.787131561560923</v>
      </c>
      <c r="E8" s="125">
        <f>IFERROR('APPENDIX 16'!E8/NEPI!E8*100,"0.00")</f>
        <v>1.5738284703801946</v>
      </c>
      <c r="F8" s="125">
        <f>IFERROR('APPENDIX 16'!F8/NEPI!F8*100,"0.00")</f>
        <v>-16.633990300278608</v>
      </c>
      <c r="G8" s="125">
        <f>IFERROR('APPENDIX 16'!G8/NEPI!G8*100,"0.00")</f>
        <v>63.799283154121866</v>
      </c>
      <c r="H8" s="125">
        <f>IFERROR('APPENDIX 16'!H8/NEPI!H8*100,"0.00")</f>
        <v>6.3492063492063489</v>
      </c>
      <c r="I8" s="125">
        <f>IFERROR('APPENDIX 16'!I8/NEPI!I8*100,"0.00")</f>
        <v>37.298791492472525</v>
      </c>
      <c r="J8" s="125">
        <f>IFERROR('APPENDIX 16'!J8/NEPI!J8*100,"0.00")</f>
        <v>6.9456015682430774</v>
      </c>
      <c r="K8" s="125">
        <f>IFERROR('APPENDIX 16'!K8/NEPI!K8*100,"0.00")</f>
        <v>-2853.6561100978279</v>
      </c>
      <c r="L8" s="125">
        <f>IFERROR('APPENDIX 16'!L8/NEPI!L8*100,"0.00")</f>
        <v>-148.60379346680716</v>
      </c>
      <c r="M8" s="125">
        <f>IFERROR('APPENDIX 16'!M8/NEPI!M8*100,"0.00")</f>
        <v>38.205756276791178</v>
      </c>
      <c r="N8" s="125">
        <f>IFERROR('APPENDIX 16'!N8/NEPI!N8*100,"0.00")</f>
        <v>74.946174229877442</v>
      </c>
      <c r="O8" s="125" t="str">
        <f>IFERROR('APPENDIX 16'!O8/NEPI!O8*100,"0.00")</f>
        <v>0.00</v>
      </c>
      <c r="P8" s="125">
        <f>IFERROR('APPENDIX 16'!P8/NEPI!P8*100,"0.00")</f>
        <v>-40.02113526570048</v>
      </c>
      <c r="Q8" s="125">
        <f>IFERROR('APPENDIX 16'!Q8/NEPI!Q8*100,"0.00")</f>
        <v>67.068955643907785</v>
      </c>
    </row>
    <row r="9" spans="2:17" ht="27" customHeight="1" x14ac:dyDescent="0.3">
      <c r="B9" s="126" t="s">
        <v>19</v>
      </c>
      <c r="C9" s="125">
        <f>IFERROR('APPENDIX 16'!C9/NEPI!C9*100,"0.00")</f>
        <v>793.02325581395348</v>
      </c>
      <c r="D9" s="125">
        <f>IFERROR('APPENDIX 16'!D9/NEPI!D9*100,"0.00")</f>
        <v>1.2161783260900041</v>
      </c>
      <c r="E9" s="125">
        <f>IFERROR('APPENDIX 16'!E9/NEPI!E9*100,"0.00")</f>
        <v>20.715702011141534</v>
      </c>
      <c r="F9" s="125">
        <f>IFERROR('APPENDIX 16'!F9/NEPI!F9*100,"0.00")</f>
        <v>65.429446883785573</v>
      </c>
      <c r="G9" s="125">
        <f>IFERROR('APPENDIX 16'!G9/NEPI!G9*100,"0.00")</f>
        <v>1096.5147453083111</v>
      </c>
      <c r="H9" s="125">
        <f>IFERROR('APPENDIX 16'!H9/NEPI!H9*100,"0.00")</f>
        <v>-21.575488606298538</v>
      </c>
      <c r="I9" s="125">
        <f>IFERROR('APPENDIX 16'!I9/NEPI!I9*100,"0.00")</f>
        <v>119.38636878254962</v>
      </c>
      <c r="J9" s="125">
        <f>IFERROR('APPENDIX 16'!J9/NEPI!J9*100,"0.00")</f>
        <v>110.92047930283225</v>
      </c>
      <c r="K9" s="125" t="str">
        <f>IFERROR('APPENDIX 16'!K9/NEPI!K9*100,"0.00")</f>
        <v>0.00</v>
      </c>
      <c r="L9" s="125">
        <f>IFERROR('APPENDIX 16'!L9/NEPI!L9*100,"0.00")</f>
        <v>35.954063604240282</v>
      </c>
      <c r="M9" s="125">
        <f>IFERROR('APPENDIX 16'!M9/NEPI!M9*100,"0.00")</f>
        <v>68.40192350704541</v>
      </c>
      <c r="N9" s="125">
        <f>IFERROR('APPENDIX 16'!N9/NEPI!N9*100,"0.00")</f>
        <v>79.932148388524226</v>
      </c>
      <c r="O9" s="125" t="str">
        <f>IFERROR('APPENDIX 16'!O9/NEPI!O9*100,"0.00")</f>
        <v>0.00</v>
      </c>
      <c r="P9" s="125" t="str">
        <f>IFERROR('APPENDIX 16'!P9/NEPI!P9*100,"0.00")</f>
        <v>0.00</v>
      </c>
      <c r="Q9" s="125">
        <f>IFERROR('APPENDIX 16'!Q9/NEPI!Q9*100,"0.00")</f>
        <v>83.50410641307765</v>
      </c>
    </row>
    <row r="10" spans="2:17" ht="27" customHeight="1" x14ac:dyDescent="0.3">
      <c r="B10" s="126" t="s">
        <v>199</v>
      </c>
      <c r="C10" s="125">
        <f>IFERROR('APPENDIX 16'!C10/NEPI!C10*100,"0.00")</f>
        <v>2452</v>
      </c>
      <c r="D10" s="125">
        <f>IFERROR('APPENDIX 16'!D10/NEPI!D10*100,"0.00")</f>
        <v>1600.9708737864078</v>
      </c>
      <c r="E10" s="125">
        <f>IFERROR('APPENDIX 16'!E10/NEPI!E10*100,"0.00")</f>
        <v>353.93623942745609</v>
      </c>
      <c r="F10" s="125">
        <f>IFERROR('APPENDIX 16'!F10/NEPI!F10*100,"0.00")</f>
        <v>-120.53830227743272</v>
      </c>
      <c r="G10" s="125">
        <f>IFERROR('APPENDIX 16'!G10/NEPI!G10*100,"0.00")</f>
        <v>-2.9068382177746011</v>
      </c>
      <c r="H10" s="125">
        <f>IFERROR('APPENDIX 16'!H10/NEPI!H10*100,"0.00")</f>
        <v>17.269359675427765</v>
      </c>
      <c r="I10" s="125">
        <f>IFERROR('APPENDIX 16'!I10/NEPI!I10*100,"0.00")</f>
        <v>50.915436548804216</v>
      </c>
      <c r="J10" s="125">
        <f>IFERROR('APPENDIX 16'!J10/NEPI!J10*100,"0.00")</f>
        <v>39.185679185679184</v>
      </c>
      <c r="K10" s="125" t="str">
        <f>IFERROR('APPENDIX 16'!K10/NEPI!K10*100,"0.00")</f>
        <v>0.00</v>
      </c>
      <c r="L10" s="125">
        <f>IFERROR('APPENDIX 16'!L10/NEPI!L10*100,"0.00")</f>
        <v>7.3770491803278686</v>
      </c>
      <c r="M10" s="125">
        <f>IFERROR('APPENDIX 16'!M10/NEPI!M10*100,"0.00")</f>
        <v>84.741144414168929</v>
      </c>
      <c r="N10" s="125">
        <f>IFERROR('APPENDIX 16'!N10/NEPI!N10*100,"0.00")</f>
        <v>4.5284165738020468</v>
      </c>
      <c r="O10" s="125" t="str">
        <f>IFERROR('APPENDIX 16'!O10/NEPI!O10*100,"0.00")</f>
        <v>0.00</v>
      </c>
      <c r="P10" s="125">
        <f>IFERROR('APPENDIX 16'!P10/NEPI!P10*100,"0.00")</f>
        <v>-17.101449275362317</v>
      </c>
      <c r="Q10" s="125">
        <f>IFERROR('APPENDIX 16'!Q10/NEPI!Q10*100,"0.00")</f>
        <v>41.130066795440804</v>
      </c>
    </row>
    <row r="11" spans="2:17" ht="27" customHeight="1" x14ac:dyDescent="0.3">
      <c r="B11" s="126" t="s">
        <v>20</v>
      </c>
      <c r="C11" s="125">
        <f>IFERROR('APPENDIX 16'!C11/NEPI!C11*100,"0.00")</f>
        <v>0</v>
      </c>
      <c r="D11" s="125">
        <f>IFERROR('APPENDIX 16'!D11/NEPI!D11*100,"0.00")</f>
        <v>52.157611771363896</v>
      </c>
      <c r="E11" s="125">
        <f>IFERROR('APPENDIX 16'!E11/NEPI!E11*100,"0.00")</f>
        <v>39.965587361176283</v>
      </c>
      <c r="F11" s="125">
        <f>IFERROR('APPENDIX 16'!F11/NEPI!F11*100,"0.00")</f>
        <v>-30.309658896712012</v>
      </c>
      <c r="G11" s="125">
        <f>IFERROR('APPENDIX 16'!G11/NEPI!G11*100,"0.00")</f>
        <v>-41.983427594370646</v>
      </c>
      <c r="H11" s="125">
        <f>IFERROR('APPENDIX 16'!H11/NEPI!H11*100,"0.00")</f>
        <v>76.100645363572227</v>
      </c>
      <c r="I11" s="125">
        <f>IFERROR('APPENDIX 16'!I11/NEPI!I11*100,"0.00")</f>
        <v>69.330474612610857</v>
      </c>
      <c r="J11" s="125">
        <f>IFERROR('APPENDIX 16'!J11/NEPI!J11*100,"0.00")</f>
        <v>49.173877798501316</v>
      </c>
      <c r="K11" s="125" t="str">
        <f>IFERROR('APPENDIX 16'!K11/NEPI!K11*100,"0.00")</f>
        <v>0.00</v>
      </c>
      <c r="L11" s="125">
        <f>IFERROR('APPENDIX 16'!L11/NEPI!L11*100,"0.00")</f>
        <v>72.92542016806722</v>
      </c>
      <c r="M11" s="125">
        <f>IFERROR('APPENDIX 16'!M11/NEPI!M11*100,"0.00")</f>
        <v>8.1605366329004916</v>
      </c>
      <c r="N11" s="125">
        <f>IFERROR('APPENDIX 16'!N11/NEPI!N11*100,"0.00")</f>
        <v>48.006655080327242</v>
      </c>
      <c r="O11" s="125">
        <f>IFERROR('APPENDIX 16'!O11/NEPI!O11*100,"0.00")</f>
        <v>73.066059386364429</v>
      </c>
      <c r="P11" s="125">
        <f>IFERROR('APPENDIX 16'!P11/NEPI!P11*100,"0.00")</f>
        <v>100.52824427480915</v>
      </c>
      <c r="Q11" s="125">
        <f>IFERROR('APPENDIX 16'!Q11/NEPI!Q11*100,"0.00")</f>
        <v>59.140877278681018</v>
      </c>
    </row>
    <row r="12" spans="2:17" ht="27" customHeight="1" x14ac:dyDescent="0.3">
      <c r="B12" s="126" t="s">
        <v>191</v>
      </c>
      <c r="C12" s="125" t="str">
        <f>IFERROR('APPENDIX 16'!C12/NEPI!C12*100,"0.00")</f>
        <v>0.00</v>
      </c>
      <c r="D12" s="125">
        <f>IFERROR('APPENDIX 16'!D12/NEPI!D12*100,"0.00")</f>
        <v>24.953626004769898</v>
      </c>
      <c r="E12" s="125">
        <f>IFERROR('APPENDIX 16'!E12/NEPI!E12*100,"0.00")</f>
        <v>36.430925495704791</v>
      </c>
      <c r="F12" s="125">
        <f>IFERROR('APPENDIX 16'!F12/NEPI!F12*100,"0.00")</f>
        <v>32.801879248300679</v>
      </c>
      <c r="G12" s="125">
        <f>IFERROR('APPENDIX 16'!G12/NEPI!G12*100,"0.00")</f>
        <v>27.189870923243671</v>
      </c>
      <c r="H12" s="125">
        <f>IFERROR('APPENDIX 16'!H12/NEPI!H12*100,"0.00")</f>
        <v>34.536806212212383</v>
      </c>
      <c r="I12" s="125">
        <f>IFERROR('APPENDIX 16'!I12/NEPI!I12*100,"0.00")</f>
        <v>78.622122650077912</v>
      </c>
      <c r="J12" s="125">
        <f>IFERROR('APPENDIX 16'!J12/NEPI!J12*100,"0.00")</f>
        <v>41.354955306989694</v>
      </c>
      <c r="K12" s="125" t="str">
        <f>IFERROR('APPENDIX 16'!K12/NEPI!K12*100,"0.00")</f>
        <v>0.00</v>
      </c>
      <c r="L12" s="125">
        <f>IFERROR('APPENDIX 16'!L12/NEPI!L12*100,"0.00")</f>
        <v>9.6861026451024443</v>
      </c>
      <c r="M12" s="125">
        <f>IFERROR('APPENDIX 16'!M12/NEPI!M12*100,"0.00")</f>
        <v>135.88883152641543</v>
      </c>
      <c r="N12" s="125">
        <f>IFERROR('APPENDIX 16'!N12/NEPI!N12*100,"0.00")</f>
        <v>28.468036381705446</v>
      </c>
      <c r="O12" s="125">
        <f>IFERROR('APPENDIX 16'!O12/NEPI!O12*100,"0.00")</f>
        <v>73.618027141502978</v>
      </c>
      <c r="P12" s="125">
        <f>IFERROR('APPENDIX 16'!P12/NEPI!P12*100,"0.00")</f>
        <v>70.362926655865692</v>
      </c>
      <c r="Q12" s="125">
        <f>IFERROR('APPENDIX 16'!Q12/NEPI!Q12*100,"0.00")</f>
        <v>62.680908575453621</v>
      </c>
    </row>
    <row r="13" spans="2:17" ht="27" customHeight="1" x14ac:dyDescent="0.3">
      <c r="B13" s="126" t="s">
        <v>21</v>
      </c>
      <c r="C13" s="125">
        <f>IFERROR('APPENDIX 16'!C13/NEPI!C13*100,"0.00")</f>
        <v>0</v>
      </c>
      <c r="D13" s="125">
        <f>IFERROR('APPENDIX 16'!D13/NEPI!D13*100,"0.00")</f>
        <v>23.831031511892022</v>
      </c>
      <c r="E13" s="125">
        <f>IFERROR('APPENDIX 16'!E13/NEPI!E13*100,"0.00")</f>
        <v>-894.73684210526324</v>
      </c>
      <c r="F13" s="125">
        <f>IFERROR('APPENDIX 16'!F13/NEPI!F13*100,"0.00")</f>
        <v>19.769258502583824</v>
      </c>
      <c r="G13" s="125">
        <f>IFERROR('APPENDIX 16'!G13/NEPI!G13*100,"0.00")</f>
        <v>-54.865226534123494</v>
      </c>
      <c r="H13" s="125">
        <f>IFERROR('APPENDIX 16'!H13/NEPI!H13*100,"0.00")</f>
        <v>53.363397219090572</v>
      </c>
      <c r="I13" s="125">
        <f>IFERROR('APPENDIX 16'!I13/NEPI!I13*100,"0.00")</f>
        <v>49.774243271631043</v>
      </c>
      <c r="J13" s="125">
        <f>IFERROR('APPENDIX 16'!J13/NEPI!J13*100,"0.00")</f>
        <v>75.250984577316473</v>
      </c>
      <c r="K13" s="125" t="str">
        <f>IFERROR('APPENDIX 16'!K13/NEPI!K13*100,"0.00")</f>
        <v>0.00</v>
      </c>
      <c r="L13" s="125">
        <f>IFERROR('APPENDIX 16'!L13/NEPI!L13*100,"0.00")</f>
        <v>859.91902834008101</v>
      </c>
      <c r="M13" s="125">
        <f>IFERROR('APPENDIX 16'!M13/NEPI!M13*100,"0.00")</f>
        <v>-118.74519846350833</v>
      </c>
      <c r="N13" s="125">
        <f>IFERROR('APPENDIX 16'!N13/NEPI!N13*100,"0.00")</f>
        <v>77.444747199515589</v>
      </c>
      <c r="O13" s="125" t="str">
        <f>IFERROR('APPENDIX 16'!O13/NEPI!O13*100,"0.00")</f>
        <v>0.00</v>
      </c>
      <c r="P13" s="125">
        <f>IFERROR('APPENDIX 16'!P13/NEPI!P13*100,"0.00")</f>
        <v>1.0676965015901863</v>
      </c>
      <c r="Q13" s="125">
        <f>IFERROR('APPENDIX 16'!Q13/NEPI!Q13*100,"0.00")</f>
        <v>61.151925017303057</v>
      </c>
    </row>
    <row r="14" spans="2:17" ht="27" customHeight="1" x14ac:dyDescent="0.3">
      <c r="B14" s="126" t="s">
        <v>22</v>
      </c>
      <c r="C14" s="125" t="str">
        <f>IFERROR('APPENDIX 16'!C14/NEPI!C14*100,"0.00")</f>
        <v>0.00</v>
      </c>
      <c r="D14" s="125">
        <f>IFERROR('APPENDIX 16'!D14/NEPI!D14*100,"0.00")</f>
        <v>-3.7238922769712341</v>
      </c>
      <c r="E14" s="125">
        <f>IFERROR('APPENDIX 16'!E14/NEPI!E14*100,"0.00")</f>
        <v>-10.99220220489379</v>
      </c>
      <c r="F14" s="125">
        <f>IFERROR('APPENDIX 16'!F14/NEPI!F14*100,"0.00")</f>
        <v>23.905377193477403</v>
      </c>
      <c r="G14" s="125">
        <f>IFERROR('APPENDIX 16'!G14/NEPI!G14*100,"0.00")</f>
        <v>160.82447895382103</v>
      </c>
      <c r="H14" s="125">
        <f>IFERROR('APPENDIX 16'!H14/NEPI!H14*100,"0.00")</f>
        <v>88.421784070181531</v>
      </c>
      <c r="I14" s="125">
        <f>IFERROR('APPENDIX 16'!I14/NEPI!I14*100,"0.00")</f>
        <v>85.855061989214434</v>
      </c>
      <c r="J14" s="125">
        <f>IFERROR('APPENDIX 16'!J14/NEPI!J14*100,"0.00")</f>
        <v>71.219708733789403</v>
      </c>
      <c r="K14" s="125">
        <f>IFERROR('APPENDIX 16'!K14/NEPI!K14*100,"0.00")</f>
        <v>0</v>
      </c>
      <c r="L14" s="125">
        <f>IFERROR('APPENDIX 16'!L14/NEPI!L14*100,"0.00")</f>
        <v>8.6129900356389548</v>
      </c>
      <c r="M14" s="125">
        <f>IFERROR('APPENDIX 16'!M14/NEPI!M14*100,"0.00")</f>
        <v>31.724975521578671</v>
      </c>
      <c r="N14" s="125">
        <f>IFERROR('APPENDIX 16'!N14/NEPI!N14*100,"0.00")</f>
        <v>90.048949597783235</v>
      </c>
      <c r="O14" s="125">
        <f>IFERROR('APPENDIX 16'!O14/NEPI!O14*100,"0.00")</f>
        <v>79.564456507830087</v>
      </c>
      <c r="P14" s="125">
        <f>IFERROR('APPENDIX 16'!P14/NEPI!P14*100,"0.00")</f>
        <v>-323.70071208417477</v>
      </c>
      <c r="Q14" s="125">
        <f>IFERROR('APPENDIX 16'!Q14/NEPI!Q14*100,"0.00")</f>
        <v>69.291276693231779</v>
      </c>
    </row>
    <row r="15" spans="2:17" ht="27" customHeight="1" x14ac:dyDescent="0.3">
      <c r="B15" s="126" t="s">
        <v>23</v>
      </c>
      <c r="C15" s="125" t="str">
        <f>IFERROR('APPENDIX 16'!C15/NEPI!C15*100,"0.00")</f>
        <v>0.00</v>
      </c>
      <c r="D15" s="125">
        <f>IFERROR('APPENDIX 16'!D15/NEPI!D15*100,"0.00")</f>
        <v>54.232742537313428</v>
      </c>
      <c r="E15" s="125">
        <f>IFERROR('APPENDIX 16'!E15/NEPI!E15*100,"0.00")</f>
        <v>5.6426332288401255</v>
      </c>
      <c r="F15" s="125">
        <f>IFERROR('APPENDIX 16'!F15/NEPI!F15*100,"0.00")</f>
        <v>-156.1515748031496</v>
      </c>
      <c r="G15" s="125">
        <f>IFERROR('APPENDIX 16'!G15/NEPI!G15*100,"0.00")</f>
        <v>255.22138680033416</v>
      </c>
      <c r="H15" s="125">
        <f>IFERROR('APPENDIX 16'!H15/NEPI!H15*100,"0.00")</f>
        <v>12.908486861975236</v>
      </c>
      <c r="I15" s="125">
        <f>IFERROR('APPENDIX 16'!I15/NEPI!I15*100,"0.00")</f>
        <v>-3.5256685871528073</v>
      </c>
      <c r="J15" s="125">
        <f>IFERROR('APPENDIX 16'!J15/NEPI!J15*100,"0.00")</f>
        <v>-15.954547199508617</v>
      </c>
      <c r="K15" s="125" t="str">
        <f>IFERROR('APPENDIX 16'!K15/NEPI!K15*100,"0.00")</f>
        <v>0.00</v>
      </c>
      <c r="L15" s="125">
        <f>IFERROR('APPENDIX 16'!L15/NEPI!L15*100,"0.00")</f>
        <v>-5.1611926744362036</v>
      </c>
      <c r="M15" s="125">
        <f>IFERROR('APPENDIX 16'!M15/NEPI!M15*100,"0.00")</f>
        <v>5.8526841448189764</v>
      </c>
      <c r="N15" s="125">
        <f>IFERROR('APPENDIX 16'!N15/NEPI!N15*100,"0.00")</f>
        <v>-0.73238321456848776</v>
      </c>
      <c r="O15" s="125" t="str">
        <f>IFERROR('APPENDIX 16'!O15/NEPI!O15*100,"0.00")</f>
        <v>0.00</v>
      </c>
      <c r="P15" s="125">
        <f>IFERROR('APPENDIX 16'!P15/NEPI!P15*100,"0.00")</f>
        <v>10.453648915187378</v>
      </c>
      <c r="Q15" s="125">
        <f>IFERROR('APPENDIX 16'!Q15/NEPI!Q15*100,"0.00")</f>
        <v>24.691024034628089</v>
      </c>
    </row>
    <row r="16" spans="2:17" ht="27" customHeight="1" x14ac:dyDescent="0.3">
      <c r="B16" s="126" t="s">
        <v>24</v>
      </c>
      <c r="C16" s="125" t="str">
        <f>IFERROR('APPENDIX 16'!C16/NEPI!C16*100,"0.00")</f>
        <v>0.00</v>
      </c>
      <c r="D16" s="125" t="str">
        <f>IFERROR('APPENDIX 16'!D16/NEPI!D16*100,"0.00")</f>
        <v>0.00</v>
      </c>
      <c r="E16" s="125" t="str">
        <f>IFERROR('APPENDIX 16'!E16/NEPI!E16*100,"0.00")</f>
        <v>0.00</v>
      </c>
      <c r="F16" s="125" t="str">
        <f>IFERROR('APPENDIX 16'!F16/NEPI!F16*100,"0.00")</f>
        <v>0.00</v>
      </c>
      <c r="G16" s="125" t="str">
        <f>IFERROR('APPENDIX 16'!G16/NEPI!G16*100,"0.00")</f>
        <v>0.00</v>
      </c>
      <c r="H16" s="125" t="str">
        <f>IFERROR('APPENDIX 16'!H16/NEPI!H16*100,"0.00")</f>
        <v>0.00</v>
      </c>
      <c r="I16" s="125">
        <f>IFERROR('APPENDIX 16'!I16/NEPI!I16*100,"0.00")</f>
        <v>62.530582873590788</v>
      </c>
      <c r="J16" s="125">
        <f>IFERROR('APPENDIX 16'!J16/NEPI!J16*100,"0.00")</f>
        <v>121.81468794385495</v>
      </c>
      <c r="K16" s="125">
        <f>IFERROR('APPENDIX 16'!K16/NEPI!K16*100,"0.00")</f>
        <v>52.960120378131691</v>
      </c>
      <c r="L16" s="125" t="str">
        <f>IFERROR('APPENDIX 16'!L16/NEPI!L16*100,"0.00")</f>
        <v>0.00</v>
      </c>
      <c r="M16" s="125" t="str">
        <f>IFERROR('APPENDIX 16'!M16/NEPI!M16*100,"0.00")</f>
        <v>0.00</v>
      </c>
      <c r="N16" s="125" t="str">
        <f>IFERROR('APPENDIX 16'!N16/NEPI!N16*100,"0.00")</f>
        <v>0.00</v>
      </c>
      <c r="O16" s="125" t="str">
        <f>IFERROR('APPENDIX 16'!O16/NEPI!O16*100,"0.00")</f>
        <v>0.00</v>
      </c>
      <c r="P16" s="125" t="str">
        <f>IFERROR('APPENDIX 16'!P16/NEPI!P16*100,"0.00")</f>
        <v>0.00</v>
      </c>
      <c r="Q16" s="125">
        <f>IFERROR('APPENDIX 16'!Q16/NEPI!Q16*100,"0.00")</f>
        <v>54.610995549568251</v>
      </c>
    </row>
    <row r="17" spans="2:17" ht="27" customHeight="1" x14ac:dyDescent="0.3">
      <c r="B17" s="126" t="s">
        <v>25</v>
      </c>
      <c r="C17" s="125">
        <f>IFERROR('APPENDIX 16'!C17/NEPI!C17*100,"0.00")</f>
        <v>0</v>
      </c>
      <c r="D17" s="125">
        <f>IFERROR('APPENDIX 16'!D17/NEPI!D17*100,"0.00")</f>
        <v>7.9229557351222235</v>
      </c>
      <c r="E17" s="125">
        <f>IFERROR('APPENDIX 16'!E17/NEPI!E17*100,"0.00")</f>
        <v>106.29899972965666</v>
      </c>
      <c r="F17" s="125">
        <f>IFERROR('APPENDIX 16'!F17/NEPI!F17*100,"0.00")</f>
        <v>67.104399212081418</v>
      </c>
      <c r="G17" s="125">
        <f>IFERROR('APPENDIX 16'!G17/NEPI!G17*100,"0.00")</f>
        <v>-540.76738609112715</v>
      </c>
      <c r="H17" s="125">
        <f>IFERROR('APPENDIX 16'!H17/NEPI!H17*100,"0.00")</f>
        <v>21.135576993887621</v>
      </c>
      <c r="I17" s="125">
        <f>IFERROR('APPENDIX 16'!I17/NEPI!I17*100,"0.00")</f>
        <v>89.691063587832076</v>
      </c>
      <c r="J17" s="125">
        <f>IFERROR('APPENDIX 16'!J17/NEPI!J17*100,"0.00")</f>
        <v>74.815568557618931</v>
      </c>
      <c r="K17" s="125">
        <f>IFERROR('APPENDIX 16'!K17/NEPI!K17*100,"0.00")</f>
        <v>107.62339926651836</v>
      </c>
      <c r="L17" s="125">
        <f>IFERROR('APPENDIX 16'!L17/NEPI!L17*100,"0.00")</f>
        <v>221.83783783783784</v>
      </c>
      <c r="M17" s="125">
        <f>IFERROR('APPENDIX 16'!M17/NEPI!M17*100,"0.00")</f>
        <v>-67.255855059655318</v>
      </c>
      <c r="N17" s="125">
        <f>IFERROR('APPENDIX 16'!N17/NEPI!N17*100,"0.00")</f>
        <v>57.736450238969994</v>
      </c>
      <c r="O17" s="125" t="str">
        <f>IFERROR('APPENDIX 16'!O17/NEPI!O17*100,"0.00")</f>
        <v>0.00</v>
      </c>
      <c r="P17" s="125">
        <f>IFERROR('APPENDIX 16'!P17/NEPI!P17*100,"0.00")</f>
        <v>2.3565184340554919</v>
      </c>
      <c r="Q17" s="125">
        <f>IFERROR('APPENDIX 16'!Q17/NEPI!Q17*100,"0.00")</f>
        <v>80.656893479194039</v>
      </c>
    </row>
    <row r="18" spans="2:17" ht="27" customHeight="1" x14ac:dyDescent="0.3">
      <c r="B18" s="126" t="s">
        <v>26</v>
      </c>
      <c r="C18" s="125" t="str">
        <f>IFERROR('APPENDIX 16'!C18/NEPI!C18*100,"0.00")</f>
        <v>0.00</v>
      </c>
      <c r="D18" s="125">
        <f>IFERROR('APPENDIX 16'!D18/NEPI!D18*100,"0.00")</f>
        <v>-1387.503518153673</v>
      </c>
      <c r="E18" s="125">
        <f>IFERROR('APPENDIX 16'!E18/NEPI!E18*100,"0.00")</f>
        <v>-16.208721956138138</v>
      </c>
      <c r="F18" s="125">
        <f>IFERROR('APPENDIX 16'!F18/NEPI!F18*100,"0.00")</f>
        <v>-203.59002300520643</v>
      </c>
      <c r="G18" s="125">
        <f>IFERROR('APPENDIX 16'!G18/NEPI!G18*100,"0.00")</f>
        <v>-118.22803195352213</v>
      </c>
      <c r="H18" s="125">
        <f>IFERROR('APPENDIX 16'!H18/NEPI!H18*100,"0.00")</f>
        <v>79.420571336084805</v>
      </c>
      <c r="I18" s="125">
        <f>IFERROR('APPENDIX 16'!I18/NEPI!I18*100,"0.00")</f>
        <v>186.26529402253004</v>
      </c>
      <c r="J18" s="125">
        <f>IFERROR('APPENDIX 16'!J18/NEPI!J18*100,"0.00")</f>
        <v>75.670324336062748</v>
      </c>
      <c r="K18" s="125" t="str">
        <f>IFERROR('APPENDIX 16'!K18/NEPI!K18*100,"0.00")</f>
        <v>0.00</v>
      </c>
      <c r="L18" s="125">
        <f>IFERROR('APPENDIX 16'!L18/NEPI!L18*100,"0.00")</f>
        <v>26.930922577654147</v>
      </c>
      <c r="M18" s="125">
        <f>IFERROR('APPENDIX 16'!M18/NEPI!M18*100,"0.00")</f>
        <v>-367.57261410788379</v>
      </c>
      <c r="N18" s="125">
        <f>IFERROR('APPENDIX 16'!N18/NEPI!N18*100,"0.00")</f>
        <v>451.69759026868894</v>
      </c>
      <c r="O18" s="125">
        <f>IFERROR('APPENDIX 16'!O18/NEPI!O18*100,"0.00")</f>
        <v>6.2457825275018442</v>
      </c>
      <c r="P18" s="125">
        <f>IFERROR('APPENDIX 16'!P18/NEPI!P18*100,"0.00")</f>
        <v>-84.288926363125356</v>
      </c>
      <c r="Q18" s="125">
        <f>IFERROR('APPENDIX 16'!Q18/NEPI!Q18*100,"0.00")</f>
        <v>47.653746986379296</v>
      </c>
    </row>
    <row r="19" spans="2:17" ht="27" customHeight="1" x14ac:dyDescent="0.3">
      <c r="B19" s="126" t="s">
        <v>27</v>
      </c>
      <c r="C19" s="125">
        <f>IFERROR('APPENDIX 16'!C19/NEPI!C19*100,"0.00")</f>
        <v>-13.580246913580247</v>
      </c>
      <c r="D19" s="125">
        <f>IFERROR('APPENDIX 16'!D19/NEPI!D19*100,"0.00")</f>
        <v>122.13186174847517</v>
      </c>
      <c r="E19" s="125">
        <f>IFERROR('APPENDIX 16'!E19/NEPI!E19*100,"0.00")</f>
        <v>126.64393570384802</v>
      </c>
      <c r="F19" s="125">
        <f>IFERROR('APPENDIX 16'!F19/NEPI!F19*100,"0.00")</f>
        <v>54.823073194377123</v>
      </c>
      <c r="G19" s="125">
        <f>IFERROR('APPENDIX 16'!G19/NEPI!G19*100,"0.00")</f>
        <v>48.724987798926307</v>
      </c>
      <c r="H19" s="125">
        <f>IFERROR('APPENDIX 16'!H19/NEPI!H19*100,"0.00")</f>
        <v>46.941537932664417</v>
      </c>
      <c r="I19" s="125">
        <f>IFERROR('APPENDIX 16'!I19/NEPI!I19*100,"0.00")</f>
        <v>79.843189737892033</v>
      </c>
      <c r="J19" s="125">
        <f>IFERROR('APPENDIX 16'!J19/NEPI!J19*100,"0.00")</f>
        <v>78.456397199236164</v>
      </c>
      <c r="K19" s="125">
        <f>IFERROR('APPENDIX 16'!K19/NEPI!K19*100,"0.00")</f>
        <v>-3.2971698113207548</v>
      </c>
      <c r="L19" s="125">
        <f>IFERROR('APPENDIX 16'!L19/NEPI!L19*100,"0.00")</f>
        <v>39.861394211170001</v>
      </c>
      <c r="M19" s="125">
        <f>IFERROR('APPENDIX 16'!M19/NEPI!M19*100,"0.00")</f>
        <v>102.23930608064538</v>
      </c>
      <c r="N19" s="125">
        <f>IFERROR('APPENDIX 16'!N19/NEPI!N19*100,"0.00")</f>
        <v>99.503827003891715</v>
      </c>
      <c r="O19" s="125">
        <f>IFERROR('APPENDIX 16'!O19/NEPI!O19*100,"0.00")</f>
        <v>36.389434621261735</v>
      </c>
      <c r="P19" s="125">
        <f>IFERROR('APPENDIX 16'!P19/NEPI!P19*100,"0.00")</f>
        <v>-354.01303181295515</v>
      </c>
      <c r="Q19" s="125">
        <f>IFERROR('APPENDIX 16'!Q19/NEPI!Q19*100,"0.00")</f>
        <v>67.701653411187394</v>
      </c>
    </row>
    <row r="20" spans="2:17" ht="27" customHeight="1" x14ac:dyDescent="0.3">
      <c r="B20" s="126" t="s">
        <v>28</v>
      </c>
      <c r="C20" s="125">
        <f>IFERROR('APPENDIX 16'!C20/NEPI!C20*100,"0.00")</f>
        <v>0</v>
      </c>
      <c r="D20" s="125">
        <f>IFERROR('APPENDIX 16'!D20/NEPI!D20*100,"0.00")</f>
        <v>301.81411530815109</v>
      </c>
      <c r="E20" s="125">
        <f>IFERROR('APPENDIX 16'!E20/NEPI!E20*100,"0.00")</f>
        <v>17.703750261889798</v>
      </c>
      <c r="F20" s="125">
        <f>IFERROR('APPENDIX 16'!F20/NEPI!F20*100,"0.00")</f>
        <v>-35.354902608121492</v>
      </c>
      <c r="G20" s="125">
        <f>IFERROR('APPENDIX 16'!G20/NEPI!G20*100,"0.00")</f>
        <v>27.399930687922371</v>
      </c>
      <c r="H20" s="125">
        <f>IFERROR('APPENDIX 16'!H20/NEPI!H20*100,"0.00")</f>
        <v>40.130891066103864</v>
      </c>
      <c r="I20" s="125">
        <f>IFERROR('APPENDIX 16'!I20/NEPI!I20*100,"0.00")</f>
        <v>71.97557095658172</v>
      </c>
      <c r="J20" s="125">
        <f>IFERROR('APPENDIX 16'!J20/NEPI!J20*100,"0.00")</f>
        <v>93.507707058641898</v>
      </c>
      <c r="K20" s="125" t="str">
        <f>IFERROR('APPENDIX 16'!K20/NEPI!K20*100,"0.00")</f>
        <v>0.00</v>
      </c>
      <c r="L20" s="125">
        <f>IFERROR('APPENDIX 16'!L20/NEPI!L20*100,"0.00")</f>
        <v>77.528263899643804</v>
      </c>
      <c r="M20" s="125">
        <f>IFERROR('APPENDIX 16'!M20/NEPI!M20*100,"0.00")</f>
        <v>43.780429083516132</v>
      </c>
      <c r="N20" s="125">
        <f>IFERROR('APPENDIX 16'!N20/NEPI!N20*100,"0.00")</f>
        <v>59.491244719849647</v>
      </c>
      <c r="O20" s="125" t="str">
        <f>IFERROR('APPENDIX 16'!O20/NEPI!O20*100,"0.00")</f>
        <v>0.00</v>
      </c>
      <c r="P20" s="125">
        <f>IFERROR('APPENDIX 16'!P20/NEPI!P20*100,"0.00")</f>
        <v>-2.1569487067075843</v>
      </c>
      <c r="Q20" s="125">
        <f>IFERROR('APPENDIX 16'!Q20/NEPI!Q20*100,"0.00")</f>
        <v>66.838027165045872</v>
      </c>
    </row>
    <row r="21" spans="2:17" ht="27" customHeight="1" x14ac:dyDescent="0.3">
      <c r="B21" s="126" t="s">
        <v>29</v>
      </c>
      <c r="C21" s="125">
        <f>IFERROR('APPENDIX 16'!C21/NEPI!C21*100,"0.00")</f>
        <v>8794.0594059405939</v>
      </c>
      <c r="D21" s="125">
        <f>IFERROR('APPENDIX 16'!D21/NEPI!D21*100,"0.00")</f>
        <v>217.38942266078075</v>
      </c>
      <c r="E21" s="125">
        <f>IFERROR('APPENDIX 16'!E21/NEPI!E21*100,"0.00")</f>
        <v>17.809124244326252</v>
      </c>
      <c r="F21" s="125">
        <f>IFERROR('APPENDIX 16'!F21/NEPI!F21*100,"0.00")</f>
        <v>15.431389269956618</v>
      </c>
      <c r="G21" s="125">
        <f>IFERROR('APPENDIX 16'!G21/NEPI!G21*100,"0.00")</f>
        <v>31.38224124419796</v>
      </c>
      <c r="H21" s="125">
        <f>IFERROR('APPENDIX 16'!H21/NEPI!H21*100,"0.00")</f>
        <v>-0.94390345898799222</v>
      </c>
      <c r="I21" s="125">
        <f>IFERROR('APPENDIX 16'!I21/NEPI!I21*100,"0.00")</f>
        <v>92.065356419431737</v>
      </c>
      <c r="J21" s="125">
        <f>IFERROR('APPENDIX 16'!J21/NEPI!J21*100,"0.00")</f>
        <v>49.080730739506819</v>
      </c>
      <c r="K21" s="125">
        <f>IFERROR('APPENDIX 16'!K21/NEPI!K21*100,"0.00")</f>
        <v>358.51063829787233</v>
      </c>
      <c r="L21" s="125">
        <f>IFERROR('APPENDIX 16'!L21/NEPI!L21*100,"0.00")</f>
        <v>16.227977324583069</v>
      </c>
      <c r="M21" s="125">
        <f>IFERROR('APPENDIX 16'!M21/NEPI!M21*100,"0.00")</f>
        <v>-2.7334575200453552</v>
      </c>
      <c r="N21" s="125">
        <f>IFERROR('APPENDIX 16'!N21/NEPI!N21*100,"0.00")</f>
        <v>11.886639230313959</v>
      </c>
      <c r="O21" s="125">
        <f>IFERROR('APPENDIX 16'!O21/NEPI!O21*100,"0.00")</f>
        <v>79.043455451604444</v>
      </c>
      <c r="P21" s="125">
        <f>IFERROR('APPENDIX 16'!P21/NEPI!P21*100,"0.00")</f>
        <v>78.518371512814696</v>
      </c>
      <c r="Q21" s="125">
        <f>IFERROR('APPENDIX 16'!Q21/NEPI!Q21*100,"0.00")</f>
        <v>58.794075129370846</v>
      </c>
    </row>
    <row r="22" spans="2:17" ht="27" customHeight="1" x14ac:dyDescent="0.3">
      <c r="B22" s="126" t="s">
        <v>30</v>
      </c>
      <c r="C22" s="125">
        <f>IFERROR('APPENDIX 16'!C22/NEPI!C22*100,"0.00")</f>
        <v>40.909090909090914</v>
      </c>
      <c r="D22" s="125">
        <f>IFERROR('APPENDIX 16'!D22/NEPI!D22*100,"0.00")</f>
        <v>47.506596306068602</v>
      </c>
      <c r="E22" s="125">
        <f>IFERROR('APPENDIX 16'!E22/NEPI!E22*100,"0.00")</f>
        <v>67.015604043311853</v>
      </c>
      <c r="F22" s="125">
        <f>IFERROR('APPENDIX 16'!F22/NEPI!F22*100,"0.00")</f>
        <v>82.747513410064968</v>
      </c>
      <c r="G22" s="125">
        <f>IFERROR('APPENDIX 16'!G22/NEPI!G22*100,"0.00")</f>
        <v>-15.121124373190199</v>
      </c>
      <c r="H22" s="125">
        <f>IFERROR('APPENDIX 16'!H22/NEPI!H22*100,"0.00")</f>
        <v>15.865062689048465</v>
      </c>
      <c r="I22" s="125">
        <f>IFERROR('APPENDIX 16'!I22/NEPI!I22*100,"0.00")</f>
        <v>78.320508052750526</v>
      </c>
      <c r="J22" s="125">
        <f>IFERROR('APPENDIX 16'!J22/NEPI!J22*100,"0.00")</f>
        <v>85.259772143431505</v>
      </c>
      <c r="K22" s="125" t="str">
        <f>IFERROR('APPENDIX 16'!K22/NEPI!K22*100,"0.00")</f>
        <v>0.00</v>
      </c>
      <c r="L22" s="125">
        <f>IFERROR('APPENDIX 16'!L22/NEPI!L22*100,"0.00")</f>
        <v>48.011040193203378</v>
      </c>
      <c r="M22" s="125">
        <f>IFERROR('APPENDIX 16'!M22/NEPI!M22*100,"0.00")</f>
        <v>35.896665100986382</v>
      </c>
      <c r="N22" s="125">
        <f>IFERROR('APPENDIX 16'!N22/NEPI!N22*100,"0.00")</f>
        <v>51.674907526232353</v>
      </c>
      <c r="O22" s="125">
        <f>IFERROR('APPENDIX 16'!O22/NEPI!O22*100,"0.00")</f>
        <v>364.3699002719855</v>
      </c>
      <c r="P22" s="125">
        <f>IFERROR('APPENDIX 16'!P22/NEPI!P22*100,"0.00")</f>
        <v>10.939077751598788</v>
      </c>
      <c r="Q22" s="125">
        <f>IFERROR('APPENDIX 16'!Q22/NEPI!Q22*100,"0.00")</f>
        <v>73.361742666505862</v>
      </c>
    </row>
    <row r="23" spans="2:17" ht="27" customHeight="1" x14ac:dyDescent="0.3">
      <c r="B23" s="126" t="s">
        <v>31</v>
      </c>
      <c r="C23" s="125" t="str">
        <f>IFERROR('APPENDIX 16'!C23/NEPI!C23*100,"0.00")</f>
        <v>0.00</v>
      </c>
      <c r="D23" s="125">
        <f>IFERROR('APPENDIX 16'!D23/NEPI!D23*100,"0.00")</f>
        <v>-268.87783305693756</v>
      </c>
      <c r="E23" s="125">
        <f>IFERROR('APPENDIX 16'!E23/NEPI!E23*100,"0.00")</f>
        <v>190.03667481662592</v>
      </c>
      <c r="F23" s="125">
        <f>IFERROR('APPENDIX 16'!F23/NEPI!F23*100,"0.00")</f>
        <v>-749.14027149321271</v>
      </c>
      <c r="G23" s="125">
        <f>IFERROR('APPENDIX 16'!G23/NEPI!G23*100,"0.00")</f>
        <v>-64.704180529437295</v>
      </c>
      <c r="H23" s="125">
        <f>IFERROR('APPENDIX 16'!H23/NEPI!H23*100,"0.00")</f>
        <v>-82.697105788423158</v>
      </c>
      <c r="I23" s="125">
        <f>IFERROR('APPENDIX 16'!I23/NEPI!I23*100,"0.00")</f>
        <v>74.278241625590994</v>
      </c>
      <c r="J23" s="125">
        <f>IFERROR('APPENDIX 16'!J23/NEPI!J23*100,"0.00")</f>
        <v>112.90206433029284</v>
      </c>
      <c r="K23" s="125">
        <f>IFERROR('APPENDIX 16'!K23/NEPI!K23*100,"0.00")</f>
        <v>0</v>
      </c>
      <c r="L23" s="125">
        <f>IFERROR('APPENDIX 16'!L23/NEPI!L23*100,"0.00")</f>
        <v>121.25824454591579</v>
      </c>
      <c r="M23" s="125">
        <f>IFERROR('APPENDIX 16'!M23/NEPI!M23*100,"0.00")</f>
        <v>-33.572778827977316</v>
      </c>
      <c r="N23" s="125">
        <f>IFERROR('APPENDIX 16'!N23/NEPI!N23*100,"0.00")</f>
        <v>42.445129117301398</v>
      </c>
      <c r="O23" s="125" t="str">
        <f>IFERROR('APPENDIX 16'!O23/NEPI!O23*100,"0.00")</f>
        <v>0.00</v>
      </c>
      <c r="P23" s="125">
        <f>IFERROR('APPENDIX 16'!P23/NEPI!P23*100,"0.00")</f>
        <v>84.819090115433113</v>
      </c>
      <c r="Q23" s="125">
        <f>IFERROR('APPENDIX 16'!Q23/NEPI!Q23*100,"0.00")</f>
        <v>51.873383480055999</v>
      </c>
    </row>
    <row r="24" spans="2:17" ht="27" customHeight="1" x14ac:dyDescent="0.3">
      <c r="B24" s="126" t="s">
        <v>32</v>
      </c>
      <c r="C24" s="125" t="str">
        <f>IFERROR('APPENDIX 16'!C24/NEPI!C24*100,"0.00")</f>
        <v>0.00</v>
      </c>
      <c r="D24" s="125">
        <f>IFERROR('APPENDIX 16'!D24/NEPI!D24*100,"0.00")</f>
        <v>-25</v>
      </c>
      <c r="E24" s="125">
        <f>IFERROR('APPENDIX 16'!E24/NEPI!E24*100,"0.00")</f>
        <v>2555.5555555555557</v>
      </c>
      <c r="F24" s="125">
        <f>IFERROR('APPENDIX 16'!F24/NEPI!F24*100,"0.00")</f>
        <v>-3.5087719298245612</v>
      </c>
      <c r="G24" s="125">
        <f>IFERROR('APPENDIX 16'!G24/NEPI!G24*100,"0.00")</f>
        <v>4.5454545454545459</v>
      </c>
      <c r="H24" s="125">
        <f>IFERROR('APPENDIX 16'!H24/NEPI!H24*100,"0.00")</f>
        <v>5.4455445544554459</v>
      </c>
      <c r="I24" s="125">
        <f>IFERROR('APPENDIX 16'!I24/NEPI!I24*100,"0.00")</f>
        <v>86.46860265752251</v>
      </c>
      <c r="J24" s="125">
        <f>IFERROR('APPENDIX 16'!J24/NEPI!J24*100,"0.00")</f>
        <v>-13.264462809917354</v>
      </c>
      <c r="K24" s="125">
        <f>IFERROR('APPENDIX 16'!K24/NEPI!K24*100,"0.00")</f>
        <v>68.368433944959349</v>
      </c>
      <c r="L24" s="125">
        <f>IFERROR('APPENDIX 16'!L24/NEPI!L24*100,"0.00")</f>
        <v>-1.3888888888888888</v>
      </c>
      <c r="M24" s="125">
        <f>IFERROR('APPENDIX 16'!M24/NEPI!M24*100,"0.00")</f>
        <v>3091.9354838709678</v>
      </c>
      <c r="N24" s="125">
        <f>IFERROR('APPENDIX 16'!N24/NEPI!N24*100,"0.00")</f>
        <v>-41.358024691358025</v>
      </c>
      <c r="O24" s="125" t="str">
        <f>IFERROR('APPENDIX 16'!O24/NEPI!O24*100,"0.00")</f>
        <v>0.00</v>
      </c>
      <c r="P24" s="125">
        <f>IFERROR('APPENDIX 16'!P24/NEPI!P24*100,"0.00")</f>
        <v>42.857142857142854</v>
      </c>
      <c r="Q24" s="125">
        <f>IFERROR('APPENDIX 16'!Q24/NEPI!Q24*100,"0.00")</f>
        <v>67.159566503430412</v>
      </c>
    </row>
    <row r="25" spans="2:17" ht="27" customHeight="1" x14ac:dyDescent="0.3">
      <c r="B25" s="126" t="s">
        <v>33</v>
      </c>
      <c r="C25" s="125">
        <f>IFERROR('APPENDIX 16'!C25/NEPI!C25*100,"0.00")</f>
        <v>-274.07407407407408</v>
      </c>
      <c r="D25" s="125">
        <f>IFERROR('APPENDIX 16'!D25/NEPI!D25*100,"0.00")</f>
        <v>58.151429354278925</v>
      </c>
      <c r="E25" s="125">
        <f>IFERROR('APPENDIX 16'!E25/NEPI!E25*100,"0.00")</f>
        <v>60.423465732707157</v>
      </c>
      <c r="F25" s="125">
        <f>IFERROR('APPENDIX 16'!F25/NEPI!F25*100,"0.00")</f>
        <v>33.087819667357529</v>
      </c>
      <c r="G25" s="125">
        <f>IFERROR('APPENDIX 16'!G25/NEPI!G25*100,"0.00")</f>
        <v>43.880645161290325</v>
      </c>
      <c r="H25" s="125">
        <f>IFERROR('APPENDIX 16'!H25/NEPI!H25*100,"0.00")</f>
        <v>44.563958916900091</v>
      </c>
      <c r="I25" s="125">
        <f>IFERROR('APPENDIX 16'!I25/NEPI!I25*100,"0.00")</f>
        <v>73.348372756527226</v>
      </c>
      <c r="J25" s="125">
        <f>IFERROR('APPENDIX 16'!J25/NEPI!J25*100,"0.00")</f>
        <v>51.172091681643707</v>
      </c>
      <c r="K25" s="125" t="str">
        <f>IFERROR('APPENDIX 16'!K25/NEPI!K25*100,"0.00")</f>
        <v>0.00</v>
      </c>
      <c r="L25" s="125">
        <f>IFERROR('APPENDIX 16'!L25/NEPI!L25*100,"0.00")</f>
        <v>86.812343208082581</v>
      </c>
      <c r="M25" s="125">
        <f>IFERROR('APPENDIX 16'!M25/NEPI!M25*100,"0.00")</f>
        <v>72.101668278529985</v>
      </c>
      <c r="N25" s="125">
        <f>IFERROR('APPENDIX 16'!N25/NEPI!N25*100,"0.00")</f>
        <v>28.874265333802178</v>
      </c>
      <c r="O25" s="125">
        <f>IFERROR('APPENDIX 16'!O25/NEPI!O25*100,"0.00")</f>
        <v>70.995797837587972</v>
      </c>
      <c r="P25" s="125">
        <f>IFERROR('APPENDIX 16'!P25/NEPI!P25*100,"0.00")</f>
        <v>14.780600461893764</v>
      </c>
      <c r="Q25" s="125">
        <f>IFERROR('APPENDIX 16'!Q25/NEPI!Q25*100,"0.00")</f>
        <v>66.967191162239757</v>
      </c>
    </row>
    <row r="26" spans="2:17" ht="27" customHeight="1" x14ac:dyDescent="0.3">
      <c r="B26" s="126" t="s">
        <v>34</v>
      </c>
      <c r="C26" s="125">
        <f>IFERROR('APPENDIX 16'!C26/NEPI!C26*100,"0.00")</f>
        <v>0</v>
      </c>
      <c r="D26" s="125">
        <f>IFERROR('APPENDIX 16'!D26/NEPI!D26*100,"0.00")</f>
        <v>-18.005409855345171</v>
      </c>
      <c r="E26" s="125">
        <f>IFERROR('APPENDIX 16'!E26/NEPI!E26*100,"0.00")</f>
        <v>-18.702814001372683</v>
      </c>
      <c r="F26" s="125">
        <f>IFERROR('APPENDIX 16'!F26/NEPI!F26*100,"0.00")</f>
        <v>36.673878149207901</v>
      </c>
      <c r="G26" s="125">
        <f>IFERROR('APPENDIX 16'!G26/NEPI!G26*100,"0.00")</f>
        <v>21.939496748657053</v>
      </c>
      <c r="H26" s="125">
        <f>IFERROR('APPENDIX 16'!H26/NEPI!H26*100,"0.00")</f>
        <v>32.056857761460982</v>
      </c>
      <c r="I26" s="125">
        <f>IFERROR('APPENDIX 16'!I26/NEPI!I26*100,"0.00")</f>
        <v>63.543893908121277</v>
      </c>
      <c r="J26" s="125">
        <f>IFERROR('APPENDIX 16'!J26/NEPI!J26*100,"0.00")</f>
        <v>113.2205687525033</v>
      </c>
      <c r="K26" s="125" t="str">
        <f>IFERROR('APPENDIX 16'!K26/NEPI!K26*100,"0.00")</f>
        <v>0.00</v>
      </c>
      <c r="L26" s="125">
        <f>IFERROR('APPENDIX 16'!L26/NEPI!L26*100,"0.00")</f>
        <v>72.43944306694641</v>
      </c>
      <c r="M26" s="125">
        <f>IFERROR('APPENDIX 16'!M26/NEPI!M26*100,"0.00")</f>
        <v>36.863151658767777</v>
      </c>
      <c r="N26" s="125">
        <f>IFERROR('APPENDIX 16'!N26/NEPI!N26*100,"0.00")</f>
        <v>87.667511070717225</v>
      </c>
      <c r="O26" s="125">
        <f>IFERROR('APPENDIX 16'!O26/NEPI!O26*100,"0.00")</f>
        <v>122.22324046920821</v>
      </c>
      <c r="P26" s="125">
        <f>IFERROR('APPENDIX 16'!P26/NEPI!P26*100,"0.00")</f>
        <v>-15.399239543726237</v>
      </c>
      <c r="Q26" s="125">
        <f>IFERROR('APPENDIX 16'!Q26/NEPI!Q26*100,"0.00")</f>
        <v>75.599406595165348</v>
      </c>
    </row>
    <row r="27" spans="2:17" ht="27" customHeight="1" x14ac:dyDescent="0.3">
      <c r="B27" s="126" t="s">
        <v>35</v>
      </c>
      <c r="C27" s="125" t="str">
        <f>IFERROR('APPENDIX 16'!C27/NEPI!C27*100,"0.00")</f>
        <v>0.00</v>
      </c>
      <c r="D27" s="125">
        <f>IFERROR('APPENDIX 16'!D27/NEPI!D27*100,"0.00")</f>
        <v>-323.33333333333331</v>
      </c>
      <c r="E27" s="125">
        <f>IFERROR('APPENDIX 16'!E27/NEPI!E27*100,"0.00")</f>
        <v>3.8898780988905632</v>
      </c>
      <c r="F27" s="125">
        <f>IFERROR('APPENDIX 16'!F27/NEPI!F27*100,"0.00")</f>
        <v>323.93162393162396</v>
      </c>
      <c r="G27" s="125">
        <f>IFERROR('APPENDIX 16'!G27/NEPI!G27*100,"0.00")</f>
        <v>59.906523064417804</v>
      </c>
      <c r="H27" s="125">
        <f>IFERROR('APPENDIX 16'!H27/NEPI!H27*100,"0.00")</f>
        <v>30.434782608695656</v>
      </c>
      <c r="I27" s="125">
        <f>IFERROR('APPENDIX 16'!I27/NEPI!I27*100,"0.00")</f>
        <v>37.361125484729129</v>
      </c>
      <c r="J27" s="125">
        <f>IFERROR('APPENDIX 16'!J27/NEPI!J27*100,"0.00")</f>
        <v>98.484150223690648</v>
      </c>
      <c r="K27" s="125" t="str">
        <f>IFERROR('APPENDIX 16'!K27/NEPI!K27*100,"0.00")</f>
        <v>0.00</v>
      </c>
      <c r="L27" s="125">
        <f>IFERROR('APPENDIX 16'!L27/NEPI!L27*100,"0.00")</f>
        <v>-2.3523763802208353</v>
      </c>
      <c r="M27" s="125">
        <f>IFERROR('APPENDIX 16'!M27/NEPI!M27*100,"0.00")</f>
        <v>9.0247028664646933</v>
      </c>
      <c r="N27" s="125">
        <f>IFERROR('APPENDIX 16'!N27/NEPI!N27*100,"0.00")</f>
        <v>28.508526138819949</v>
      </c>
      <c r="O27" s="125" t="str">
        <f>IFERROR('APPENDIX 16'!O27/NEPI!O27*100,"0.00")</f>
        <v>0.00</v>
      </c>
      <c r="P27" s="125">
        <f>IFERROR('APPENDIX 16'!P27/NEPI!P27*100,"0.00")</f>
        <v>-2.528255046710655</v>
      </c>
      <c r="Q27" s="125">
        <f>IFERROR('APPENDIX 16'!Q27/NEPI!Q27*100,"0.00")</f>
        <v>55.183718760245128</v>
      </c>
    </row>
    <row r="28" spans="2:17" ht="27" customHeight="1" x14ac:dyDescent="0.3">
      <c r="B28" s="126" t="s">
        <v>36</v>
      </c>
      <c r="C28" s="125" t="str">
        <f>IFERROR('APPENDIX 16'!C28/NEPI!C28*100,"0.00")</f>
        <v>0.00</v>
      </c>
      <c r="D28" s="125">
        <f>IFERROR('APPENDIX 16'!D28/NEPI!D28*100,"0.00")</f>
        <v>55.621742367833207</v>
      </c>
      <c r="E28" s="125">
        <f>IFERROR('APPENDIX 16'!E28/NEPI!E28*100,"0.00")</f>
        <v>-28.249687195884889</v>
      </c>
      <c r="F28" s="125">
        <f>IFERROR('APPENDIX 16'!F28/NEPI!F28*100,"0.00")</f>
        <v>117.61225567881669</v>
      </c>
      <c r="G28" s="125">
        <f>IFERROR('APPENDIX 16'!G28/NEPI!G28*100,"0.00")</f>
        <v>-29.393595275948215</v>
      </c>
      <c r="H28" s="125">
        <f>IFERROR('APPENDIX 16'!H28/NEPI!H28*100,"0.00")</f>
        <v>-326.92307692307691</v>
      </c>
      <c r="I28" s="125">
        <f>IFERROR('APPENDIX 16'!I28/NEPI!I28*100,"0.00")</f>
        <v>117.96906035361241</v>
      </c>
      <c r="J28" s="125">
        <f>IFERROR('APPENDIX 16'!J28/NEPI!J28*100,"0.00")</f>
        <v>-70.613016901596637</v>
      </c>
      <c r="K28" s="125" t="str">
        <f>IFERROR('APPENDIX 16'!K28/NEPI!K28*100,"0.00")</f>
        <v>0.00</v>
      </c>
      <c r="L28" s="125">
        <f>IFERROR('APPENDIX 16'!L28/NEPI!L28*100,"0.00")</f>
        <v>38.485528942115771</v>
      </c>
      <c r="M28" s="125">
        <f>IFERROR('APPENDIX 16'!M28/NEPI!M28*100,"0.00")</f>
        <v>78.692955954841793</v>
      </c>
      <c r="N28" s="125">
        <f>IFERROR('APPENDIX 16'!N28/NEPI!N28*100,"0.00")</f>
        <v>85.545891508354316</v>
      </c>
      <c r="O28" s="125">
        <f>IFERROR('APPENDIX 16'!O28/NEPI!O28*100,"0.00")</f>
        <v>74.909565320524223</v>
      </c>
      <c r="P28" s="125">
        <f>IFERROR('APPENDIX 16'!P28/NEPI!P28*100,"0.00")</f>
        <v>607.61935905820803</v>
      </c>
      <c r="Q28" s="125">
        <f>IFERROR('APPENDIX 16'!Q28/NEPI!Q28*100,"0.00")</f>
        <v>70.787320615797228</v>
      </c>
    </row>
    <row r="29" spans="2:17" ht="27" customHeight="1" x14ac:dyDescent="0.3">
      <c r="B29" s="126" t="s">
        <v>37</v>
      </c>
      <c r="C29" s="125">
        <f>IFERROR('APPENDIX 16'!C29/NEPI!C29*100,"0.00")</f>
        <v>0</v>
      </c>
      <c r="D29" s="125">
        <f>IFERROR('APPENDIX 16'!D29/NEPI!D29*100,"0.00")</f>
        <v>35.639911941452965</v>
      </c>
      <c r="E29" s="125">
        <f>IFERROR('APPENDIX 16'!E29/NEPI!E29*100,"0.00")</f>
        <v>37.050359712230211</v>
      </c>
      <c r="F29" s="125">
        <f>IFERROR('APPENDIX 16'!F29/NEPI!F29*100,"0.00")</f>
        <v>21.055293575115659</v>
      </c>
      <c r="G29" s="125">
        <f>IFERROR('APPENDIX 16'!G29/NEPI!G29*100,"0.00")</f>
        <v>35.531321328937359</v>
      </c>
      <c r="H29" s="125">
        <f>IFERROR('APPENDIX 16'!H29/NEPI!H29*100,"0.00")</f>
        <v>75.626082847692558</v>
      </c>
      <c r="I29" s="125">
        <f>IFERROR('APPENDIX 16'!I29/NEPI!I29*100,"0.00")</f>
        <v>59.989680362816721</v>
      </c>
      <c r="J29" s="125">
        <f>IFERROR('APPENDIX 16'!J29/NEPI!J29*100,"0.00")</f>
        <v>35.90720221606648</v>
      </c>
      <c r="K29" s="125" t="str">
        <f>IFERROR('APPENDIX 16'!K29/NEPI!K29*100,"0.00")</f>
        <v>0.00</v>
      </c>
      <c r="L29" s="125">
        <f>IFERROR('APPENDIX 16'!L29/NEPI!L29*100,"0.00")</f>
        <v>12.812142973722866</v>
      </c>
      <c r="M29" s="125">
        <f>IFERROR('APPENDIX 16'!M29/NEPI!M29*100,"0.00")</f>
        <v>73.487394957983199</v>
      </c>
      <c r="N29" s="125">
        <f>IFERROR('APPENDIX 16'!N29/NEPI!N29*100,"0.00")</f>
        <v>48.971672953557096</v>
      </c>
      <c r="O29" s="125" t="str">
        <f>IFERROR('APPENDIX 16'!O29/NEPI!O29*100,"0.00")</f>
        <v>0.00</v>
      </c>
      <c r="P29" s="125">
        <f>IFERROR('APPENDIX 16'!P29/NEPI!P29*100,"0.00")</f>
        <v>21.496239867174531</v>
      </c>
      <c r="Q29" s="125">
        <f>IFERROR('APPENDIX 16'!Q29/NEPI!Q29*100,"0.00")</f>
        <v>43.39232478725134</v>
      </c>
    </row>
    <row r="30" spans="2:17" ht="27" customHeight="1" x14ac:dyDescent="0.3">
      <c r="B30" s="126" t="s">
        <v>38</v>
      </c>
      <c r="C30" s="125" t="str">
        <f>IFERROR('APPENDIX 16'!C30/NEPI!C30*100,"0.00")</f>
        <v>0.00</v>
      </c>
      <c r="D30" s="125">
        <f>IFERROR('APPENDIX 16'!D30/NEPI!D30*100,"0.00")</f>
        <v>91.907514450867055</v>
      </c>
      <c r="E30" s="125">
        <f>IFERROR('APPENDIX 16'!E30/NEPI!E30*100,"0.00")</f>
        <v>72.621809744779583</v>
      </c>
      <c r="F30" s="125">
        <f>IFERROR('APPENDIX 16'!F30/NEPI!F30*100,"0.00")</f>
        <v>48.554584475358119</v>
      </c>
      <c r="G30" s="125">
        <f>IFERROR('APPENDIX 16'!G30/NEPI!G30*100,"0.00")</f>
        <v>-14.751958224543079</v>
      </c>
      <c r="H30" s="125">
        <f>IFERROR('APPENDIX 16'!H30/NEPI!H30*100,"0.00")</f>
        <v>43.459511260182083</v>
      </c>
      <c r="I30" s="125">
        <f>IFERROR('APPENDIX 16'!I30/NEPI!I30*100,"0.00")</f>
        <v>68.47025282511126</v>
      </c>
      <c r="J30" s="125">
        <f>IFERROR('APPENDIX 16'!J30/NEPI!J30*100,"0.00")</f>
        <v>49.178114474808275</v>
      </c>
      <c r="K30" s="125" t="str">
        <f>IFERROR('APPENDIX 16'!K30/NEPI!K30*100,"0.00")</f>
        <v>0.00</v>
      </c>
      <c r="L30" s="125">
        <f>IFERROR('APPENDIX 16'!L30/NEPI!L30*100,"0.00")</f>
        <v>170.64406779661016</v>
      </c>
      <c r="M30" s="125">
        <f>IFERROR('APPENDIX 16'!M30/NEPI!M30*100,"0.00")</f>
        <v>35.117208795202615</v>
      </c>
      <c r="N30" s="125">
        <f>IFERROR('APPENDIX 16'!N30/NEPI!N30*100,"0.00")</f>
        <v>45.145537554660862</v>
      </c>
      <c r="O30" s="125" t="str">
        <f>IFERROR('APPENDIX 16'!O30/NEPI!O30*100,"0.00")</f>
        <v>0.00</v>
      </c>
      <c r="P30" s="125">
        <f>IFERROR('APPENDIX 16'!P30/NEPI!P30*100,"0.00")</f>
        <v>10.678790441953902</v>
      </c>
      <c r="Q30" s="125">
        <f>IFERROR('APPENDIX 16'!Q30/NEPI!Q30*100,"0.00")</f>
        <v>56.218948579910965</v>
      </c>
    </row>
    <row r="31" spans="2:17" ht="27" customHeight="1" x14ac:dyDescent="0.3">
      <c r="B31" s="126" t="s">
        <v>193</v>
      </c>
      <c r="C31" s="125" t="str">
        <f>IFERROR('APPENDIX 16'!C31/NEPI!C31*100,"0.00")</f>
        <v>0.00</v>
      </c>
      <c r="D31" s="125">
        <f>IFERROR('APPENDIX 16'!D31/NEPI!D31*100,"0.00")</f>
        <v>-52.212389380530979</v>
      </c>
      <c r="E31" s="125">
        <f>IFERROR('APPENDIX 16'!E31/NEPI!E31*100,"0.00")</f>
        <v>7.2340425531914887</v>
      </c>
      <c r="F31" s="125">
        <f>IFERROR('APPENDIX 16'!F31/NEPI!F31*100,"0.00")</f>
        <v>343.12839059674502</v>
      </c>
      <c r="G31" s="125">
        <f>IFERROR('APPENDIX 16'!G31/NEPI!G31*100,"0.00")</f>
        <v>0.94401041666666663</v>
      </c>
      <c r="H31" s="125">
        <f>IFERROR('APPENDIX 16'!H31/NEPI!H31*100,"0.00")</f>
        <v>0</v>
      </c>
      <c r="I31" s="125">
        <f>IFERROR('APPENDIX 16'!I31/NEPI!I31*100,"0.00")</f>
        <v>123.20642100430221</v>
      </c>
      <c r="J31" s="125">
        <f>IFERROR('APPENDIX 16'!J31/NEPI!J31*100,"0.00")</f>
        <v>36.019292337116958</v>
      </c>
      <c r="K31" s="125" t="str">
        <f>IFERROR('APPENDIX 16'!K31/NEPI!K31*100,"0.00")</f>
        <v>0.00</v>
      </c>
      <c r="L31" s="125">
        <f>IFERROR('APPENDIX 16'!L31/NEPI!L31*100,"0.00")</f>
        <v>17.084364997886343</v>
      </c>
      <c r="M31" s="125">
        <f>IFERROR('APPENDIX 16'!M31/NEPI!M31*100,"0.00")</f>
        <v>120.55953155497723</v>
      </c>
      <c r="N31" s="125">
        <f>IFERROR('APPENDIX 16'!N31/NEPI!N31*100,"0.00")</f>
        <v>58.881527054740488</v>
      </c>
      <c r="O31" s="125">
        <f>IFERROR('APPENDIX 16'!O31/NEPI!O31*100,"0.00")</f>
        <v>28.751163072939846</v>
      </c>
      <c r="P31" s="125">
        <f>IFERROR('APPENDIX 16'!P31/NEPI!P31*100,"0.00")</f>
        <v>2.8169014084507045</v>
      </c>
      <c r="Q31" s="125">
        <f>IFERROR('APPENDIX 16'!Q31/NEPI!Q31*100,"0.00")</f>
        <v>70.143085903197473</v>
      </c>
    </row>
    <row r="32" spans="2:17" ht="27" customHeight="1" x14ac:dyDescent="0.3">
      <c r="B32" s="126" t="s">
        <v>194</v>
      </c>
      <c r="C32" s="125">
        <f>IFERROR('APPENDIX 16'!C32/NEPI!C32*100,"0.00")</f>
        <v>-40.38961038961039</v>
      </c>
      <c r="D32" s="125">
        <f>IFERROR('APPENDIX 16'!D32/NEPI!D32*100,"0.00")</f>
        <v>37.203954932168315</v>
      </c>
      <c r="E32" s="125">
        <f>IFERROR('APPENDIX 16'!E32/NEPI!E32*100,"0.00")</f>
        <v>-26.388888888888889</v>
      </c>
      <c r="F32" s="125">
        <f>IFERROR('APPENDIX 16'!F32/NEPI!F32*100,"0.00")</f>
        <v>-208.99671468284055</v>
      </c>
      <c r="G32" s="125">
        <f>IFERROR('APPENDIX 16'!G32/NEPI!G32*100,"0.00")</f>
        <v>-20.519356380436516</v>
      </c>
      <c r="H32" s="125">
        <f>IFERROR('APPENDIX 16'!H32/NEPI!H32*100,"0.00")</f>
        <v>142.9548563611491</v>
      </c>
      <c r="I32" s="125">
        <f>IFERROR('APPENDIX 16'!I32/NEPI!I32*100,"0.00")</f>
        <v>72.992282648016399</v>
      </c>
      <c r="J32" s="125">
        <f>IFERROR('APPENDIX 16'!J32/NEPI!J32*100,"0.00")</f>
        <v>61.493510905755244</v>
      </c>
      <c r="K32" s="125" t="str">
        <f>IFERROR('APPENDIX 16'!K32/NEPI!K32*100,"0.00")</f>
        <v>0.00</v>
      </c>
      <c r="L32" s="125">
        <f>IFERROR('APPENDIX 16'!L32/NEPI!L32*100,"0.00")</f>
        <v>14.851851851851853</v>
      </c>
      <c r="M32" s="125">
        <f>IFERROR('APPENDIX 16'!M32/NEPI!M32*100,"0.00")</f>
        <v>24.317362184441009</v>
      </c>
      <c r="N32" s="125">
        <f>IFERROR('APPENDIX 16'!N32/NEPI!N32*100,"0.00")</f>
        <v>142.6703645007924</v>
      </c>
      <c r="O32" s="125" t="str">
        <f>IFERROR('APPENDIX 16'!O32/NEPI!O32*100,"0.00")</f>
        <v>0.00</v>
      </c>
      <c r="P32" s="125">
        <f>IFERROR('APPENDIX 16'!P32/NEPI!P32*100,"0.00")</f>
        <v>229.46564885496184</v>
      </c>
      <c r="Q32" s="125">
        <f>IFERROR('APPENDIX 16'!Q32/NEPI!Q32*100,"0.00")</f>
        <v>48.440211217496596</v>
      </c>
    </row>
    <row r="33" spans="2:17" ht="27" customHeight="1" x14ac:dyDescent="0.3">
      <c r="B33" s="126" t="s">
        <v>211</v>
      </c>
      <c r="C33" s="125" t="str">
        <f>IFERROR('APPENDIX 16'!C33/NEPI!C33*100,"0.00")</f>
        <v>0.00</v>
      </c>
      <c r="D33" s="125">
        <f>IFERROR('APPENDIX 16'!D33/NEPI!D33*100,"0.00")</f>
        <v>-58.031088082901547</v>
      </c>
      <c r="E33" s="125">
        <f>IFERROR('APPENDIX 16'!E33/NEPI!E33*100,"0.00")</f>
        <v>22.541966426858512</v>
      </c>
      <c r="F33" s="125">
        <f>IFERROR('APPENDIX 16'!F33/NEPI!F33*100,"0.00")</f>
        <v>-160.92544987146528</v>
      </c>
      <c r="G33" s="125">
        <f>IFERROR('APPENDIX 16'!G33/NEPI!G33*100,"0.00")</f>
        <v>19.735229222848737</v>
      </c>
      <c r="H33" s="125">
        <f>IFERROR('APPENDIX 16'!H33/NEPI!H33*100,"0.00")</f>
        <v>25.515394912985272</v>
      </c>
      <c r="I33" s="125">
        <f>IFERROR('APPENDIX 16'!I33/NEPI!I33*100,"0.00")</f>
        <v>-20541.520467836257</v>
      </c>
      <c r="J33" s="125">
        <f>IFERROR('APPENDIX 16'!J33/NEPI!J33*100,"0.00")</f>
        <v>85.365668813944666</v>
      </c>
      <c r="K33" s="125" t="str">
        <f>IFERROR('APPENDIX 16'!K33/NEPI!K33*100,"0.00")</f>
        <v>0.00</v>
      </c>
      <c r="L33" s="125">
        <f>IFERROR('APPENDIX 16'!L33/NEPI!L33*100,"0.00")</f>
        <v>-10.260705685268558</v>
      </c>
      <c r="M33" s="125">
        <f>IFERROR('APPENDIX 16'!M33/NEPI!M33*100,"0.00")</f>
        <v>23.924495171202807</v>
      </c>
      <c r="N33" s="125">
        <f>IFERROR('APPENDIX 16'!N33/NEPI!N33*100,"0.00")</f>
        <v>-12.200585903842839</v>
      </c>
      <c r="O33" s="125" t="str">
        <f>IFERROR('APPENDIX 16'!O33/NEPI!O33*100,"0.00")</f>
        <v>0.00</v>
      </c>
      <c r="P33" s="125">
        <f>IFERROR('APPENDIX 16'!P33/NEPI!P33*100,"0.00")</f>
        <v>-53.177898435004792</v>
      </c>
      <c r="Q33" s="125">
        <f>IFERROR('APPENDIX 16'!Q33/NEPI!Q33*100,"0.00")</f>
        <v>103.96920404666339</v>
      </c>
    </row>
    <row r="34" spans="2:17" ht="27" customHeight="1" x14ac:dyDescent="0.3">
      <c r="B34" s="126" t="s">
        <v>195</v>
      </c>
      <c r="C34" s="125" t="str">
        <f>IFERROR('APPENDIX 16'!C34/NEPI!C34*100,"0.00")</f>
        <v>0.00</v>
      </c>
      <c r="D34" s="125">
        <f>IFERROR('APPENDIX 16'!D34/NEPI!D34*100,"0.00")</f>
        <v>59.193954659949618</v>
      </c>
      <c r="E34" s="125">
        <f>IFERROR('APPENDIX 16'!E34/NEPI!E34*100,"0.00")</f>
        <v>72.767462422634836</v>
      </c>
      <c r="F34" s="125">
        <f>IFERROR('APPENDIX 16'!F34/NEPI!F34*100,"0.00")</f>
        <v>-87.466666666666669</v>
      </c>
      <c r="G34" s="125">
        <f>IFERROR('APPENDIX 16'!G34/NEPI!G34*100,"0.00")</f>
        <v>-7.726954258832949</v>
      </c>
      <c r="H34" s="125">
        <f>IFERROR('APPENDIX 16'!H34/NEPI!H34*100,"0.00")</f>
        <v>34.111791730474735</v>
      </c>
      <c r="I34" s="125">
        <f>IFERROR('APPENDIX 16'!I34/NEPI!I34*100,"0.00")</f>
        <v>109.60110873928697</v>
      </c>
      <c r="J34" s="125">
        <f>IFERROR('APPENDIX 16'!J34/NEPI!J34*100,"0.00")</f>
        <v>24.131386861313871</v>
      </c>
      <c r="K34" s="125" t="str">
        <f>IFERROR('APPENDIX 16'!K34/NEPI!K34*100,"0.00")</f>
        <v>0.00</v>
      </c>
      <c r="L34" s="125">
        <f>IFERROR('APPENDIX 16'!L34/NEPI!L34*100,"0.00")</f>
        <v>10.370014416146084</v>
      </c>
      <c r="M34" s="125">
        <f>IFERROR('APPENDIX 16'!M34/NEPI!M34*100,"0.00")</f>
        <v>26.024636058230683</v>
      </c>
      <c r="N34" s="125">
        <f>IFERROR('APPENDIX 16'!N34/NEPI!N34*100,"0.00")</f>
        <v>-22.984187507009086</v>
      </c>
      <c r="O34" s="125">
        <f>IFERROR('APPENDIX 16'!O34/NEPI!O34*100,"0.00")</f>
        <v>82.652393089776268</v>
      </c>
      <c r="P34" s="125">
        <f>IFERROR('APPENDIX 16'!P34/NEPI!P34*100,"0.00")</f>
        <v>63.439065108514193</v>
      </c>
      <c r="Q34" s="125">
        <f>IFERROR('APPENDIX 16'!Q34/NEPI!Q34*100,"0.00")</f>
        <v>70.34275003139588</v>
      </c>
    </row>
    <row r="35" spans="2:17" ht="27" customHeight="1" x14ac:dyDescent="0.3">
      <c r="B35" s="126" t="s">
        <v>196</v>
      </c>
      <c r="C35" s="125" t="str">
        <f>IFERROR('APPENDIX 16'!C35/NEPI!C35*100,"0.00")</f>
        <v>0.00</v>
      </c>
      <c r="D35" s="125">
        <f>IFERROR('APPENDIX 16'!D35/NEPI!D35*100,"0.00")</f>
        <v>-220.71428571428572</v>
      </c>
      <c r="E35" s="125">
        <f>IFERROR('APPENDIX 16'!E35/NEPI!E35*100,"0.00")</f>
        <v>41.628959276018101</v>
      </c>
      <c r="F35" s="125">
        <f>IFERROR('APPENDIX 16'!F35/NEPI!F35*100,"0.00")</f>
        <v>-182.55683935892657</v>
      </c>
      <c r="G35" s="125">
        <f>IFERROR('APPENDIX 16'!G35/NEPI!G35*100,"0.00")</f>
        <v>33544.827586206899</v>
      </c>
      <c r="H35" s="125">
        <f>IFERROR('APPENDIX 16'!H35/NEPI!H35*100,"0.00")</f>
        <v>46.153846153846153</v>
      </c>
      <c r="I35" s="125">
        <f>IFERROR('APPENDIX 16'!I35/NEPI!I35*100,"0.00")</f>
        <v>57.34890767022803</v>
      </c>
      <c r="J35" s="125">
        <f>IFERROR('APPENDIX 16'!J35/NEPI!J35*100,"0.00")</f>
        <v>207.14285714285717</v>
      </c>
      <c r="K35" s="125" t="str">
        <f>IFERROR('APPENDIX 16'!K35/NEPI!K35*100,"0.00")</f>
        <v>0.00</v>
      </c>
      <c r="L35" s="125">
        <f>IFERROR('APPENDIX 16'!L35/NEPI!L35*100,"0.00")</f>
        <v>-707.7302631578948</v>
      </c>
      <c r="M35" s="125">
        <f>IFERROR('APPENDIX 16'!M35/NEPI!M35*100,"0.00")</f>
        <v>2521.4743589743593</v>
      </c>
      <c r="N35" s="125">
        <f>IFERROR('APPENDIX 16'!N35/NEPI!N35*100,"0.00")</f>
        <v>22.891942535915053</v>
      </c>
      <c r="O35" s="125">
        <f>IFERROR('APPENDIX 16'!O35/NEPI!O35*100,"0.00")</f>
        <v>92.692403826490036</v>
      </c>
      <c r="P35" s="125">
        <f>IFERROR('APPENDIX 16'!P35/NEPI!P35*100,"0.00")</f>
        <v>-4.829416715219784</v>
      </c>
      <c r="Q35" s="125">
        <f>IFERROR('APPENDIX 16'!Q35/NEPI!Q35*100,"0.00")</f>
        <v>69.242633605043764</v>
      </c>
    </row>
    <row r="36" spans="2:17" ht="27" customHeight="1" x14ac:dyDescent="0.3">
      <c r="B36" s="126" t="s">
        <v>212</v>
      </c>
      <c r="C36" s="125" t="str">
        <f>IFERROR('APPENDIX 16'!C36/NEPI!C36*100,"0.00")</f>
        <v>0.00</v>
      </c>
      <c r="D36" s="125">
        <f>IFERROR('APPENDIX 16'!D36/NEPI!D36*100,"0.00")</f>
        <v>144.7141738449491</v>
      </c>
      <c r="E36" s="125">
        <f>IFERROR('APPENDIX 16'!E36/NEPI!E36*100,"0.00")</f>
        <v>57.648247978436665</v>
      </c>
      <c r="F36" s="125">
        <f>IFERROR('APPENDIX 16'!F36/NEPI!F36*100,"0.00")</f>
        <v>238.56</v>
      </c>
      <c r="G36" s="125">
        <f>IFERROR('APPENDIX 16'!G36/NEPI!G36*100,"0.00")</f>
        <v>-1016.4305949008499</v>
      </c>
      <c r="H36" s="125">
        <f>IFERROR('APPENDIX 16'!H36/NEPI!H36*100,"0.00")</f>
        <v>60.764055742431523</v>
      </c>
      <c r="I36" s="125">
        <f>IFERROR('APPENDIX 16'!I36/NEPI!I36*100,"0.00")</f>
        <v>66.984910778620772</v>
      </c>
      <c r="J36" s="125">
        <f>IFERROR('APPENDIX 16'!J36/NEPI!J36*100,"0.00")</f>
        <v>26.323377151020299</v>
      </c>
      <c r="K36" s="125">
        <f>IFERROR('APPENDIX 16'!K36/NEPI!K36*100,"0.00")</f>
        <v>66.933491903759943</v>
      </c>
      <c r="L36" s="125">
        <f>IFERROR('APPENDIX 16'!L36/NEPI!L36*100,"0.00")</f>
        <v>-124.89451476793249</v>
      </c>
      <c r="M36" s="125">
        <f>IFERROR('APPENDIX 16'!M36/NEPI!M36*100,"0.00")</f>
        <v>55.775922059846906</v>
      </c>
      <c r="N36" s="125">
        <f>IFERROR('APPENDIX 16'!N36/NEPI!N36*100,"0.00")</f>
        <v>8.6882036221243268</v>
      </c>
      <c r="O36" s="125">
        <f>IFERROR('APPENDIX 16'!O36/NEPI!O36*100,"0.00")</f>
        <v>63.147751117598759</v>
      </c>
      <c r="P36" s="125">
        <f>IFERROR('APPENDIX 16'!P36/NEPI!P36*100,"0.00")</f>
        <v>18.723430472552526</v>
      </c>
      <c r="Q36" s="125">
        <f>IFERROR('APPENDIX 16'!Q36/NEPI!Q36*100,"0.00")</f>
        <v>52.589148187974075</v>
      </c>
    </row>
    <row r="37" spans="2:17" ht="27" customHeight="1" x14ac:dyDescent="0.3">
      <c r="B37" s="126" t="s">
        <v>40</v>
      </c>
      <c r="C37" s="125" t="str">
        <f>IFERROR('APPENDIX 16'!C37/NEPI!C37*100,"0.00")</f>
        <v>0.00</v>
      </c>
      <c r="D37" s="125">
        <f>IFERROR('APPENDIX 16'!D37/NEPI!D37*100,"0.00")</f>
        <v>-31.040979745642961</v>
      </c>
      <c r="E37" s="125">
        <f>IFERROR('APPENDIX 16'!E37/NEPI!E37*100,"0.00")</f>
        <v>88.614800759013278</v>
      </c>
      <c r="F37" s="125">
        <f>IFERROR('APPENDIX 16'!F37/NEPI!F37*100,"0.00")</f>
        <v>-36.687548942834766</v>
      </c>
      <c r="G37" s="125">
        <f>IFERROR('APPENDIX 16'!G37/NEPI!G37*100,"0.00")</f>
        <v>84.411337209302332</v>
      </c>
      <c r="H37" s="125">
        <f>IFERROR('APPENDIX 16'!H37/NEPI!H37*100,"0.00")</f>
        <v>-27.362097214636812</v>
      </c>
      <c r="I37" s="125">
        <f>IFERROR('APPENDIX 16'!I37/NEPI!I37*100,"0.00")</f>
        <v>52.310257651551829</v>
      </c>
      <c r="J37" s="125">
        <f>IFERROR('APPENDIX 16'!J37/NEPI!J37*100,"0.00")</f>
        <v>53.274739002409213</v>
      </c>
      <c r="K37" s="125" t="str">
        <f>IFERROR('APPENDIX 16'!K37/NEPI!K37*100,"0.00")</f>
        <v>0.00</v>
      </c>
      <c r="L37" s="125">
        <f>IFERROR('APPENDIX 16'!L37/NEPI!L37*100,"0.00")</f>
        <v>78.150498640072527</v>
      </c>
      <c r="M37" s="125">
        <f>IFERROR('APPENDIX 16'!M37/NEPI!M37*100,"0.00")</f>
        <v>41.089600397120876</v>
      </c>
      <c r="N37" s="125">
        <f>IFERROR('APPENDIX 16'!N37/NEPI!N37*100,"0.00")</f>
        <v>50.536809815950924</v>
      </c>
      <c r="O37" s="125">
        <f>IFERROR('APPENDIX 16'!O37/NEPI!O37*100,"0.00")</f>
        <v>33.300773912390113</v>
      </c>
      <c r="P37" s="125">
        <f>IFERROR('APPENDIX 16'!P37/NEPI!P37*100,"0.00")</f>
        <v>-241.46144994246259</v>
      </c>
      <c r="Q37" s="125">
        <f>IFERROR('APPENDIX 16'!Q37/NEPI!Q37*100,"0.00")</f>
        <v>66.44345631958781</v>
      </c>
    </row>
    <row r="38" spans="2:17" ht="27" customHeight="1" x14ac:dyDescent="0.3">
      <c r="B38" s="126" t="s">
        <v>41</v>
      </c>
      <c r="C38" s="125" t="str">
        <f>IFERROR('APPENDIX 16'!C38/NEPI!C38*100,"0.00")</f>
        <v>0.00</v>
      </c>
      <c r="D38" s="125">
        <f>IFERROR('APPENDIX 16'!D38/NEPI!D38*100,"0.00")</f>
        <v>31.966145833333332</v>
      </c>
      <c r="E38" s="125">
        <f>IFERROR('APPENDIX 16'!E38/NEPI!E38*100,"0.00")</f>
        <v>26.489206297678948</v>
      </c>
      <c r="F38" s="125">
        <f>IFERROR('APPENDIX 16'!F38/NEPI!F38*100,"0.00")</f>
        <v>201.69882896255979</v>
      </c>
      <c r="G38" s="125">
        <f>IFERROR('APPENDIX 16'!G38/NEPI!G38*100,"0.00")</f>
        <v>31.85328185328185</v>
      </c>
      <c r="H38" s="125">
        <f>IFERROR('APPENDIX 16'!H38/NEPI!H38*100,"0.00")</f>
        <v>33.969644813018306</v>
      </c>
      <c r="I38" s="125">
        <f>IFERROR('APPENDIX 16'!I38/NEPI!I38*100,"0.00")</f>
        <v>43.713665711147428</v>
      </c>
      <c r="J38" s="125">
        <f>IFERROR('APPENDIX 16'!J38/NEPI!J38*100,"0.00")</f>
        <v>11.057799102581189</v>
      </c>
      <c r="K38" s="125" t="str">
        <f>IFERROR('APPENDIX 16'!K38/NEPI!K38*100,"0.00")</f>
        <v>0.00</v>
      </c>
      <c r="L38" s="125">
        <f>IFERROR('APPENDIX 16'!L38/NEPI!L38*100,"0.00")</f>
        <v>-49.085467243099437</v>
      </c>
      <c r="M38" s="125">
        <f>IFERROR('APPENDIX 16'!M38/NEPI!M38*100,"0.00")</f>
        <v>48.275862068965516</v>
      </c>
      <c r="N38" s="125">
        <f>IFERROR('APPENDIX 16'!N38/NEPI!N38*100,"0.00")</f>
        <v>20.819087976115952</v>
      </c>
      <c r="O38" s="125">
        <f>IFERROR('APPENDIX 16'!O38/NEPI!O38*100,"0.00")</f>
        <v>34.414706677480403</v>
      </c>
      <c r="P38" s="125">
        <f>IFERROR('APPENDIX 16'!P38/NEPI!P38*100,"0.00")</f>
        <v>-64.217658268049973</v>
      </c>
      <c r="Q38" s="125">
        <f>IFERROR('APPENDIX 16'!Q38/NEPI!Q38*100,"0.00")</f>
        <v>38.67035694923959</v>
      </c>
    </row>
    <row r="39" spans="2:17" ht="27" customHeight="1" x14ac:dyDescent="0.3">
      <c r="B39" s="126" t="s">
        <v>42</v>
      </c>
      <c r="C39" s="125" t="str">
        <f>IFERROR('APPENDIX 16'!C39/NEPI!C39*100,"0.00")</f>
        <v>0.00</v>
      </c>
      <c r="D39" s="125">
        <f>IFERROR('APPENDIX 16'!D39/NEPI!D39*100,"0.00")</f>
        <v>2.0702799807212022</v>
      </c>
      <c r="E39" s="125">
        <f>IFERROR('APPENDIX 16'!E39/NEPI!E39*100,"0.00")</f>
        <v>60.983743226344309</v>
      </c>
      <c r="F39" s="125">
        <f>IFERROR('APPENDIX 16'!F39/NEPI!F39*100,"0.00")</f>
        <v>4.0914117213416885</v>
      </c>
      <c r="G39" s="125">
        <f>IFERROR('APPENDIX 16'!G39/NEPI!G39*100,"0.00")</f>
        <v>289.50359984842743</v>
      </c>
      <c r="H39" s="125">
        <f>IFERROR('APPENDIX 16'!H39/NEPI!H39*100,"0.00")</f>
        <v>-17.917415762918285</v>
      </c>
      <c r="I39" s="125">
        <f>IFERROR('APPENDIX 16'!I39/NEPI!I39*100,"0.00")</f>
        <v>72.126201715610861</v>
      </c>
      <c r="J39" s="125">
        <f>IFERROR('APPENDIX 16'!J39/NEPI!J39*100,"0.00")</f>
        <v>218.76393223361566</v>
      </c>
      <c r="K39" s="125" t="str">
        <f>IFERROR('APPENDIX 16'!K39/NEPI!K39*100,"0.00")</f>
        <v>0.00</v>
      </c>
      <c r="L39" s="125">
        <f>IFERROR('APPENDIX 16'!L39/NEPI!L39*100,"0.00")</f>
        <v>36.209721463681049</v>
      </c>
      <c r="M39" s="125">
        <f>IFERROR('APPENDIX 16'!M39/NEPI!M39*100,"0.00")</f>
        <v>389.94325346784365</v>
      </c>
      <c r="N39" s="125">
        <f>IFERROR('APPENDIX 16'!N39/NEPI!N39*100,"0.00")</f>
        <v>69.465877145762306</v>
      </c>
      <c r="O39" s="125" t="str">
        <f>IFERROR('APPENDIX 16'!O39/NEPI!O39*100,"0.00")</f>
        <v>0.00</v>
      </c>
      <c r="P39" s="125">
        <f>IFERROR('APPENDIX 16'!P39/NEPI!P39*100,"0.00")</f>
        <v>3.4246575342465753</v>
      </c>
      <c r="Q39" s="125">
        <f>IFERROR('APPENDIX 16'!Q39/NEPI!Q39*100,"0.00")</f>
        <v>53.936225492949831</v>
      </c>
    </row>
    <row r="40" spans="2:17" ht="27" customHeight="1" x14ac:dyDescent="0.3">
      <c r="B40" s="126" t="s">
        <v>43</v>
      </c>
      <c r="C40" s="125" t="str">
        <f>IFERROR('APPENDIX 16'!C40/NEPI!C40*100,"0.00")</f>
        <v>0.00</v>
      </c>
      <c r="D40" s="125">
        <f>IFERROR('APPENDIX 16'!D40/NEPI!D40*100,"0.00")</f>
        <v>-42.234332425068125</v>
      </c>
      <c r="E40" s="125">
        <f>IFERROR('APPENDIX 16'!E40/NEPI!E40*100,"0.00")</f>
        <v>37.943262411347519</v>
      </c>
      <c r="F40" s="125">
        <f>IFERROR('APPENDIX 16'!F40/NEPI!F40*100,"0.00")</f>
        <v>-29.1044776119403</v>
      </c>
      <c r="G40" s="125">
        <f>IFERROR('APPENDIX 16'!G40/NEPI!G40*100,"0.00")</f>
        <v>37.920792079207921</v>
      </c>
      <c r="H40" s="125">
        <f>IFERROR('APPENDIX 16'!H40/NEPI!H40*100,"0.00")</f>
        <v>-3225</v>
      </c>
      <c r="I40" s="125">
        <f>IFERROR('APPENDIX 16'!I40/NEPI!I40*100,"0.00")</f>
        <v>54.600059547696411</v>
      </c>
      <c r="J40" s="125">
        <f>IFERROR('APPENDIX 16'!J40/NEPI!J40*100,"0.00")</f>
        <v>51.725774304786611</v>
      </c>
      <c r="K40" s="125" t="str">
        <f>IFERROR('APPENDIX 16'!K40/NEPI!K40*100,"0.00")</f>
        <v>0.00</v>
      </c>
      <c r="L40" s="125">
        <f>IFERROR('APPENDIX 16'!L40/NEPI!L40*100,"0.00")</f>
        <v>6.2567228397275008</v>
      </c>
      <c r="M40" s="125">
        <f>IFERROR('APPENDIX 16'!M40/NEPI!M40*100,"0.00")</f>
        <v>-2.5893958076448826</v>
      </c>
      <c r="N40" s="125">
        <f>IFERROR('APPENDIX 16'!N40/NEPI!N40*100,"0.00")</f>
        <v>23.107494322482967</v>
      </c>
      <c r="O40" s="125" t="str">
        <f>IFERROR('APPENDIX 16'!O40/NEPI!O40*100,"0.00")</f>
        <v>0.00</v>
      </c>
      <c r="P40" s="125">
        <f>IFERROR('APPENDIX 16'!P40/NEPI!P40*100,"0.00")</f>
        <v>77.274148171303537</v>
      </c>
      <c r="Q40" s="125">
        <f>IFERROR('APPENDIX 16'!Q40/NEPI!Q40*100,"0.00")</f>
        <v>51.103898923237232</v>
      </c>
    </row>
    <row r="41" spans="2:17" ht="27" customHeight="1" x14ac:dyDescent="0.3">
      <c r="B41" s="126" t="s">
        <v>44</v>
      </c>
      <c r="C41" s="125">
        <f>IFERROR('APPENDIX 16'!C41/NEPI!C41*100,"0.00")</f>
        <v>0</v>
      </c>
      <c r="D41" s="125">
        <f>IFERROR('APPENDIX 16'!D41/NEPI!D41*100,"0.00")</f>
        <v>13.101160862354892</v>
      </c>
      <c r="E41" s="125">
        <f>IFERROR('APPENDIX 16'!E41/NEPI!E41*100,"0.00")</f>
        <v>-5.2287581699346406</v>
      </c>
      <c r="F41" s="125">
        <f>IFERROR('APPENDIX 16'!F41/NEPI!F41*100,"0.00")</f>
        <v>-44.747660901616101</v>
      </c>
      <c r="G41" s="125">
        <f>IFERROR('APPENDIX 16'!G41/NEPI!G41*100,"0.00")</f>
        <v>0</v>
      </c>
      <c r="H41" s="125">
        <f>IFERROR('APPENDIX 16'!H41/NEPI!H41*100,"0.00")</f>
        <v>-81.92675159235668</v>
      </c>
      <c r="I41" s="125">
        <f>IFERROR('APPENDIX 16'!I41/NEPI!I41*100,"0.00")</f>
        <v>63.931025775148356</v>
      </c>
      <c r="J41" s="125">
        <f>IFERROR('APPENDIX 16'!J41/NEPI!J41*100,"0.00")</f>
        <v>63.70561350052737</v>
      </c>
      <c r="K41" s="125">
        <f>IFERROR('APPENDIX 16'!K41/NEPI!K41*100,"0.00")</f>
        <v>0</v>
      </c>
      <c r="L41" s="125">
        <f>IFERROR('APPENDIX 16'!L41/NEPI!L41*100,"0.00")</f>
        <v>0</v>
      </c>
      <c r="M41" s="125">
        <f>IFERROR('APPENDIX 16'!M41/NEPI!M41*100,"0.00")</f>
        <v>13.815187557182067</v>
      </c>
      <c r="N41" s="125">
        <f>IFERROR('APPENDIX 16'!N41/NEPI!N41*100,"0.00")</f>
        <v>-35.944000528296904</v>
      </c>
      <c r="O41" s="125">
        <f>IFERROR('APPENDIX 16'!O41/NEPI!O41*100,"0.00")</f>
        <v>0</v>
      </c>
      <c r="P41" s="125">
        <f>IFERROR('APPENDIX 16'!P41/NEPI!P41*100,"0.00")</f>
        <v>0</v>
      </c>
      <c r="Q41" s="125">
        <f>IFERROR('APPENDIX 16'!Q41/NEPI!Q41*100,"0.00")</f>
        <v>472.25487576810048</v>
      </c>
    </row>
    <row r="42" spans="2:17" ht="27" customHeight="1" x14ac:dyDescent="0.3">
      <c r="B42" s="126" t="s">
        <v>45</v>
      </c>
      <c r="C42" s="125">
        <f>IFERROR('APPENDIX 16'!C42/NEPI!C42*100,"0.00")</f>
        <v>-21040</v>
      </c>
      <c r="D42" s="125">
        <f>IFERROR('APPENDIX 16'!D42/NEPI!D42*100,"0.00")</f>
        <v>74.983628028814664</v>
      </c>
      <c r="E42" s="125">
        <f>IFERROR('APPENDIX 16'!E42/NEPI!E42*100,"0.00")</f>
        <v>23.518696069031638</v>
      </c>
      <c r="F42" s="125">
        <f>IFERROR('APPENDIX 16'!F42/NEPI!F42*100,"0.00")</f>
        <v>17.487435462014787</v>
      </c>
      <c r="G42" s="125">
        <f>IFERROR('APPENDIX 16'!G42/NEPI!G42*100,"0.00")</f>
        <v>-18.259504708754797</v>
      </c>
      <c r="H42" s="125">
        <f>IFERROR('APPENDIX 16'!H42/NEPI!H42*100,"0.00")</f>
        <v>22.738156319480073</v>
      </c>
      <c r="I42" s="125">
        <f>IFERROR('APPENDIX 16'!I42/NEPI!I42*100,"0.00")</f>
        <v>80.536599573451255</v>
      </c>
      <c r="J42" s="125">
        <f>IFERROR('APPENDIX 16'!J42/NEPI!J42*100,"0.00")</f>
        <v>36.755845197686504</v>
      </c>
      <c r="K42" s="125" t="str">
        <f>IFERROR('APPENDIX 16'!K42/NEPI!K42*100,"0.00")</f>
        <v>0.00</v>
      </c>
      <c r="L42" s="125">
        <f>IFERROR('APPENDIX 16'!L42/NEPI!L42*100,"0.00")</f>
        <v>95.736927348449797</v>
      </c>
      <c r="M42" s="125">
        <f>IFERROR('APPENDIX 16'!M42/NEPI!M42*100,"0.00")</f>
        <v>29.684563417483616</v>
      </c>
      <c r="N42" s="125">
        <f>IFERROR('APPENDIX 16'!N42/NEPI!N42*100,"0.00")</f>
        <v>-30.274575485986137</v>
      </c>
      <c r="O42" s="125">
        <f>IFERROR('APPENDIX 16'!O42/NEPI!O42*100,"0.00")</f>
        <v>73.87729456511795</v>
      </c>
      <c r="P42" s="125">
        <f>IFERROR('APPENDIX 16'!P42/NEPI!P42*100,"0.00")</f>
        <v>74.432562199912695</v>
      </c>
      <c r="Q42" s="125">
        <f>IFERROR('APPENDIX 16'!Q42/NEPI!Q42*100,"0.00")</f>
        <v>63.085768989847658</v>
      </c>
    </row>
    <row r="43" spans="2:17" ht="27" customHeight="1" x14ac:dyDescent="0.3">
      <c r="B43" s="126" t="s">
        <v>46</v>
      </c>
      <c r="C43" s="125" t="str">
        <f>IFERROR('APPENDIX 16'!C43/NEPI!C43*100,"0.00")</f>
        <v>0.00</v>
      </c>
      <c r="D43" s="125" t="str">
        <f>IFERROR('APPENDIX 16'!D43/NEPI!D43*100,"0.00")</f>
        <v>0.00</v>
      </c>
      <c r="E43" s="125" t="str">
        <f>IFERROR('APPENDIX 16'!E43/NEPI!E43*100,"0.00")</f>
        <v>0.00</v>
      </c>
      <c r="F43" s="125" t="str">
        <f>IFERROR('APPENDIX 16'!F43/NEPI!F43*100,"0.00")</f>
        <v>0.00</v>
      </c>
      <c r="G43" s="125" t="str">
        <f>IFERROR('APPENDIX 16'!G43/NEPI!G43*100,"0.00")</f>
        <v>0.00</v>
      </c>
      <c r="H43" s="125" t="str">
        <f>IFERROR('APPENDIX 16'!H43/NEPI!H43*100,"0.00")</f>
        <v>0.00</v>
      </c>
      <c r="I43" s="125" t="str">
        <f>IFERROR('APPENDIX 16'!I43/NEPI!I43*100,"0.00")</f>
        <v>0.00</v>
      </c>
      <c r="J43" s="125" t="str">
        <f>IFERROR('APPENDIX 16'!J43/NEPI!J43*100,"0.00")</f>
        <v>0.00</v>
      </c>
      <c r="K43" s="125" t="str">
        <f>IFERROR('APPENDIX 16'!K43/NEPI!K43*100,"0.00")</f>
        <v>0.00</v>
      </c>
      <c r="L43" s="125" t="str">
        <f>IFERROR('APPENDIX 16'!L43/NEPI!L43*100,"0.00")</f>
        <v>0.00</v>
      </c>
      <c r="M43" s="125" t="str">
        <f>IFERROR('APPENDIX 16'!M43/NEPI!M43*100,"0.00")</f>
        <v>0.00</v>
      </c>
      <c r="N43" s="125" t="str">
        <f>IFERROR('APPENDIX 16'!N43/NEPI!N43*100,"0.00")</f>
        <v>0.00</v>
      </c>
      <c r="O43" s="125" t="str">
        <f>IFERROR('APPENDIX 16'!O43/NEPI!O43*100,"0.00")</f>
        <v>0.00</v>
      </c>
      <c r="P43" s="125" t="str">
        <f>IFERROR('APPENDIX 16'!P43/NEPI!P43*100,"0.00")</f>
        <v>0.00</v>
      </c>
      <c r="Q43" s="125" t="str">
        <f>IFERROR('APPENDIX 16'!Q43/NEPI!Q43*100,"0.00")</f>
        <v>0.00</v>
      </c>
    </row>
    <row r="44" spans="2:17" ht="27" customHeight="1" x14ac:dyDescent="0.25">
      <c r="B44" s="128" t="s">
        <v>47</v>
      </c>
      <c r="C44" s="129">
        <f>IFERROR('APPENDIX 16'!C44/NEPI!C44*100,"0.00")</f>
        <v>-24.749870533402383</v>
      </c>
      <c r="D44" s="129">
        <f>IFERROR('APPENDIX 16'!D44/NEPI!D44*100,"0.00")</f>
        <v>0.56685818643885988</v>
      </c>
      <c r="E44" s="129">
        <f>IFERROR('APPENDIX 16'!E44/NEPI!E44*100,"0.00")</f>
        <v>37.701646995163856</v>
      </c>
      <c r="F44" s="129">
        <f>IFERROR('APPENDIX 16'!F44/NEPI!F44*100,"0.00")</f>
        <v>23.983008886456624</v>
      </c>
      <c r="G44" s="129">
        <f>IFERROR('APPENDIX 16'!G44/NEPI!G44*100,"0.00")</f>
        <v>33.194235873585157</v>
      </c>
      <c r="H44" s="129">
        <f>IFERROR('APPENDIX 16'!H44/NEPI!H44*100,"0.00")</f>
        <v>31.660703764740038</v>
      </c>
      <c r="I44" s="129">
        <f>IFERROR('APPENDIX 16'!I44/NEPI!I44*100,"0.00")</f>
        <v>76.427328323560445</v>
      </c>
      <c r="J44" s="129">
        <f>IFERROR('APPENDIX 16'!J44/NEPI!J44*100,"0.00")</f>
        <v>57.938227884234308</v>
      </c>
      <c r="K44" s="129">
        <f>IFERROR('APPENDIX 16'!K44/NEPI!K44*100,"0.00")</f>
        <v>94.666603534394739</v>
      </c>
      <c r="L44" s="129">
        <f>IFERROR('APPENDIX 16'!L44/NEPI!L44*100,"0.00")</f>
        <v>37.923814794318389</v>
      </c>
      <c r="M44" s="129">
        <f>IFERROR('APPENDIX 16'!M44/NEPI!M44*100,"0.00")</f>
        <v>46.398603774839899</v>
      </c>
      <c r="N44" s="129">
        <f>IFERROR('APPENDIX 16'!N44/NEPI!N44*100,"0.00")</f>
        <v>59.691942004892475</v>
      </c>
      <c r="O44" s="129">
        <f>IFERROR('APPENDIX 16'!O44/NEPI!O44*100,"0.00")</f>
        <v>74.204739108606347</v>
      </c>
      <c r="P44" s="129">
        <f>IFERROR('APPENDIX 16'!P44/NEPI!P44*100,"0.00")</f>
        <v>32.413267791911323</v>
      </c>
      <c r="Q44" s="129">
        <f>IFERROR('APPENDIX 16'!Q44/NEPI!Q44*100,"0.00")</f>
        <v>64.578426216699469</v>
      </c>
    </row>
    <row r="45" spans="2:17" ht="27" customHeight="1" x14ac:dyDescent="0.25">
      <c r="B45" s="281" t="s">
        <v>48</v>
      </c>
      <c r="C45" s="281"/>
      <c r="D45" s="281"/>
      <c r="E45" s="281"/>
      <c r="F45" s="281"/>
      <c r="G45" s="281"/>
      <c r="H45" s="281"/>
      <c r="I45" s="281"/>
      <c r="J45" s="281"/>
      <c r="K45" s="281"/>
      <c r="L45" s="281"/>
      <c r="M45" s="281"/>
      <c r="N45" s="281"/>
      <c r="O45" s="281"/>
      <c r="P45" s="281"/>
      <c r="Q45" s="281"/>
    </row>
    <row r="46" spans="2:17" ht="27" customHeight="1" x14ac:dyDescent="0.3">
      <c r="B46" s="126" t="s">
        <v>49</v>
      </c>
      <c r="C46" s="127">
        <f>IFERROR('APPENDIX 16'!C46/NEPI!C46*100,"0.00")</f>
        <v>4.6339202965708992</v>
      </c>
      <c r="D46" s="127">
        <f>IFERROR('APPENDIX 16'!D46/NEPI!D46*100,"0.00")</f>
        <v>51.449868938401046</v>
      </c>
      <c r="E46" s="127">
        <f>IFERROR('APPENDIX 16'!E46/NEPI!E46*100,"0.00")</f>
        <v>6.4766839378238332</v>
      </c>
      <c r="F46" s="127">
        <f>IFERROR('APPENDIX 16'!F46/NEPI!F46*100,"0.00")</f>
        <v>22.166302192973493</v>
      </c>
      <c r="G46" s="127">
        <f>IFERROR('APPENDIX 16'!G46/NEPI!G46*100,"0.00")</f>
        <v>5.8011869436201779</v>
      </c>
      <c r="H46" s="127">
        <f>IFERROR('APPENDIX 16'!H46/NEPI!H46*100,"0.00")</f>
        <v>328.01177119735149</v>
      </c>
      <c r="I46" s="127" t="str">
        <f>IFERROR('APPENDIX 16'!I46/NEPI!I46*100,"0.00")</f>
        <v>0.00</v>
      </c>
      <c r="J46" s="127">
        <f>IFERROR('APPENDIX 16'!J46/NEPI!J46*100,"0.00")</f>
        <v>77.489294976177547</v>
      </c>
      <c r="K46" s="127" t="str">
        <f>IFERROR('APPENDIX 16'!K46/NEPI!K46*100,"0.00")</f>
        <v>0.00</v>
      </c>
      <c r="L46" s="127">
        <f>IFERROR('APPENDIX 16'!L46/NEPI!L46*100,"0.00")</f>
        <v>130.65781532890765</v>
      </c>
      <c r="M46" s="127">
        <f>IFERROR('APPENDIX 16'!M46/NEPI!M46*100,"0.00")</f>
        <v>49.353701527614568</v>
      </c>
      <c r="N46" s="127">
        <f>IFERROR('APPENDIX 16'!N46/NEPI!N46*100,"0.00")</f>
        <v>6.8674062334918116</v>
      </c>
      <c r="O46" s="127">
        <f>IFERROR('APPENDIX 16'!O46/NEPI!O46*100,"0.00")</f>
        <v>93.07705040139038</v>
      </c>
      <c r="P46" s="127">
        <f>IFERROR('APPENDIX 16'!P46/NEPI!P46*100,"0.00")</f>
        <v>28.863032360363576</v>
      </c>
      <c r="Q46" s="127">
        <f>IFERROR('APPENDIX 16'!Q46/NEPI!Q46*100,"0.00")</f>
        <v>48.812964582104854</v>
      </c>
    </row>
    <row r="47" spans="2:17" ht="27" customHeight="1" x14ac:dyDescent="0.3">
      <c r="B47" s="126" t="s">
        <v>67</v>
      </c>
      <c r="C47" s="127">
        <f>IFERROR('APPENDIX 16'!C47/NEPI!C47*100,"0.00")</f>
        <v>1072.3472668810291</v>
      </c>
      <c r="D47" s="127">
        <f>IFERROR('APPENDIX 16'!D47/NEPI!D47*100,"0.00")</f>
        <v>37.40247940382482</v>
      </c>
      <c r="E47" s="127">
        <f>IFERROR('APPENDIX 16'!E47/NEPI!E47*100,"0.00")</f>
        <v>0</v>
      </c>
      <c r="F47" s="127">
        <f>IFERROR('APPENDIX 16'!F47/NEPI!F47*100,"0.00")</f>
        <v>46.155417542294281</v>
      </c>
      <c r="G47" s="127">
        <f>IFERROR('APPENDIX 16'!G47/NEPI!G47*100,"0.00")</f>
        <v>7.7542799597180263</v>
      </c>
      <c r="H47" s="127">
        <f>IFERROR('APPENDIX 16'!H47/NEPI!H47*100,"0.00")</f>
        <v>60.969213226909922</v>
      </c>
      <c r="I47" s="127" t="str">
        <f>IFERROR('APPENDIX 16'!I47/NEPI!I47*100,"0.00")</f>
        <v>0.00</v>
      </c>
      <c r="J47" s="127">
        <f>IFERROR('APPENDIX 16'!J47/NEPI!J47*100,"0.00")</f>
        <v>145.58404101906746</v>
      </c>
      <c r="K47" s="127" t="str">
        <f>IFERROR('APPENDIX 16'!K47/NEPI!K47*100,"0.00")</f>
        <v>0.00</v>
      </c>
      <c r="L47" s="127">
        <f>IFERROR('APPENDIX 16'!L47/NEPI!L47*100,"0.00")</f>
        <v>19.640992167101828</v>
      </c>
      <c r="M47" s="127" t="str">
        <f>IFERROR('APPENDIX 16'!M47/NEPI!M47*100,"0.00")</f>
        <v>0.00</v>
      </c>
      <c r="N47" s="127">
        <f>IFERROR('APPENDIX 16'!N47/NEPI!N47*100,"0.00")</f>
        <v>0</v>
      </c>
      <c r="O47" s="127">
        <f>IFERROR('APPENDIX 16'!O47/NEPI!O47*100,"0.00")</f>
        <v>58.190250583401429</v>
      </c>
      <c r="P47" s="127">
        <f>IFERROR('APPENDIX 16'!P47/NEPI!P47*100,"0.00")</f>
        <v>34.858904706232948</v>
      </c>
      <c r="Q47" s="127">
        <f>IFERROR('APPENDIX 16'!Q47/NEPI!Q47*100,"0.00")</f>
        <v>53.65326068765097</v>
      </c>
    </row>
    <row r="48" spans="2:17" ht="27" customHeight="1" x14ac:dyDescent="0.3">
      <c r="B48" s="126" t="s">
        <v>50</v>
      </c>
      <c r="C48" s="127">
        <f>IFERROR('APPENDIX 16'!C48/NEPI!C48*100,"0.00")</f>
        <v>89.362850971922242</v>
      </c>
      <c r="D48" s="127">
        <f>IFERROR('APPENDIX 16'!D48/NEPI!D48*100,"0.00")</f>
        <v>43.450258209100653</v>
      </c>
      <c r="E48" s="127">
        <f>IFERROR('APPENDIX 16'!E48/NEPI!E48*100,"0.00")</f>
        <v>89.248947014313231</v>
      </c>
      <c r="F48" s="127">
        <f>IFERROR('APPENDIX 16'!F48/NEPI!F48*100,"0.00")</f>
        <v>2.8502200054612512</v>
      </c>
      <c r="G48" s="127">
        <f>IFERROR('APPENDIX 16'!G48/NEPI!G48*100,"0.00")</f>
        <v>27.810789679437057</v>
      </c>
      <c r="H48" s="127">
        <f>IFERROR('APPENDIX 16'!H48/NEPI!H48*100,"0.00")</f>
        <v>50.694189040088268</v>
      </c>
      <c r="I48" s="127">
        <f>IFERROR('APPENDIX 16'!I48/NEPI!I48*100,"0.00")</f>
        <v>0.26616981634282671</v>
      </c>
      <c r="J48" s="127">
        <f>IFERROR('APPENDIX 16'!J48/NEPI!J48*100,"0.00")</f>
        <v>88.084850435858115</v>
      </c>
      <c r="K48" s="127" t="str">
        <f>IFERROR('APPENDIX 16'!K48/NEPI!K48*100,"0.00")</f>
        <v>0.00</v>
      </c>
      <c r="L48" s="127">
        <f>IFERROR('APPENDIX 16'!L48/NEPI!L48*100,"0.00")</f>
        <v>17.909553179559559</v>
      </c>
      <c r="M48" s="127">
        <f>IFERROR('APPENDIX 16'!M48/NEPI!M48*100,"0.00")</f>
        <v>1.1739946767903935</v>
      </c>
      <c r="N48" s="127">
        <f>IFERROR('APPENDIX 16'!N48/NEPI!N48*100,"0.00")</f>
        <v>0.33783783783783783</v>
      </c>
      <c r="O48" s="127">
        <f>IFERROR('APPENDIX 16'!O48/NEPI!O48*100,"0.00")</f>
        <v>65.224102902669202</v>
      </c>
      <c r="P48" s="127">
        <f>IFERROR('APPENDIX 16'!P48/NEPI!P48*100,"0.00")</f>
        <v>63.807914703382274</v>
      </c>
      <c r="Q48" s="127">
        <f>IFERROR('APPENDIX 16'!Q48/NEPI!Q48*100,"0.00")</f>
        <v>50.512682236515602</v>
      </c>
    </row>
    <row r="49" spans="2:17" ht="27" customHeight="1" x14ac:dyDescent="0.25">
      <c r="B49" s="128" t="s">
        <v>47</v>
      </c>
      <c r="C49" s="129">
        <f>IFERROR('APPENDIX 16'!C49/NEPI!C49*100,"0.00")</f>
        <v>125.33168775069423</v>
      </c>
      <c r="D49" s="129">
        <f>IFERROR('APPENDIX 16'!D49/NEPI!D49*100,"0.00")</f>
        <v>40.85721388044535</v>
      </c>
      <c r="E49" s="129">
        <f>IFERROR('APPENDIX 16'!E49/NEPI!E49*100,"0.00")</f>
        <v>89.842937769196496</v>
      </c>
      <c r="F49" s="129">
        <f>IFERROR('APPENDIX 16'!F49/NEPI!F49*100,"0.00")</f>
        <v>27.247198412140801</v>
      </c>
      <c r="G49" s="129">
        <f>IFERROR('APPENDIX 16'!G49/NEPI!G49*100,"0.00")</f>
        <v>24.161117497776718</v>
      </c>
      <c r="H49" s="129">
        <f>IFERROR('APPENDIX 16'!H49/NEPI!H49*100,"0.00")</f>
        <v>83.930540757771183</v>
      </c>
      <c r="I49" s="129">
        <f>IFERROR('APPENDIX 16'!I49/NEPI!I49*100,"0.00")</f>
        <v>5.0572265105137078</v>
      </c>
      <c r="J49" s="129">
        <f>IFERROR('APPENDIX 16'!J49/NEPI!J49*100,"0.00")</f>
        <v>103.23900475153897</v>
      </c>
      <c r="K49" s="129" t="str">
        <f>IFERROR('APPENDIX 16'!K49/NEPI!K49*100,"0.00")</f>
        <v>0.00</v>
      </c>
      <c r="L49" s="129">
        <f>IFERROR('APPENDIX 16'!L49/NEPI!L49*100,"0.00")</f>
        <v>21.015167836035982</v>
      </c>
      <c r="M49" s="129">
        <f>IFERROR('APPENDIX 16'!M49/NEPI!M49*100,"0.00")</f>
        <v>2.0053530151263232</v>
      </c>
      <c r="N49" s="129">
        <f>IFERROR('APPENDIX 16'!N49/NEPI!N49*100,"0.00")</f>
        <v>-1.8009478672985781</v>
      </c>
      <c r="O49" s="129">
        <f>IFERROR('APPENDIX 16'!O49/NEPI!O49*100,"0.00")</f>
        <v>64.19319139551186</v>
      </c>
      <c r="P49" s="129">
        <f>IFERROR('APPENDIX 16'!P49/NEPI!P49*100,"0.00")</f>
        <v>54.298256205046826</v>
      </c>
      <c r="Q49" s="129">
        <f>IFERROR('APPENDIX 16'!Q49/NEPI!Q49*100,"0.00")</f>
        <v>51.398043550723237</v>
      </c>
    </row>
  </sheetData>
  <sheetProtection password="E931" sheet="1" objects="1" scenarios="1"/>
  <sortState ref="B7:Q42">
    <sortCondition ref="B7:B42"/>
  </sortState>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B3:S58"/>
  <sheetViews>
    <sheetView showGridLines="0" zoomScale="80" zoomScaleNormal="80" workbookViewId="0">
      <selection activeCell="B4" sqref="B4:Q50"/>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2.5" customHeight="1" x14ac:dyDescent="0.25">
      <c r="B4" s="277" t="s">
        <v>304</v>
      </c>
      <c r="C4" s="277"/>
      <c r="D4" s="277"/>
      <c r="E4" s="277"/>
      <c r="F4" s="277"/>
      <c r="G4" s="277"/>
      <c r="H4" s="277"/>
      <c r="I4" s="277"/>
      <c r="J4" s="277"/>
      <c r="K4" s="277"/>
      <c r="L4" s="277"/>
      <c r="M4" s="277"/>
      <c r="N4" s="277"/>
      <c r="O4" s="277"/>
      <c r="P4" s="277"/>
      <c r="Q4" s="277"/>
      <c r="R4" s="13"/>
    </row>
    <row r="5" spans="2:18" ht="45"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30" customHeight="1" x14ac:dyDescent="0.25">
      <c r="B6" s="278" t="s">
        <v>16</v>
      </c>
      <c r="C6" s="278"/>
      <c r="D6" s="278"/>
      <c r="E6" s="278"/>
      <c r="F6" s="278"/>
      <c r="G6" s="278"/>
      <c r="H6" s="278"/>
      <c r="I6" s="278"/>
      <c r="J6" s="278"/>
      <c r="K6" s="278"/>
      <c r="L6" s="278"/>
      <c r="M6" s="278"/>
      <c r="N6" s="278"/>
      <c r="O6" s="278"/>
      <c r="P6" s="278"/>
      <c r="Q6" s="278"/>
      <c r="R6" s="121"/>
    </row>
    <row r="7" spans="2:18" ht="30" customHeight="1" x14ac:dyDescent="0.25">
      <c r="B7" s="114" t="s">
        <v>17</v>
      </c>
      <c r="C7" s="117">
        <v>0</v>
      </c>
      <c r="D7" s="117">
        <v>3</v>
      </c>
      <c r="E7" s="117">
        <v>1150</v>
      </c>
      <c r="F7" s="117">
        <v>11</v>
      </c>
      <c r="G7" s="117">
        <v>592</v>
      </c>
      <c r="H7" s="117">
        <v>192</v>
      </c>
      <c r="I7" s="117">
        <v>0</v>
      </c>
      <c r="J7" s="117">
        <v>0</v>
      </c>
      <c r="K7" s="117">
        <v>0</v>
      </c>
      <c r="L7" s="117">
        <v>10721</v>
      </c>
      <c r="M7" s="117">
        <v>36</v>
      </c>
      <c r="N7" s="117">
        <v>2198</v>
      </c>
      <c r="O7" s="117">
        <v>-148527</v>
      </c>
      <c r="P7" s="117">
        <v>16481</v>
      </c>
      <c r="Q7" s="120">
        <v>-117144</v>
      </c>
      <c r="R7" s="131"/>
    </row>
    <row r="8" spans="2:18" ht="30" customHeight="1" x14ac:dyDescent="0.25">
      <c r="B8" s="114" t="s">
        <v>18</v>
      </c>
      <c r="C8" s="117">
        <v>0</v>
      </c>
      <c r="D8" s="117">
        <v>57683</v>
      </c>
      <c r="E8" s="117">
        <v>4450</v>
      </c>
      <c r="F8" s="117">
        <v>-20051</v>
      </c>
      <c r="G8" s="117">
        <v>317</v>
      </c>
      <c r="H8" s="117">
        <v>-3572</v>
      </c>
      <c r="I8" s="117">
        <v>184771</v>
      </c>
      <c r="J8" s="117">
        <v>-151116</v>
      </c>
      <c r="K8" s="117">
        <v>-178136</v>
      </c>
      <c r="L8" s="117">
        <v>7759</v>
      </c>
      <c r="M8" s="117">
        <v>5982</v>
      </c>
      <c r="N8" s="117">
        <v>-3319</v>
      </c>
      <c r="O8" s="117">
        <v>0</v>
      </c>
      <c r="P8" s="117">
        <v>30726</v>
      </c>
      <c r="Q8" s="120">
        <v>-64506</v>
      </c>
      <c r="R8" s="131"/>
    </row>
    <row r="9" spans="2:18" ht="30" customHeight="1" x14ac:dyDescent="0.25">
      <c r="B9" s="114" t="s">
        <v>19</v>
      </c>
      <c r="C9" s="117">
        <v>263</v>
      </c>
      <c r="D9" s="117">
        <v>20993</v>
      </c>
      <c r="E9" s="117">
        <v>6709</v>
      </c>
      <c r="F9" s="117">
        <v>32625</v>
      </c>
      <c r="G9" s="117">
        <v>-33742</v>
      </c>
      <c r="H9" s="117">
        <v>-9136</v>
      </c>
      <c r="I9" s="117">
        <v>24606</v>
      </c>
      <c r="J9" s="117">
        <v>84</v>
      </c>
      <c r="K9" s="117">
        <v>0</v>
      </c>
      <c r="L9" s="117">
        <v>17574</v>
      </c>
      <c r="M9" s="117">
        <v>16579</v>
      </c>
      <c r="N9" s="117">
        <v>-9056</v>
      </c>
      <c r="O9" s="117">
        <v>0</v>
      </c>
      <c r="P9" s="117">
        <v>0</v>
      </c>
      <c r="Q9" s="120">
        <v>67498</v>
      </c>
      <c r="R9" s="131"/>
    </row>
    <row r="10" spans="2:18" ht="30" customHeight="1" x14ac:dyDescent="0.25">
      <c r="B10" s="114" t="s">
        <v>199</v>
      </c>
      <c r="C10" s="117">
        <v>-6945</v>
      </c>
      <c r="D10" s="117">
        <v>-6713</v>
      </c>
      <c r="E10" s="117">
        <v>-7892</v>
      </c>
      <c r="F10" s="117">
        <v>-4296</v>
      </c>
      <c r="G10" s="117">
        <v>-1606</v>
      </c>
      <c r="H10" s="117">
        <v>-2307</v>
      </c>
      <c r="I10" s="117">
        <v>-5893</v>
      </c>
      <c r="J10" s="117">
        <v>609</v>
      </c>
      <c r="K10" s="117">
        <v>0</v>
      </c>
      <c r="L10" s="117">
        <v>-157</v>
      </c>
      <c r="M10" s="117">
        <v>-3349</v>
      </c>
      <c r="N10" s="117">
        <v>2877</v>
      </c>
      <c r="O10" s="117">
        <v>0</v>
      </c>
      <c r="P10" s="117">
        <v>-5133</v>
      </c>
      <c r="Q10" s="120">
        <v>-40804</v>
      </c>
      <c r="R10" s="131"/>
    </row>
    <row r="11" spans="2:18" ht="30" customHeight="1" x14ac:dyDescent="0.25">
      <c r="B11" s="114" t="s">
        <v>20</v>
      </c>
      <c r="C11" s="117">
        <v>-412</v>
      </c>
      <c r="D11" s="117">
        <v>-1471</v>
      </c>
      <c r="E11" s="117">
        <v>2716</v>
      </c>
      <c r="F11" s="117">
        <v>24365</v>
      </c>
      <c r="G11" s="117">
        <v>14628</v>
      </c>
      <c r="H11" s="117">
        <v>-6787</v>
      </c>
      <c r="I11" s="117">
        <v>-26609</v>
      </c>
      <c r="J11" s="117">
        <v>33042</v>
      </c>
      <c r="K11" s="117">
        <v>0</v>
      </c>
      <c r="L11" s="117">
        <v>-4552</v>
      </c>
      <c r="M11" s="117">
        <v>27066</v>
      </c>
      <c r="N11" s="117">
        <v>-1872</v>
      </c>
      <c r="O11" s="117">
        <v>-22627</v>
      </c>
      <c r="P11" s="117">
        <v>-4535</v>
      </c>
      <c r="Q11" s="120">
        <v>32951</v>
      </c>
      <c r="R11" s="131"/>
    </row>
    <row r="12" spans="2:18" ht="30" customHeight="1" x14ac:dyDescent="0.25">
      <c r="B12" s="114" t="s">
        <v>191</v>
      </c>
      <c r="C12" s="117">
        <v>0</v>
      </c>
      <c r="D12" s="117">
        <v>5494</v>
      </c>
      <c r="E12" s="117">
        <v>-54</v>
      </c>
      <c r="F12" s="117">
        <v>1268</v>
      </c>
      <c r="G12" s="117">
        <v>3849</v>
      </c>
      <c r="H12" s="117">
        <v>7343</v>
      </c>
      <c r="I12" s="117">
        <v>-127742</v>
      </c>
      <c r="J12" s="117">
        <v>-11845</v>
      </c>
      <c r="K12" s="117">
        <v>0</v>
      </c>
      <c r="L12" s="117">
        <v>16719</v>
      </c>
      <c r="M12" s="117">
        <v>-42545</v>
      </c>
      <c r="N12" s="117">
        <v>7042</v>
      </c>
      <c r="O12" s="117">
        <v>-7977</v>
      </c>
      <c r="P12" s="117">
        <v>-13999</v>
      </c>
      <c r="Q12" s="120">
        <v>-162446</v>
      </c>
      <c r="R12" s="131"/>
    </row>
    <row r="13" spans="2:18" ht="30" customHeight="1" x14ac:dyDescent="0.25">
      <c r="B13" s="114" t="s">
        <v>21</v>
      </c>
      <c r="C13" s="117">
        <v>-33813</v>
      </c>
      <c r="D13" s="117">
        <v>26660</v>
      </c>
      <c r="E13" s="117">
        <v>-1120</v>
      </c>
      <c r="F13" s="117">
        <v>2633</v>
      </c>
      <c r="G13" s="117">
        <v>9435</v>
      </c>
      <c r="H13" s="117">
        <v>-1019</v>
      </c>
      <c r="I13" s="117">
        <v>-1880</v>
      </c>
      <c r="J13" s="117">
        <v>12</v>
      </c>
      <c r="K13" s="117">
        <v>0</v>
      </c>
      <c r="L13" s="117">
        <v>-11808</v>
      </c>
      <c r="M13" s="117">
        <v>14604</v>
      </c>
      <c r="N13" s="117">
        <v>-3132</v>
      </c>
      <c r="O13" s="117">
        <v>-6507</v>
      </c>
      <c r="P13" s="117">
        <v>6961</v>
      </c>
      <c r="Q13" s="120">
        <v>1027</v>
      </c>
      <c r="R13" s="131"/>
    </row>
    <row r="14" spans="2:18" ht="30" customHeight="1" x14ac:dyDescent="0.25">
      <c r="B14" s="114" t="s">
        <v>22</v>
      </c>
      <c r="C14" s="117">
        <v>-5728</v>
      </c>
      <c r="D14" s="117">
        <v>9741</v>
      </c>
      <c r="E14" s="117">
        <v>12210</v>
      </c>
      <c r="F14" s="117">
        <v>7351</v>
      </c>
      <c r="G14" s="117">
        <v>-26231</v>
      </c>
      <c r="H14" s="117">
        <v>-8658</v>
      </c>
      <c r="I14" s="117">
        <v>-104719</v>
      </c>
      <c r="J14" s="117">
        <v>-56877</v>
      </c>
      <c r="K14" s="117">
        <v>31360</v>
      </c>
      <c r="L14" s="117">
        <v>18495</v>
      </c>
      <c r="M14" s="117">
        <v>1952</v>
      </c>
      <c r="N14" s="117">
        <v>-29772</v>
      </c>
      <c r="O14" s="117">
        <v>-1882</v>
      </c>
      <c r="P14" s="117">
        <v>25501</v>
      </c>
      <c r="Q14" s="120">
        <v>-127256</v>
      </c>
      <c r="R14" s="131"/>
    </row>
    <row r="15" spans="2:18" ht="30" customHeight="1" x14ac:dyDescent="0.25">
      <c r="B15" s="114" t="s">
        <v>23</v>
      </c>
      <c r="C15" s="117">
        <v>0</v>
      </c>
      <c r="D15" s="117">
        <v>1021</v>
      </c>
      <c r="E15" s="117">
        <v>-46</v>
      </c>
      <c r="F15" s="117">
        <v>13241</v>
      </c>
      <c r="G15" s="117">
        <v>-1849</v>
      </c>
      <c r="H15" s="117">
        <v>66056</v>
      </c>
      <c r="I15" s="117">
        <v>-49960</v>
      </c>
      <c r="J15" s="117">
        <v>-35524</v>
      </c>
      <c r="K15" s="117">
        <v>0</v>
      </c>
      <c r="L15" s="117">
        <v>5702</v>
      </c>
      <c r="M15" s="117">
        <v>7461</v>
      </c>
      <c r="N15" s="117">
        <v>-20118</v>
      </c>
      <c r="O15" s="117">
        <v>0</v>
      </c>
      <c r="P15" s="117">
        <v>19529</v>
      </c>
      <c r="Q15" s="120">
        <v>5513</v>
      </c>
      <c r="R15" s="131"/>
    </row>
    <row r="16" spans="2:18" ht="30" customHeight="1" x14ac:dyDescent="0.25">
      <c r="B16" s="114" t="s">
        <v>24</v>
      </c>
      <c r="C16" s="117">
        <v>0</v>
      </c>
      <c r="D16" s="117">
        <v>0</v>
      </c>
      <c r="E16" s="117">
        <v>0</v>
      </c>
      <c r="F16" s="117">
        <v>0</v>
      </c>
      <c r="G16" s="117">
        <v>0</v>
      </c>
      <c r="H16" s="117">
        <v>0</v>
      </c>
      <c r="I16" s="117">
        <v>10058</v>
      </c>
      <c r="J16" s="117">
        <v>-4344</v>
      </c>
      <c r="K16" s="117">
        <v>8861</v>
      </c>
      <c r="L16" s="117">
        <v>0</v>
      </c>
      <c r="M16" s="117">
        <v>0</v>
      </c>
      <c r="N16" s="117">
        <v>0</v>
      </c>
      <c r="O16" s="117">
        <v>0</v>
      </c>
      <c r="P16" s="117">
        <v>0</v>
      </c>
      <c r="Q16" s="120">
        <v>14575</v>
      </c>
      <c r="R16" s="131"/>
    </row>
    <row r="17" spans="2:18" ht="30" customHeight="1" x14ac:dyDescent="0.25">
      <c r="B17" s="114" t="s">
        <v>25</v>
      </c>
      <c r="C17" s="117">
        <v>-2543</v>
      </c>
      <c r="D17" s="117">
        <v>18515</v>
      </c>
      <c r="E17" s="117">
        <v>-2072</v>
      </c>
      <c r="F17" s="117">
        <v>-6187</v>
      </c>
      <c r="G17" s="117">
        <v>-7822</v>
      </c>
      <c r="H17" s="117">
        <v>11742</v>
      </c>
      <c r="I17" s="117">
        <v>-25952</v>
      </c>
      <c r="J17" s="117">
        <v>-2798</v>
      </c>
      <c r="K17" s="117">
        <v>-5996</v>
      </c>
      <c r="L17" s="117">
        <v>-2213</v>
      </c>
      <c r="M17" s="117">
        <v>-30722</v>
      </c>
      <c r="N17" s="117">
        <v>-401</v>
      </c>
      <c r="O17" s="117">
        <v>0</v>
      </c>
      <c r="P17" s="117">
        <v>-10321</v>
      </c>
      <c r="Q17" s="120">
        <v>-66771</v>
      </c>
      <c r="R17" s="131"/>
    </row>
    <row r="18" spans="2:18" ht="30" customHeight="1" x14ac:dyDescent="0.25">
      <c r="B18" s="114" t="s">
        <v>26</v>
      </c>
      <c r="C18" s="117">
        <v>0</v>
      </c>
      <c r="D18" s="117">
        <v>105950</v>
      </c>
      <c r="E18" s="117">
        <v>1727</v>
      </c>
      <c r="F18" s="117">
        <v>36972</v>
      </c>
      <c r="G18" s="117">
        <v>11180</v>
      </c>
      <c r="H18" s="117">
        <v>-4514</v>
      </c>
      <c r="I18" s="117">
        <v>-142814</v>
      </c>
      <c r="J18" s="117">
        <v>-39920</v>
      </c>
      <c r="K18" s="117">
        <v>0</v>
      </c>
      <c r="L18" s="117">
        <v>2165</v>
      </c>
      <c r="M18" s="117">
        <v>40572</v>
      </c>
      <c r="N18" s="117">
        <v>-106793</v>
      </c>
      <c r="O18" s="117">
        <v>39457</v>
      </c>
      <c r="P18" s="117">
        <v>9029</v>
      </c>
      <c r="Q18" s="120">
        <v>-46989</v>
      </c>
      <c r="R18" s="131"/>
    </row>
    <row r="19" spans="2:18" ht="30" customHeight="1" x14ac:dyDescent="0.25">
      <c r="B19" s="114" t="s">
        <v>27</v>
      </c>
      <c r="C19" s="117">
        <v>-1183</v>
      </c>
      <c r="D19" s="117">
        <v>971</v>
      </c>
      <c r="E19" s="117">
        <v>-9135</v>
      </c>
      <c r="F19" s="117">
        <v>39021</v>
      </c>
      <c r="G19" s="117">
        <v>3539</v>
      </c>
      <c r="H19" s="117">
        <v>11924</v>
      </c>
      <c r="I19" s="117">
        <v>2424</v>
      </c>
      <c r="J19" s="117">
        <v>-2882</v>
      </c>
      <c r="K19" s="117">
        <v>17163</v>
      </c>
      <c r="L19" s="117">
        <v>3087</v>
      </c>
      <c r="M19" s="117">
        <v>-26240</v>
      </c>
      <c r="N19" s="117">
        <v>-37323</v>
      </c>
      <c r="O19" s="117">
        <v>75147</v>
      </c>
      <c r="P19" s="117">
        <v>60944</v>
      </c>
      <c r="Q19" s="120">
        <v>137457</v>
      </c>
      <c r="R19" s="131"/>
    </row>
    <row r="20" spans="2:18" ht="30" customHeight="1" x14ac:dyDescent="0.25">
      <c r="B20" s="114" t="s">
        <v>28</v>
      </c>
      <c r="C20" s="117">
        <v>94</v>
      </c>
      <c r="D20" s="117">
        <v>-17019</v>
      </c>
      <c r="E20" s="117">
        <v>4845</v>
      </c>
      <c r="F20" s="117">
        <v>1486</v>
      </c>
      <c r="G20" s="117">
        <v>11605</v>
      </c>
      <c r="H20" s="117">
        <v>2848</v>
      </c>
      <c r="I20" s="117">
        <v>5993</v>
      </c>
      <c r="J20" s="117">
        <v>-51502</v>
      </c>
      <c r="K20" s="117">
        <v>0</v>
      </c>
      <c r="L20" s="117">
        <v>-3668</v>
      </c>
      <c r="M20" s="117">
        <v>8555</v>
      </c>
      <c r="N20" s="117">
        <v>-5366</v>
      </c>
      <c r="O20" s="117">
        <v>0</v>
      </c>
      <c r="P20" s="117">
        <v>7553</v>
      </c>
      <c r="Q20" s="120">
        <v>-34576</v>
      </c>
      <c r="R20" s="131"/>
    </row>
    <row r="21" spans="2:18" ht="30" customHeight="1" x14ac:dyDescent="0.25">
      <c r="B21" s="114" t="s">
        <v>29</v>
      </c>
      <c r="C21" s="117">
        <v>-9104</v>
      </c>
      <c r="D21" s="117">
        <v>-22087</v>
      </c>
      <c r="E21" s="117">
        <v>3922</v>
      </c>
      <c r="F21" s="117">
        <v>864</v>
      </c>
      <c r="G21" s="117">
        <v>4482</v>
      </c>
      <c r="H21" s="117">
        <v>8596</v>
      </c>
      <c r="I21" s="117">
        <v>-60514</v>
      </c>
      <c r="J21" s="117">
        <v>21633</v>
      </c>
      <c r="K21" s="117">
        <v>-1215</v>
      </c>
      <c r="L21" s="117">
        <v>-7676</v>
      </c>
      <c r="M21" s="117">
        <v>10965</v>
      </c>
      <c r="N21" s="117">
        <v>28636</v>
      </c>
      <c r="O21" s="117">
        <v>26404</v>
      </c>
      <c r="P21" s="117">
        <v>-1652</v>
      </c>
      <c r="Q21" s="120">
        <v>3254</v>
      </c>
      <c r="R21" s="131"/>
    </row>
    <row r="22" spans="2:18" ht="30" customHeight="1" x14ac:dyDescent="0.25">
      <c r="B22" s="114" t="s">
        <v>30</v>
      </c>
      <c r="C22" s="117">
        <v>5548</v>
      </c>
      <c r="D22" s="117">
        <v>8498</v>
      </c>
      <c r="E22" s="117">
        <v>-366</v>
      </c>
      <c r="F22" s="117">
        <v>6481</v>
      </c>
      <c r="G22" s="117">
        <v>12763</v>
      </c>
      <c r="H22" s="117">
        <v>23611</v>
      </c>
      <c r="I22" s="117">
        <v>-51821</v>
      </c>
      <c r="J22" s="117">
        <v>-43022</v>
      </c>
      <c r="K22" s="117">
        <v>0</v>
      </c>
      <c r="L22" s="117">
        <v>-760</v>
      </c>
      <c r="M22" s="117">
        <v>11954</v>
      </c>
      <c r="N22" s="117">
        <v>8308</v>
      </c>
      <c r="O22" s="117">
        <v>-70839</v>
      </c>
      <c r="P22" s="117">
        <v>3233</v>
      </c>
      <c r="Q22" s="120">
        <v>-86413</v>
      </c>
      <c r="R22" s="131"/>
    </row>
    <row r="23" spans="2:18" ht="30" customHeight="1" x14ac:dyDescent="0.25">
      <c r="B23" s="114" t="s">
        <v>31</v>
      </c>
      <c r="C23" s="117">
        <v>0</v>
      </c>
      <c r="D23" s="117">
        <v>19087</v>
      </c>
      <c r="E23" s="117">
        <v>-25</v>
      </c>
      <c r="F23" s="117">
        <v>-9351</v>
      </c>
      <c r="G23" s="117">
        <v>9654</v>
      </c>
      <c r="H23" s="117">
        <v>22072</v>
      </c>
      <c r="I23" s="117">
        <v>-11072</v>
      </c>
      <c r="J23" s="117">
        <v>-34299</v>
      </c>
      <c r="K23" s="117">
        <v>1222</v>
      </c>
      <c r="L23" s="117">
        <v>-554</v>
      </c>
      <c r="M23" s="117">
        <v>9603</v>
      </c>
      <c r="N23" s="117">
        <v>1575</v>
      </c>
      <c r="O23" s="117">
        <v>0</v>
      </c>
      <c r="P23" s="117">
        <v>-816</v>
      </c>
      <c r="Q23" s="120">
        <v>7094</v>
      </c>
      <c r="R23" s="131"/>
    </row>
    <row r="24" spans="2:18" ht="30" customHeight="1" x14ac:dyDescent="0.25">
      <c r="B24" s="114" t="s">
        <v>32</v>
      </c>
      <c r="C24" s="117">
        <v>0</v>
      </c>
      <c r="D24" s="117">
        <v>-37</v>
      </c>
      <c r="E24" s="117">
        <v>-1791</v>
      </c>
      <c r="F24" s="117">
        <v>-681</v>
      </c>
      <c r="G24" s="117">
        <v>-45</v>
      </c>
      <c r="H24" s="117">
        <v>-23114</v>
      </c>
      <c r="I24" s="117">
        <v>-8447</v>
      </c>
      <c r="J24" s="117">
        <v>-151978</v>
      </c>
      <c r="K24" s="117">
        <v>72687</v>
      </c>
      <c r="L24" s="117">
        <v>24</v>
      </c>
      <c r="M24" s="117">
        <v>-2169</v>
      </c>
      <c r="N24" s="117">
        <v>-261</v>
      </c>
      <c r="O24" s="117">
        <v>-5</v>
      </c>
      <c r="P24" s="117">
        <v>4</v>
      </c>
      <c r="Q24" s="120">
        <v>-115813</v>
      </c>
      <c r="R24" s="131"/>
    </row>
    <row r="25" spans="2:18" ht="30" customHeight="1" x14ac:dyDescent="0.25">
      <c r="B25" s="114" t="s">
        <v>33</v>
      </c>
      <c r="C25" s="117">
        <v>-6140</v>
      </c>
      <c r="D25" s="117">
        <v>2297</v>
      </c>
      <c r="E25" s="117">
        <v>1477</v>
      </c>
      <c r="F25" s="117">
        <v>2773</v>
      </c>
      <c r="G25" s="117">
        <v>-9573</v>
      </c>
      <c r="H25" s="117">
        <v>2787</v>
      </c>
      <c r="I25" s="117">
        <v>-18193</v>
      </c>
      <c r="J25" s="117">
        <v>25190</v>
      </c>
      <c r="K25" s="117">
        <v>0</v>
      </c>
      <c r="L25" s="117">
        <v>-16431</v>
      </c>
      <c r="M25" s="117">
        <v>260</v>
      </c>
      <c r="N25" s="117">
        <v>7208</v>
      </c>
      <c r="O25" s="117">
        <v>95413</v>
      </c>
      <c r="P25" s="117">
        <v>10904</v>
      </c>
      <c r="Q25" s="120">
        <v>97973</v>
      </c>
      <c r="R25" s="131"/>
    </row>
    <row r="26" spans="2:18" ht="30" customHeight="1" x14ac:dyDescent="0.25">
      <c r="B26" s="114" t="s">
        <v>34</v>
      </c>
      <c r="C26" s="117">
        <v>8</v>
      </c>
      <c r="D26" s="117">
        <v>9807</v>
      </c>
      <c r="E26" s="117">
        <v>4828</v>
      </c>
      <c r="F26" s="117">
        <v>15473</v>
      </c>
      <c r="G26" s="117">
        <v>808</v>
      </c>
      <c r="H26" s="117">
        <v>14309</v>
      </c>
      <c r="I26" s="117">
        <v>68</v>
      </c>
      <c r="J26" s="117">
        <v>-85084</v>
      </c>
      <c r="K26" s="117">
        <v>0</v>
      </c>
      <c r="L26" s="117">
        <v>610</v>
      </c>
      <c r="M26" s="117">
        <v>21128</v>
      </c>
      <c r="N26" s="117">
        <v>-43155</v>
      </c>
      <c r="O26" s="117">
        <v>-16753</v>
      </c>
      <c r="P26" s="117">
        <v>2366</v>
      </c>
      <c r="Q26" s="120">
        <v>-75586</v>
      </c>
      <c r="R26" s="131"/>
    </row>
    <row r="27" spans="2:18" ht="30" customHeight="1" x14ac:dyDescent="0.25">
      <c r="B27" s="114" t="s">
        <v>35</v>
      </c>
      <c r="C27" s="117">
        <v>0</v>
      </c>
      <c r="D27" s="117">
        <v>-10495</v>
      </c>
      <c r="E27" s="117">
        <v>3834</v>
      </c>
      <c r="F27" s="117">
        <v>-13635</v>
      </c>
      <c r="G27" s="117">
        <v>-3349</v>
      </c>
      <c r="H27" s="117">
        <v>-782</v>
      </c>
      <c r="I27" s="117">
        <v>25428</v>
      </c>
      <c r="J27" s="117">
        <v>-82975</v>
      </c>
      <c r="K27" s="117">
        <v>0</v>
      </c>
      <c r="L27" s="117">
        <v>2534</v>
      </c>
      <c r="M27" s="117">
        <v>19275</v>
      </c>
      <c r="N27" s="117">
        <v>9439</v>
      </c>
      <c r="O27" s="117">
        <v>0</v>
      </c>
      <c r="P27" s="117">
        <v>23959</v>
      </c>
      <c r="Q27" s="120">
        <v>-26767</v>
      </c>
      <c r="R27" s="131"/>
    </row>
    <row r="28" spans="2:18" ht="30" customHeight="1" x14ac:dyDescent="0.25">
      <c r="B28" s="114" t="s">
        <v>36</v>
      </c>
      <c r="C28" s="117">
        <v>0</v>
      </c>
      <c r="D28" s="117">
        <v>-785</v>
      </c>
      <c r="E28" s="117">
        <v>6270</v>
      </c>
      <c r="F28" s="117">
        <v>-9416</v>
      </c>
      <c r="G28" s="117">
        <v>15550</v>
      </c>
      <c r="H28" s="117">
        <v>2378</v>
      </c>
      <c r="I28" s="117">
        <v>-100307</v>
      </c>
      <c r="J28" s="117">
        <v>316932</v>
      </c>
      <c r="K28" s="117">
        <v>-250063</v>
      </c>
      <c r="L28" s="117">
        <v>-3161</v>
      </c>
      <c r="M28" s="117">
        <v>-1293</v>
      </c>
      <c r="N28" s="117">
        <v>-6182</v>
      </c>
      <c r="O28" s="117">
        <v>-33116</v>
      </c>
      <c r="P28" s="117">
        <v>-26063</v>
      </c>
      <c r="Q28" s="120">
        <v>-89255</v>
      </c>
      <c r="R28" s="131"/>
    </row>
    <row r="29" spans="2:18" ht="30" customHeight="1" x14ac:dyDescent="0.25">
      <c r="B29" s="114" t="s">
        <v>37</v>
      </c>
      <c r="C29" s="117">
        <v>81</v>
      </c>
      <c r="D29" s="117">
        <v>10187</v>
      </c>
      <c r="E29" s="117">
        <v>1460</v>
      </c>
      <c r="F29" s="117">
        <v>50831</v>
      </c>
      <c r="G29" s="117">
        <v>2549</v>
      </c>
      <c r="H29" s="117">
        <v>344</v>
      </c>
      <c r="I29" s="117">
        <v>1344</v>
      </c>
      <c r="J29" s="117">
        <v>12678</v>
      </c>
      <c r="K29" s="117">
        <v>0</v>
      </c>
      <c r="L29" s="117">
        <v>3647</v>
      </c>
      <c r="M29" s="117">
        <v>1291</v>
      </c>
      <c r="N29" s="117">
        <v>8533</v>
      </c>
      <c r="O29" s="117">
        <v>0</v>
      </c>
      <c r="P29" s="117">
        <v>5793</v>
      </c>
      <c r="Q29" s="120">
        <v>98736</v>
      </c>
      <c r="R29" s="131"/>
    </row>
    <row r="30" spans="2:18" ht="30" customHeight="1" x14ac:dyDescent="0.25">
      <c r="B30" s="114" t="s">
        <v>38</v>
      </c>
      <c r="C30" s="117">
        <v>0</v>
      </c>
      <c r="D30" s="117">
        <v>70</v>
      </c>
      <c r="E30" s="117">
        <v>-1522</v>
      </c>
      <c r="F30" s="117">
        <v>10966</v>
      </c>
      <c r="G30" s="117">
        <v>810</v>
      </c>
      <c r="H30" s="117">
        <v>6836</v>
      </c>
      <c r="I30" s="117">
        <v>1849</v>
      </c>
      <c r="J30" s="117">
        <v>40981</v>
      </c>
      <c r="K30" s="117">
        <v>0</v>
      </c>
      <c r="L30" s="117">
        <v>-5105</v>
      </c>
      <c r="M30" s="117">
        <v>10831</v>
      </c>
      <c r="N30" s="117">
        <v>13999</v>
      </c>
      <c r="O30" s="117">
        <v>0</v>
      </c>
      <c r="P30" s="117">
        <v>3893</v>
      </c>
      <c r="Q30" s="120">
        <v>83607</v>
      </c>
      <c r="R30" s="131"/>
    </row>
    <row r="31" spans="2:18" ht="30" customHeight="1" x14ac:dyDescent="0.25">
      <c r="B31" s="114" t="s">
        <v>193</v>
      </c>
      <c r="C31" s="117">
        <v>0</v>
      </c>
      <c r="D31" s="117">
        <v>-632</v>
      </c>
      <c r="E31" s="117">
        <v>191</v>
      </c>
      <c r="F31" s="117">
        <v>-15569</v>
      </c>
      <c r="G31" s="117">
        <v>1296</v>
      </c>
      <c r="H31" s="117">
        <v>10</v>
      </c>
      <c r="I31" s="117">
        <v>-44847</v>
      </c>
      <c r="J31" s="117">
        <v>15</v>
      </c>
      <c r="K31" s="117">
        <v>0</v>
      </c>
      <c r="L31" s="117">
        <v>-2380</v>
      </c>
      <c r="M31" s="117">
        <v>-6839</v>
      </c>
      <c r="N31" s="117">
        <v>-5838</v>
      </c>
      <c r="O31" s="117">
        <v>-2432</v>
      </c>
      <c r="P31" s="117">
        <v>-296</v>
      </c>
      <c r="Q31" s="120">
        <v>-77321</v>
      </c>
      <c r="R31" s="131"/>
    </row>
    <row r="32" spans="2:18" ht="30" customHeight="1" x14ac:dyDescent="0.25">
      <c r="B32" s="114" t="s">
        <v>194</v>
      </c>
      <c r="C32" s="117">
        <v>-8241</v>
      </c>
      <c r="D32" s="117">
        <v>-97</v>
      </c>
      <c r="E32" s="117">
        <v>696</v>
      </c>
      <c r="F32" s="117">
        <v>5851</v>
      </c>
      <c r="G32" s="117">
        <v>3603</v>
      </c>
      <c r="H32" s="117">
        <v>-4571</v>
      </c>
      <c r="I32" s="117">
        <v>-5772</v>
      </c>
      <c r="J32" s="117">
        <v>-2054</v>
      </c>
      <c r="K32" s="117">
        <v>0</v>
      </c>
      <c r="L32" s="117">
        <v>-1238</v>
      </c>
      <c r="M32" s="117">
        <v>-2257</v>
      </c>
      <c r="N32" s="117">
        <v>-6542</v>
      </c>
      <c r="O32" s="117">
        <v>0</v>
      </c>
      <c r="P32" s="117">
        <v>-5538</v>
      </c>
      <c r="Q32" s="120">
        <v>-26162</v>
      </c>
      <c r="R32" s="131"/>
    </row>
    <row r="33" spans="2:18" ht="30" customHeight="1" x14ac:dyDescent="0.25">
      <c r="B33" s="114" t="s">
        <v>211</v>
      </c>
      <c r="C33" s="117">
        <v>0</v>
      </c>
      <c r="D33" s="117">
        <v>-436</v>
      </c>
      <c r="E33" s="117">
        <v>-768</v>
      </c>
      <c r="F33" s="117">
        <v>4237</v>
      </c>
      <c r="G33" s="117">
        <v>-492</v>
      </c>
      <c r="H33" s="117">
        <v>-602</v>
      </c>
      <c r="I33" s="117">
        <v>-59574</v>
      </c>
      <c r="J33" s="117">
        <v>-7536</v>
      </c>
      <c r="K33" s="117">
        <v>0</v>
      </c>
      <c r="L33" s="117">
        <v>6531</v>
      </c>
      <c r="M33" s="117">
        <v>-2044</v>
      </c>
      <c r="N33" s="117">
        <v>4363</v>
      </c>
      <c r="O33" s="117">
        <v>0</v>
      </c>
      <c r="P33" s="117">
        <v>3713</v>
      </c>
      <c r="Q33" s="120">
        <v>-52609</v>
      </c>
      <c r="R33" s="131"/>
    </row>
    <row r="34" spans="2:18" ht="30" customHeight="1" x14ac:dyDescent="0.25">
      <c r="B34" s="114" t="s">
        <v>195</v>
      </c>
      <c r="C34" s="117">
        <v>0</v>
      </c>
      <c r="D34" s="117">
        <v>-1597</v>
      </c>
      <c r="E34" s="117">
        <v>-1197</v>
      </c>
      <c r="F34" s="117">
        <v>2109</v>
      </c>
      <c r="G34" s="117">
        <v>2644</v>
      </c>
      <c r="H34" s="117">
        <v>-4964</v>
      </c>
      <c r="I34" s="117">
        <v>-58669</v>
      </c>
      <c r="J34" s="117">
        <v>14909</v>
      </c>
      <c r="K34" s="117">
        <v>0</v>
      </c>
      <c r="L34" s="117">
        <v>-3884</v>
      </c>
      <c r="M34" s="117">
        <v>421</v>
      </c>
      <c r="N34" s="117">
        <v>6750</v>
      </c>
      <c r="O34" s="117">
        <v>-137980</v>
      </c>
      <c r="P34" s="117">
        <v>-2653</v>
      </c>
      <c r="Q34" s="120">
        <v>-184110</v>
      </c>
      <c r="R34" s="131"/>
    </row>
    <row r="35" spans="2:18" ht="30" customHeight="1" x14ac:dyDescent="0.25">
      <c r="B35" s="114" t="s">
        <v>196</v>
      </c>
      <c r="C35" s="117">
        <v>0</v>
      </c>
      <c r="D35" s="117">
        <v>5613</v>
      </c>
      <c r="E35" s="117">
        <v>-152</v>
      </c>
      <c r="F35" s="117">
        <v>4970</v>
      </c>
      <c r="G35" s="117">
        <v>-6911</v>
      </c>
      <c r="H35" s="117">
        <v>1283</v>
      </c>
      <c r="I35" s="117">
        <v>3915</v>
      </c>
      <c r="J35" s="117">
        <v>-45922</v>
      </c>
      <c r="K35" s="117">
        <v>0</v>
      </c>
      <c r="L35" s="117">
        <v>4811</v>
      </c>
      <c r="M35" s="117">
        <v>-9888</v>
      </c>
      <c r="N35" s="117">
        <v>2960</v>
      </c>
      <c r="O35" s="117">
        <v>-133</v>
      </c>
      <c r="P35" s="117">
        <v>10440</v>
      </c>
      <c r="Q35" s="120">
        <v>-29012</v>
      </c>
      <c r="R35" s="131"/>
    </row>
    <row r="36" spans="2:18" ht="30" customHeight="1" x14ac:dyDescent="0.25">
      <c r="B36" s="114" t="s">
        <v>212</v>
      </c>
      <c r="C36" s="117">
        <v>0</v>
      </c>
      <c r="D36" s="117">
        <v>-8436</v>
      </c>
      <c r="E36" s="117">
        <v>-348</v>
      </c>
      <c r="F36" s="117">
        <v>-4937</v>
      </c>
      <c r="G36" s="117">
        <v>-9713</v>
      </c>
      <c r="H36" s="117">
        <v>-1105</v>
      </c>
      <c r="I36" s="117">
        <v>-14668</v>
      </c>
      <c r="J36" s="117">
        <v>12902</v>
      </c>
      <c r="K36" s="117">
        <v>-860</v>
      </c>
      <c r="L36" s="117">
        <v>420</v>
      </c>
      <c r="M36" s="117">
        <v>-1736</v>
      </c>
      <c r="N36" s="117">
        <v>7113</v>
      </c>
      <c r="O36" s="117">
        <v>-8903</v>
      </c>
      <c r="P36" s="117">
        <v>9467</v>
      </c>
      <c r="Q36" s="120">
        <v>-20803</v>
      </c>
      <c r="R36" s="131"/>
    </row>
    <row r="37" spans="2:18" ht="30" customHeight="1" x14ac:dyDescent="0.25">
      <c r="B37" s="114" t="s">
        <v>40</v>
      </c>
      <c r="C37" s="117">
        <v>0</v>
      </c>
      <c r="D37" s="117">
        <v>-2621</v>
      </c>
      <c r="E37" s="117">
        <v>-10694</v>
      </c>
      <c r="F37" s="117">
        <v>4506</v>
      </c>
      <c r="G37" s="117">
        <v>-1583</v>
      </c>
      <c r="H37" s="117">
        <v>2959</v>
      </c>
      <c r="I37" s="117">
        <v>-4709</v>
      </c>
      <c r="J37" s="117">
        <v>1994</v>
      </c>
      <c r="K37" s="117">
        <v>0</v>
      </c>
      <c r="L37" s="117">
        <v>-1772</v>
      </c>
      <c r="M37" s="117">
        <v>1359</v>
      </c>
      <c r="N37" s="117">
        <v>-2093</v>
      </c>
      <c r="O37" s="117">
        <v>-34070</v>
      </c>
      <c r="P37" s="117">
        <v>-7678</v>
      </c>
      <c r="Q37" s="120">
        <v>-54401</v>
      </c>
      <c r="R37" s="131"/>
    </row>
    <row r="38" spans="2:18" ht="30" customHeight="1" x14ac:dyDescent="0.25">
      <c r="B38" s="114" t="s">
        <v>41</v>
      </c>
      <c r="C38" s="117">
        <v>0</v>
      </c>
      <c r="D38" s="117">
        <v>-730</v>
      </c>
      <c r="E38" s="117">
        <v>-2201</v>
      </c>
      <c r="F38" s="117">
        <v>-20642</v>
      </c>
      <c r="G38" s="117">
        <v>-1451</v>
      </c>
      <c r="H38" s="117">
        <v>-11941</v>
      </c>
      <c r="I38" s="117">
        <v>-10953</v>
      </c>
      <c r="J38" s="117">
        <v>4384</v>
      </c>
      <c r="K38" s="117">
        <v>0</v>
      </c>
      <c r="L38" s="117">
        <v>2212</v>
      </c>
      <c r="M38" s="117">
        <v>-7037</v>
      </c>
      <c r="N38" s="117">
        <v>161</v>
      </c>
      <c r="O38" s="117">
        <v>4534</v>
      </c>
      <c r="P38" s="117">
        <v>-17997</v>
      </c>
      <c r="Q38" s="120">
        <v>-61662</v>
      </c>
      <c r="R38" s="131"/>
    </row>
    <row r="39" spans="2:18" ht="30" customHeight="1" x14ac:dyDescent="0.25">
      <c r="B39" s="114" t="s">
        <v>42</v>
      </c>
      <c r="C39" s="117">
        <v>0</v>
      </c>
      <c r="D39" s="117">
        <v>42962</v>
      </c>
      <c r="E39" s="117">
        <v>-262</v>
      </c>
      <c r="F39" s="117">
        <v>15494</v>
      </c>
      <c r="G39" s="117">
        <v>4448</v>
      </c>
      <c r="H39" s="117">
        <v>40319</v>
      </c>
      <c r="I39" s="117">
        <v>-32543</v>
      </c>
      <c r="J39" s="117">
        <v>-84101</v>
      </c>
      <c r="K39" s="117">
        <v>0</v>
      </c>
      <c r="L39" s="117">
        <v>2692</v>
      </c>
      <c r="M39" s="117">
        <v>-14222</v>
      </c>
      <c r="N39" s="117">
        <v>-6625</v>
      </c>
      <c r="O39" s="117">
        <v>0</v>
      </c>
      <c r="P39" s="117">
        <v>386</v>
      </c>
      <c r="Q39" s="120">
        <v>-31452</v>
      </c>
      <c r="R39" s="131"/>
    </row>
    <row r="40" spans="2:18" ht="30" customHeight="1" x14ac:dyDescent="0.25">
      <c r="B40" s="114" t="s">
        <v>43</v>
      </c>
      <c r="C40" s="117">
        <v>0</v>
      </c>
      <c r="D40" s="117">
        <v>-666</v>
      </c>
      <c r="E40" s="117">
        <v>-145</v>
      </c>
      <c r="F40" s="117">
        <v>-206</v>
      </c>
      <c r="G40" s="117">
        <v>-219</v>
      </c>
      <c r="H40" s="117">
        <v>6</v>
      </c>
      <c r="I40" s="117">
        <v>14641</v>
      </c>
      <c r="J40" s="117">
        <v>-22419</v>
      </c>
      <c r="K40" s="117">
        <v>0</v>
      </c>
      <c r="L40" s="117">
        <v>15883</v>
      </c>
      <c r="M40" s="117">
        <v>-3006</v>
      </c>
      <c r="N40" s="117">
        <v>2787</v>
      </c>
      <c r="O40" s="117">
        <v>0</v>
      </c>
      <c r="P40" s="117">
        <v>-2526</v>
      </c>
      <c r="Q40" s="120">
        <v>4132</v>
      </c>
      <c r="R40" s="131"/>
    </row>
    <row r="41" spans="2:18" ht="30" customHeight="1" x14ac:dyDescent="0.25">
      <c r="B41" s="114" t="s">
        <v>44</v>
      </c>
      <c r="C41" s="117">
        <v>-20190</v>
      </c>
      <c r="D41" s="117">
        <v>-1609</v>
      </c>
      <c r="E41" s="117">
        <v>-4339</v>
      </c>
      <c r="F41" s="117">
        <v>-35562</v>
      </c>
      <c r="G41" s="117">
        <v>-45</v>
      </c>
      <c r="H41" s="117">
        <v>-2719</v>
      </c>
      <c r="I41" s="117">
        <v>9675</v>
      </c>
      <c r="J41" s="117">
        <v>4528</v>
      </c>
      <c r="K41" s="117">
        <v>-6144</v>
      </c>
      <c r="L41" s="117">
        <v>4865</v>
      </c>
      <c r="M41" s="117">
        <v>3098</v>
      </c>
      <c r="N41" s="117">
        <v>-22265</v>
      </c>
      <c r="O41" s="117">
        <v>-26599</v>
      </c>
      <c r="P41" s="117">
        <v>-27438</v>
      </c>
      <c r="Q41" s="120">
        <v>-124745</v>
      </c>
      <c r="R41" s="131"/>
    </row>
    <row r="42" spans="2:18" ht="30" customHeight="1" x14ac:dyDescent="0.25">
      <c r="B42" s="114" t="s">
        <v>45</v>
      </c>
      <c r="C42" s="117">
        <v>577</v>
      </c>
      <c r="D42" s="117">
        <v>-2294</v>
      </c>
      <c r="E42" s="117">
        <v>6151</v>
      </c>
      <c r="F42" s="117">
        <v>6460</v>
      </c>
      <c r="G42" s="117">
        <v>10386</v>
      </c>
      <c r="H42" s="117">
        <v>5147</v>
      </c>
      <c r="I42" s="117">
        <v>-22069</v>
      </c>
      <c r="J42" s="117">
        <v>80747</v>
      </c>
      <c r="K42" s="117">
        <v>0</v>
      </c>
      <c r="L42" s="117">
        <v>-8506</v>
      </c>
      <c r="M42" s="117">
        <v>875</v>
      </c>
      <c r="N42" s="117">
        <v>47380</v>
      </c>
      <c r="O42" s="117">
        <v>-105331</v>
      </c>
      <c r="P42" s="117">
        <v>-5348</v>
      </c>
      <c r="Q42" s="120">
        <v>14176</v>
      </c>
      <c r="R42" s="131"/>
    </row>
    <row r="43" spans="2:18" ht="30"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30" customHeight="1" x14ac:dyDescent="0.25">
      <c r="B44" s="118" t="s">
        <v>47</v>
      </c>
      <c r="C44" s="119">
        <f>SUM(C7:C43)</f>
        <v>-87728</v>
      </c>
      <c r="D44" s="119">
        <f t="shared" ref="D44:Q44" si="0">SUM(D7:D43)</f>
        <v>267827</v>
      </c>
      <c r="E44" s="119">
        <f t="shared" si="0"/>
        <v>18507</v>
      </c>
      <c r="F44" s="119">
        <f t="shared" si="0"/>
        <v>149455</v>
      </c>
      <c r="G44" s="119">
        <f t="shared" si="0"/>
        <v>19507</v>
      </c>
      <c r="H44" s="119">
        <f t="shared" si="0"/>
        <v>144971</v>
      </c>
      <c r="I44" s="119">
        <f t="shared" si="0"/>
        <v>-704955</v>
      </c>
      <c r="J44" s="119">
        <f t="shared" si="0"/>
        <v>-345558</v>
      </c>
      <c r="K44" s="119">
        <f t="shared" si="0"/>
        <v>-311121</v>
      </c>
      <c r="L44" s="119">
        <f t="shared" si="0"/>
        <v>52586</v>
      </c>
      <c r="M44" s="119">
        <f t="shared" si="0"/>
        <v>60520</v>
      </c>
      <c r="N44" s="119">
        <f t="shared" si="0"/>
        <v>-148784</v>
      </c>
      <c r="O44" s="119">
        <f t="shared" si="0"/>
        <v>-382726</v>
      </c>
      <c r="P44" s="119">
        <f t="shared" si="0"/>
        <v>118889</v>
      </c>
      <c r="Q44" s="119">
        <f t="shared" si="0"/>
        <v>-1148610</v>
      </c>
      <c r="R44" s="131"/>
    </row>
    <row r="45" spans="2:18" ht="30" customHeight="1" x14ac:dyDescent="0.25">
      <c r="B45" s="279" t="s">
        <v>48</v>
      </c>
      <c r="C45" s="279"/>
      <c r="D45" s="279"/>
      <c r="E45" s="279"/>
      <c r="F45" s="279"/>
      <c r="G45" s="279"/>
      <c r="H45" s="279"/>
      <c r="I45" s="279"/>
      <c r="J45" s="279"/>
      <c r="K45" s="279"/>
      <c r="L45" s="279"/>
      <c r="M45" s="279"/>
      <c r="N45" s="279"/>
      <c r="O45" s="279"/>
      <c r="P45" s="279"/>
      <c r="Q45" s="279"/>
      <c r="R45" s="132"/>
    </row>
    <row r="46" spans="2:18" ht="30" customHeight="1" x14ac:dyDescent="0.25">
      <c r="B46" s="114" t="s">
        <v>49</v>
      </c>
      <c r="C46" s="117">
        <v>6036</v>
      </c>
      <c r="D46" s="117">
        <v>-10564</v>
      </c>
      <c r="E46" s="117">
        <v>-585</v>
      </c>
      <c r="F46" s="117">
        <v>73540</v>
      </c>
      <c r="G46" s="117">
        <v>4532</v>
      </c>
      <c r="H46" s="117">
        <v>-46885</v>
      </c>
      <c r="I46" s="117">
        <v>-366</v>
      </c>
      <c r="J46" s="117">
        <v>-2436</v>
      </c>
      <c r="K46" s="117">
        <v>0</v>
      </c>
      <c r="L46" s="117">
        <v>-3866</v>
      </c>
      <c r="M46" s="117">
        <v>271</v>
      </c>
      <c r="N46" s="117">
        <v>779</v>
      </c>
      <c r="O46" s="117">
        <v>-19270</v>
      </c>
      <c r="P46" s="117">
        <v>-4188</v>
      </c>
      <c r="Q46" s="120">
        <v>-3001</v>
      </c>
      <c r="R46" s="131"/>
    </row>
    <row r="47" spans="2:18" ht="30" customHeight="1" x14ac:dyDescent="0.25">
      <c r="B47" s="114" t="s">
        <v>67</v>
      </c>
      <c r="C47" s="117">
        <v>-12384</v>
      </c>
      <c r="D47" s="117">
        <v>29929</v>
      </c>
      <c r="E47" s="117">
        <v>-1</v>
      </c>
      <c r="F47" s="117">
        <v>67185</v>
      </c>
      <c r="G47" s="117">
        <v>725</v>
      </c>
      <c r="H47" s="117">
        <v>8010</v>
      </c>
      <c r="I47" s="117">
        <v>0</v>
      </c>
      <c r="J47" s="117">
        <v>-39760</v>
      </c>
      <c r="K47" s="117">
        <v>0</v>
      </c>
      <c r="L47" s="117">
        <v>4105</v>
      </c>
      <c r="M47" s="117">
        <v>0</v>
      </c>
      <c r="N47" s="117">
        <v>-10166</v>
      </c>
      <c r="O47" s="117">
        <v>31788</v>
      </c>
      <c r="P47" s="117">
        <v>52787</v>
      </c>
      <c r="Q47" s="120">
        <v>132216</v>
      </c>
      <c r="R47" s="131"/>
    </row>
    <row r="48" spans="2:18" ht="30" customHeight="1" x14ac:dyDescent="0.25">
      <c r="B48" s="114" t="s">
        <v>50</v>
      </c>
      <c r="C48" s="117">
        <v>-10345</v>
      </c>
      <c r="D48" s="117">
        <v>8046</v>
      </c>
      <c r="E48" s="117">
        <v>-48916</v>
      </c>
      <c r="F48" s="117">
        <v>120840</v>
      </c>
      <c r="G48" s="117">
        <v>14194</v>
      </c>
      <c r="H48" s="117">
        <v>1151</v>
      </c>
      <c r="I48" s="117">
        <v>6976</v>
      </c>
      <c r="J48" s="117">
        <v>-6352</v>
      </c>
      <c r="K48" s="117">
        <v>0</v>
      </c>
      <c r="L48" s="117">
        <v>27211</v>
      </c>
      <c r="M48" s="117">
        <v>29150</v>
      </c>
      <c r="N48" s="117">
        <v>753</v>
      </c>
      <c r="O48" s="117">
        <v>-25682</v>
      </c>
      <c r="P48" s="117">
        <v>-75098</v>
      </c>
      <c r="Q48" s="120">
        <v>41928</v>
      </c>
      <c r="R48" s="131"/>
    </row>
    <row r="49" spans="2:19" ht="30" customHeight="1" x14ac:dyDescent="0.25">
      <c r="B49" s="118" t="s">
        <v>47</v>
      </c>
      <c r="C49" s="119">
        <f>SUM(C46:C48)</f>
        <v>-16693</v>
      </c>
      <c r="D49" s="119">
        <f t="shared" ref="D49:Q49" si="1">SUM(D46:D48)</f>
        <v>27411</v>
      </c>
      <c r="E49" s="119">
        <f t="shared" si="1"/>
        <v>-49502</v>
      </c>
      <c r="F49" s="119">
        <f t="shared" si="1"/>
        <v>261565</v>
      </c>
      <c r="G49" s="119">
        <f t="shared" si="1"/>
        <v>19451</v>
      </c>
      <c r="H49" s="119">
        <f t="shared" si="1"/>
        <v>-37724</v>
      </c>
      <c r="I49" s="119">
        <f t="shared" si="1"/>
        <v>6610</v>
      </c>
      <c r="J49" s="119">
        <f t="shared" si="1"/>
        <v>-48548</v>
      </c>
      <c r="K49" s="119">
        <f t="shared" si="1"/>
        <v>0</v>
      </c>
      <c r="L49" s="119">
        <f t="shared" si="1"/>
        <v>27450</v>
      </c>
      <c r="M49" s="119">
        <f t="shared" si="1"/>
        <v>29421</v>
      </c>
      <c r="N49" s="119">
        <f t="shared" si="1"/>
        <v>-8634</v>
      </c>
      <c r="O49" s="119">
        <f t="shared" si="1"/>
        <v>-13164</v>
      </c>
      <c r="P49" s="119">
        <f t="shared" si="1"/>
        <v>-26499</v>
      </c>
      <c r="Q49" s="119">
        <f t="shared" si="1"/>
        <v>171143</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133"/>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row r="57" spans="2:19" x14ac:dyDescent="0.25">
      <c r="B57" s="11"/>
    </row>
    <row r="58" spans="2:19" x14ac:dyDescent="0.25">
      <c r="B58" s="11"/>
    </row>
  </sheetData>
  <sheetProtection password="E931" sheet="1" objects="1" scenarios="1"/>
  <sortState ref="B7:Q42">
    <sortCondition ref="B7:B42"/>
  </sortState>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A34" workbookViewId="0">
      <selection activeCell="C39" sqref="C39:Q39"/>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77" t="s">
        <v>302</v>
      </c>
      <c r="C4" s="277"/>
      <c r="D4" s="277"/>
      <c r="E4" s="277"/>
      <c r="F4" s="277"/>
      <c r="G4" s="277"/>
      <c r="H4" s="277"/>
      <c r="I4" s="277"/>
      <c r="J4" s="277"/>
      <c r="K4" s="277"/>
      <c r="L4" s="277"/>
      <c r="M4" s="277"/>
      <c r="N4" s="277"/>
      <c r="O4" s="277"/>
      <c r="P4" s="277"/>
      <c r="Q4" s="277"/>
      <c r="R4" s="13"/>
    </row>
    <row r="5" spans="2:18" ht="28.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21" customHeight="1" x14ac:dyDescent="0.25">
      <c r="B6" s="278" t="s">
        <v>16</v>
      </c>
      <c r="C6" s="278"/>
      <c r="D6" s="278"/>
      <c r="E6" s="278"/>
      <c r="F6" s="278"/>
      <c r="G6" s="278"/>
      <c r="H6" s="278"/>
      <c r="I6" s="278"/>
      <c r="J6" s="278"/>
      <c r="K6" s="278"/>
      <c r="L6" s="278"/>
      <c r="M6" s="278"/>
      <c r="N6" s="278"/>
      <c r="O6" s="278"/>
      <c r="P6" s="278"/>
      <c r="Q6" s="278"/>
      <c r="R6" s="121"/>
    </row>
    <row r="7" spans="2:18" ht="18.75" customHeight="1" x14ac:dyDescent="0.25">
      <c r="B7" s="114" t="s">
        <v>17</v>
      </c>
      <c r="C7" s="117">
        <v>0</v>
      </c>
      <c r="D7" s="117">
        <v>3</v>
      </c>
      <c r="E7" s="117">
        <v>27</v>
      </c>
      <c r="F7" s="117">
        <v>54</v>
      </c>
      <c r="G7" s="117">
        <v>87</v>
      </c>
      <c r="H7" s="117">
        <v>0</v>
      </c>
      <c r="I7" s="117">
        <v>0</v>
      </c>
      <c r="J7" s="117">
        <v>0</v>
      </c>
      <c r="K7" s="117">
        <v>0</v>
      </c>
      <c r="L7" s="117">
        <v>1368</v>
      </c>
      <c r="M7" s="117">
        <v>6</v>
      </c>
      <c r="N7" s="117">
        <v>2616</v>
      </c>
      <c r="O7" s="117">
        <v>308140</v>
      </c>
      <c r="P7" s="117">
        <v>694</v>
      </c>
      <c r="Q7" s="120">
        <v>312994</v>
      </c>
      <c r="R7" s="131"/>
    </row>
    <row r="8" spans="2:18" ht="21" customHeight="1" x14ac:dyDescent="0.25">
      <c r="B8" s="114" t="s">
        <v>18</v>
      </c>
      <c r="C8" s="117">
        <v>0</v>
      </c>
      <c r="D8" s="117">
        <v>1359</v>
      </c>
      <c r="E8" s="117">
        <v>744</v>
      </c>
      <c r="F8" s="117">
        <v>32995</v>
      </c>
      <c r="G8" s="117">
        <v>1515</v>
      </c>
      <c r="H8" s="117">
        <v>2272</v>
      </c>
      <c r="I8" s="117">
        <v>71482</v>
      </c>
      <c r="J8" s="117">
        <v>60022</v>
      </c>
      <c r="K8" s="117">
        <v>0</v>
      </c>
      <c r="L8" s="117">
        <v>1325</v>
      </c>
      <c r="M8" s="117">
        <v>3665</v>
      </c>
      <c r="N8" s="117">
        <v>6322</v>
      </c>
      <c r="O8" s="117">
        <v>0</v>
      </c>
      <c r="P8" s="117">
        <v>8164</v>
      </c>
      <c r="Q8" s="120">
        <v>189865</v>
      </c>
      <c r="R8" s="131"/>
    </row>
    <row r="9" spans="2:18" ht="21" customHeight="1" x14ac:dyDescent="0.25">
      <c r="B9" s="114" t="s">
        <v>19</v>
      </c>
      <c r="C9" s="117">
        <v>93</v>
      </c>
      <c r="D9" s="117">
        <v>2015</v>
      </c>
      <c r="E9" s="117">
        <v>5604</v>
      </c>
      <c r="F9" s="117">
        <v>9027</v>
      </c>
      <c r="G9" s="117">
        <v>18858</v>
      </c>
      <c r="H9" s="117">
        <v>660</v>
      </c>
      <c r="I9" s="117">
        <v>12350</v>
      </c>
      <c r="J9" s="117">
        <v>9361</v>
      </c>
      <c r="K9" s="117">
        <v>0</v>
      </c>
      <c r="L9" s="117">
        <v>22129</v>
      </c>
      <c r="M9" s="117">
        <v>11215</v>
      </c>
      <c r="N9" s="117">
        <v>10237</v>
      </c>
      <c r="O9" s="117">
        <v>0</v>
      </c>
      <c r="P9" s="117">
        <v>0</v>
      </c>
      <c r="Q9" s="120">
        <v>101549</v>
      </c>
      <c r="R9" s="131"/>
    </row>
    <row r="10" spans="2:18" ht="21" customHeight="1" x14ac:dyDescent="0.25">
      <c r="B10" s="114" t="s">
        <v>199</v>
      </c>
      <c r="C10" s="117">
        <v>6653</v>
      </c>
      <c r="D10" s="117">
        <v>285</v>
      </c>
      <c r="E10" s="117">
        <v>2614</v>
      </c>
      <c r="F10" s="117">
        <v>7723</v>
      </c>
      <c r="G10" s="117">
        <v>5002</v>
      </c>
      <c r="H10" s="117">
        <v>14654</v>
      </c>
      <c r="I10" s="117">
        <v>11229</v>
      </c>
      <c r="J10" s="117">
        <v>5855</v>
      </c>
      <c r="K10" s="117">
        <v>0</v>
      </c>
      <c r="L10" s="117">
        <v>545</v>
      </c>
      <c r="M10" s="117">
        <v>3467</v>
      </c>
      <c r="N10" s="117">
        <v>3726</v>
      </c>
      <c r="O10" s="117">
        <v>0</v>
      </c>
      <c r="P10" s="117">
        <v>6798</v>
      </c>
      <c r="Q10" s="120">
        <v>68552</v>
      </c>
      <c r="R10" s="131"/>
    </row>
    <row r="11" spans="2:18" ht="21" customHeight="1" x14ac:dyDescent="0.25">
      <c r="B11" s="114" t="s">
        <v>20</v>
      </c>
      <c r="C11" s="117">
        <v>453</v>
      </c>
      <c r="D11" s="117">
        <v>8933</v>
      </c>
      <c r="E11" s="117">
        <v>4022</v>
      </c>
      <c r="F11" s="117">
        <v>42907</v>
      </c>
      <c r="G11" s="117">
        <v>5017</v>
      </c>
      <c r="H11" s="117">
        <v>9236</v>
      </c>
      <c r="I11" s="117">
        <v>77502</v>
      </c>
      <c r="J11" s="117">
        <v>97147</v>
      </c>
      <c r="K11" s="117">
        <v>0</v>
      </c>
      <c r="L11" s="117">
        <v>14319</v>
      </c>
      <c r="M11" s="117">
        <v>12299</v>
      </c>
      <c r="N11" s="117">
        <v>33170</v>
      </c>
      <c r="O11" s="117">
        <v>161587</v>
      </c>
      <c r="P11" s="117">
        <v>6487</v>
      </c>
      <c r="Q11" s="120">
        <v>473080</v>
      </c>
      <c r="R11" s="131"/>
    </row>
    <row r="12" spans="2:18" ht="21" customHeight="1" x14ac:dyDescent="0.25">
      <c r="B12" s="114" t="s">
        <v>191</v>
      </c>
      <c r="C12" s="117">
        <v>0</v>
      </c>
      <c r="D12" s="117">
        <v>6011</v>
      </c>
      <c r="E12" s="117">
        <v>9827</v>
      </c>
      <c r="F12" s="117">
        <v>21247</v>
      </c>
      <c r="G12" s="117">
        <v>10777</v>
      </c>
      <c r="H12" s="117">
        <v>18529</v>
      </c>
      <c r="I12" s="117">
        <v>166604</v>
      </c>
      <c r="J12" s="117">
        <v>163051</v>
      </c>
      <c r="K12" s="117">
        <v>0</v>
      </c>
      <c r="L12" s="117">
        <v>23867</v>
      </c>
      <c r="M12" s="117">
        <v>24683</v>
      </c>
      <c r="N12" s="117">
        <v>49152</v>
      </c>
      <c r="O12" s="117">
        <v>106879</v>
      </c>
      <c r="P12" s="117">
        <v>40692</v>
      </c>
      <c r="Q12" s="120">
        <v>641320</v>
      </c>
      <c r="R12" s="131"/>
    </row>
    <row r="13" spans="2:18" ht="21" customHeight="1" x14ac:dyDescent="0.25">
      <c r="B13" s="114" t="s">
        <v>21</v>
      </c>
      <c r="C13" s="117">
        <v>0</v>
      </c>
      <c r="D13" s="117">
        <v>3194</v>
      </c>
      <c r="E13" s="117">
        <v>1190</v>
      </c>
      <c r="F13" s="117">
        <v>3923</v>
      </c>
      <c r="G13" s="117">
        <v>412</v>
      </c>
      <c r="H13" s="117">
        <v>1213</v>
      </c>
      <c r="I13" s="117">
        <v>25417</v>
      </c>
      <c r="J13" s="117">
        <v>15396</v>
      </c>
      <c r="K13" s="117">
        <v>0</v>
      </c>
      <c r="L13" s="117">
        <v>2602</v>
      </c>
      <c r="M13" s="117">
        <v>1664</v>
      </c>
      <c r="N13" s="117">
        <v>4748</v>
      </c>
      <c r="O13" s="117">
        <v>6507</v>
      </c>
      <c r="P13" s="117">
        <v>1020</v>
      </c>
      <c r="Q13" s="120">
        <v>67287</v>
      </c>
      <c r="R13" s="131"/>
    </row>
    <row r="14" spans="2:18" ht="21" customHeight="1" x14ac:dyDescent="0.25">
      <c r="B14" s="114" t="s">
        <v>22</v>
      </c>
      <c r="C14" s="117">
        <v>0</v>
      </c>
      <c r="D14" s="117">
        <v>9477</v>
      </c>
      <c r="E14" s="117">
        <v>7640</v>
      </c>
      <c r="F14" s="117">
        <v>28497</v>
      </c>
      <c r="G14" s="117">
        <v>4148</v>
      </c>
      <c r="H14" s="117">
        <v>12314</v>
      </c>
      <c r="I14" s="117">
        <v>121169</v>
      </c>
      <c r="J14" s="117">
        <v>154422</v>
      </c>
      <c r="K14" s="117">
        <v>0</v>
      </c>
      <c r="L14" s="117">
        <v>28702</v>
      </c>
      <c r="M14" s="117">
        <v>49358</v>
      </c>
      <c r="N14" s="117">
        <v>20783</v>
      </c>
      <c r="O14" s="117">
        <v>62002</v>
      </c>
      <c r="P14" s="117">
        <v>15627</v>
      </c>
      <c r="Q14" s="120">
        <v>514140</v>
      </c>
      <c r="R14" s="131"/>
    </row>
    <row r="15" spans="2:18" ht="21" customHeight="1" x14ac:dyDescent="0.25">
      <c r="B15" s="114" t="s">
        <v>23</v>
      </c>
      <c r="C15" s="117">
        <v>0</v>
      </c>
      <c r="D15" s="117">
        <v>2129</v>
      </c>
      <c r="E15" s="117">
        <v>963</v>
      </c>
      <c r="F15" s="117">
        <v>1995</v>
      </c>
      <c r="G15" s="117">
        <v>2</v>
      </c>
      <c r="H15" s="117">
        <v>23</v>
      </c>
      <c r="I15" s="117">
        <v>11434</v>
      </c>
      <c r="J15" s="117">
        <v>4395</v>
      </c>
      <c r="K15" s="117">
        <v>0</v>
      </c>
      <c r="L15" s="117">
        <v>970</v>
      </c>
      <c r="M15" s="117">
        <v>6533</v>
      </c>
      <c r="N15" s="117">
        <v>3327</v>
      </c>
      <c r="O15" s="117">
        <v>0</v>
      </c>
      <c r="P15" s="117">
        <v>-1339</v>
      </c>
      <c r="Q15" s="120">
        <v>30432</v>
      </c>
      <c r="R15" s="131"/>
    </row>
    <row r="16" spans="2:18" ht="21" customHeight="1" x14ac:dyDescent="0.25">
      <c r="B16" s="114" t="s">
        <v>24</v>
      </c>
      <c r="C16" s="117">
        <v>0</v>
      </c>
      <c r="D16" s="117">
        <v>0</v>
      </c>
      <c r="E16" s="117">
        <v>0</v>
      </c>
      <c r="F16" s="117">
        <v>0</v>
      </c>
      <c r="G16" s="117">
        <v>0</v>
      </c>
      <c r="H16" s="117">
        <v>0</v>
      </c>
      <c r="I16" s="117">
        <v>0</v>
      </c>
      <c r="J16" s="117">
        <v>0</v>
      </c>
      <c r="K16" s="117">
        <v>236732</v>
      </c>
      <c r="L16" s="117">
        <v>0</v>
      </c>
      <c r="M16" s="117">
        <v>0</v>
      </c>
      <c r="N16" s="117">
        <v>0</v>
      </c>
      <c r="O16" s="117">
        <v>0</v>
      </c>
      <c r="P16" s="117">
        <v>0</v>
      </c>
      <c r="Q16" s="120">
        <v>236732</v>
      </c>
      <c r="R16" s="131"/>
    </row>
    <row r="17" spans="2:18" ht="21" customHeight="1" x14ac:dyDescent="0.25">
      <c r="B17" s="114" t="s">
        <v>25</v>
      </c>
      <c r="C17" s="117">
        <v>3736</v>
      </c>
      <c r="D17" s="117">
        <v>1080</v>
      </c>
      <c r="E17" s="117">
        <v>1490</v>
      </c>
      <c r="F17" s="117">
        <v>12653</v>
      </c>
      <c r="G17" s="117">
        <v>1018</v>
      </c>
      <c r="H17" s="117">
        <v>-1962</v>
      </c>
      <c r="I17" s="117">
        <v>27072</v>
      </c>
      <c r="J17" s="117">
        <v>29472</v>
      </c>
      <c r="K17" s="117">
        <v>3235</v>
      </c>
      <c r="L17" s="117">
        <v>242</v>
      </c>
      <c r="M17" s="117">
        <v>8721</v>
      </c>
      <c r="N17" s="117">
        <v>6909</v>
      </c>
      <c r="O17" s="117">
        <v>0</v>
      </c>
      <c r="P17" s="117">
        <v>3049</v>
      </c>
      <c r="Q17" s="120">
        <v>96715</v>
      </c>
      <c r="R17" s="131"/>
    </row>
    <row r="18" spans="2:18" ht="21" customHeight="1" x14ac:dyDescent="0.25">
      <c r="B18" s="114" t="s">
        <v>26</v>
      </c>
      <c r="C18" s="117">
        <v>0</v>
      </c>
      <c r="D18" s="117">
        <v>1245</v>
      </c>
      <c r="E18" s="117">
        <v>1568</v>
      </c>
      <c r="F18" s="117">
        <v>7685</v>
      </c>
      <c r="G18" s="117">
        <v>2161</v>
      </c>
      <c r="H18" s="117">
        <v>4853</v>
      </c>
      <c r="I18" s="117">
        <v>45814</v>
      </c>
      <c r="J18" s="117">
        <v>41540</v>
      </c>
      <c r="K18" s="117">
        <v>0</v>
      </c>
      <c r="L18" s="117">
        <v>7134</v>
      </c>
      <c r="M18" s="117">
        <v>3738</v>
      </c>
      <c r="N18" s="117">
        <v>8279</v>
      </c>
      <c r="O18" s="117">
        <v>74377</v>
      </c>
      <c r="P18" s="117">
        <v>407</v>
      </c>
      <c r="Q18" s="120">
        <v>198802</v>
      </c>
      <c r="R18" s="131"/>
    </row>
    <row r="19" spans="2:18" ht="21" customHeight="1" x14ac:dyDescent="0.25">
      <c r="B19" s="114" t="s">
        <v>27</v>
      </c>
      <c r="C19" s="117">
        <v>9204</v>
      </c>
      <c r="D19" s="117">
        <v>10110</v>
      </c>
      <c r="E19" s="117">
        <v>3309</v>
      </c>
      <c r="F19" s="117">
        <v>35894</v>
      </c>
      <c r="G19" s="117">
        <v>2769</v>
      </c>
      <c r="H19" s="117">
        <v>7677</v>
      </c>
      <c r="I19" s="117">
        <v>16886</v>
      </c>
      <c r="J19" s="117">
        <v>24701</v>
      </c>
      <c r="K19" s="117">
        <v>0</v>
      </c>
      <c r="L19" s="117">
        <v>3276</v>
      </c>
      <c r="M19" s="117">
        <v>13537</v>
      </c>
      <c r="N19" s="117">
        <v>18523</v>
      </c>
      <c r="O19" s="117">
        <v>52108</v>
      </c>
      <c r="P19" s="117">
        <v>3074</v>
      </c>
      <c r="Q19" s="120">
        <v>201069</v>
      </c>
      <c r="R19" s="131"/>
    </row>
    <row r="20" spans="2:18" ht="21" customHeight="1" x14ac:dyDescent="0.25">
      <c r="B20" s="114" t="s">
        <v>28</v>
      </c>
      <c r="C20" s="117">
        <v>0</v>
      </c>
      <c r="D20" s="117">
        <v>3265</v>
      </c>
      <c r="E20" s="117">
        <v>2518</v>
      </c>
      <c r="F20" s="117">
        <v>13766</v>
      </c>
      <c r="G20" s="117">
        <v>1923</v>
      </c>
      <c r="H20" s="117">
        <v>10708</v>
      </c>
      <c r="I20" s="117">
        <v>36857</v>
      </c>
      <c r="J20" s="117">
        <v>35653</v>
      </c>
      <c r="K20" s="117">
        <v>0</v>
      </c>
      <c r="L20" s="117">
        <v>1965</v>
      </c>
      <c r="M20" s="117">
        <v>11663</v>
      </c>
      <c r="N20" s="117">
        <v>17861</v>
      </c>
      <c r="O20" s="117">
        <v>0</v>
      </c>
      <c r="P20" s="117">
        <v>2158</v>
      </c>
      <c r="Q20" s="120">
        <v>138337</v>
      </c>
      <c r="R20" s="131"/>
    </row>
    <row r="21" spans="2:18" ht="21" customHeight="1" x14ac:dyDescent="0.25">
      <c r="B21" s="114" t="s">
        <v>29</v>
      </c>
      <c r="C21" s="117">
        <v>1673</v>
      </c>
      <c r="D21" s="117">
        <v>10151</v>
      </c>
      <c r="E21" s="117">
        <v>12924</v>
      </c>
      <c r="F21" s="117">
        <v>27435</v>
      </c>
      <c r="G21" s="117">
        <v>14222</v>
      </c>
      <c r="H21" s="117">
        <v>5419</v>
      </c>
      <c r="I21" s="117">
        <v>56456</v>
      </c>
      <c r="J21" s="117">
        <v>41876</v>
      </c>
      <c r="K21" s="117">
        <v>0</v>
      </c>
      <c r="L21" s="117">
        <v>35872</v>
      </c>
      <c r="M21" s="117">
        <v>10662</v>
      </c>
      <c r="N21" s="117">
        <v>20165</v>
      </c>
      <c r="O21" s="117">
        <v>46096</v>
      </c>
      <c r="P21" s="117">
        <v>13213</v>
      </c>
      <c r="Q21" s="120">
        <v>296164</v>
      </c>
      <c r="R21" s="131"/>
    </row>
    <row r="22" spans="2:18" ht="21" customHeight="1" x14ac:dyDescent="0.25">
      <c r="B22" s="114" t="s">
        <v>30</v>
      </c>
      <c r="C22" s="117">
        <v>3292</v>
      </c>
      <c r="D22" s="117">
        <v>3327</v>
      </c>
      <c r="E22" s="117">
        <v>6897</v>
      </c>
      <c r="F22" s="117">
        <v>16436</v>
      </c>
      <c r="G22" s="117">
        <v>3186</v>
      </c>
      <c r="H22" s="117">
        <v>9130</v>
      </c>
      <c r="I22" s="117">
        <v>87421</v>
      </c>
      <c r="J22" s="117">
        <v>51114</v>
      </c>
      <c r="K22" s="117">
        <v>0</v>
      </c>
      <c r="L22" s="117">
        <v>14227</v>
      </c>
      <c r="M22" s="117">
        <v>14930</v>
      </c>
      <c r="N22" s="117">
        <v>23945</v>
      </c>
      <c r="O22" s="117">
        <v>13535</v>
      </c>
      <c r="P22" s="117">
        <v>1245</v>
      </c>
      <c r="Q22" s="120">
        <v>248686</v>
      </c>
      <c r="R22" s="131"/>
    </row>
    <row r="23" spans="2:18" ht="21" customHeight="1" x14ac:dyDescent="0.25">
      <c r="B23" s="114" t="s">
        <v>31</v>
      </c>
      <c r="C23" s="117">
        <v>0</v>
      </c>
      <c r="D23" s="117">
        <v>1335</v>
      </c>
      <c r="E23" s="117">
        <v>1743</v>
      </c>
      <c r="F23" s="117">
        <v>3025</v>
      </c>
      <c r="G23" s="117">
        <v>1143</v>
      </c>
      <c r="H23" s="117">
        <v>5605</v>
      </c>
      <c r="I23" s="117">
        <v>28147</v>
      </c>
      <c r="J23" s="117">
        <v>24061</v>
      </c>
      <c r="K23" s="117">
        <v>0</v>
      </c>
      <c r="L23" s="117">
        <v>698</v>
      </c>
      <c r="M23" s="117">
        <v>3948</v>
      </c>
      <c r="N23" s="117">
        <v>11173</v>
      </c>
      <c r="O23" s="117">
        <v>0</v>
      </c>
      <c r="P23" s="117">
        <v>4078</v>
      </c>
      <c r="Q23" s="120">
        <v>84955</v>
      </c>
      <c r="R23" s="131"/>
    </row>
    <row r="24" spans="2:18" ht="21" customHeight="1" x14ac:dyDescent="0.25">
      <c r="B24" s="114" t="s">
        <v>32</v>
      </c>
      <c r="C24" s="117">
        <v>0</v>
      </c>
      <c r="D24" s="117">
        <v>45</v>
      </c>
      <c r="E24" s="117">
        <v>12</v>
      </c>
      <c r="F24" s="117">
        <v>23</v>
      </c>
      <c r="G24" s="117">
        <v>33</v>
      </c>
      <c r="H24" s="117">
        <v>23262</v>
      </c>
      <c r="I24" s="117">
        <v>8739</v>
      </c>
      <c r="J24" s="117">
        <v>171923</v>
      </c>
      <c r="K24" s="117">
        <v>51</v>
      </c>
      <c r="L24" s="117">
        <v>36</v>
      </c>
      <c r="M24" s="117">
        <v>310</v>
      </c>
      <c r="N24" s="117">
        <v>0</v>
      </c>
      <c r="O24" s="117">
        <v>5</v>
      </c>
      <c r="P24" s="117">
        <v>0</v>
      </c>
      <c r="Q24" s="120">
        <v>204440</v>
      </c>
      <c r="R24" s="131"/>
    </row>
    <row r="25" spans="2:18" ht="21" customHeight="1" x14ac:dyDescent="0.25">
      <c r="B25" s="114" t="s">
        <v>33</v>
      </c>
      <c r="C25" s="117">
        <v>9289</v>
      </c>
      <c r="D25" s="117">
        <v>4016</v>
      </c>
      <c r="E25" s="117">
        <v>1630</v>
      </c>
      <c r="F25" s="117">
        <v>32856</v>
      </c>
      <c r="G25" s="117">
        <v>23767</v>
      </c>
      <c r="H25" s="117">
        <v>10682</v>
      </c>
      <c r="I25" s="117">
        <v>69273</v>
      </c>
      <c r="J25" s="117">
        <v>44523</v>
      </c>
      <c r="K25" s="117">
        <v>0</v>
      </c>
      <c r="L25" s="117">
        <v>12568</v>
      </c>
      <c r="M25" s="117">
        <v>6051</v>
      </c>
      <c r="N25" s="117">
        <v>5114</v>
      </c>
      <c r="O25" s="117">
        <v>186723</v>
      </c>
      <c r="P25" s="117">
        <v>1164</v>
      </c>
      <c r="Q25" s="120">
        <v>407656</v>
      </c>
      <c r="R25" s="131"/>
    </row>
    <row r="26" spans="2:18" ht="21" customHeight="1" x14ac:dyDescent="0.25">
      <c r="B26" s="114" t="s">
        <v>34</v>
      </c>
      <c r="C26" s="117">
        <v>0</v>
      </c>
      <c r="D26" s="117">
        <v>10653</v>
      </c>
      <c r="E26" s="117">
        <v>2939</v>
      </c>
      <c r="F26" s="117">
        <v>35590</v>
      </c>
      <c r="G26" s="117">
        <v>3520</v>
      </c>
      <c r="H26" s="117">
        <v>11710</v>
      </c>
      <c r="I26" s="117">
        <v>16469</v>
      </c>
      <c r="J26" s="117">
        <v>38067</v>
      </c>
      <c r="K26" s="117">
        <v>0</v>
      </c>
      <c r="L26" s="117">
        <v>2932</v>
      </c>
      <c r="M26" s="117">
        <v>17098</v>
      </c>
      <c r="N26" s="117">
        <v>21732</v>
      </c>
      <c r="O26" s="117">
        <v>5567</v>
      </c>
      <c r="P26" s="117">
        <v>408</v>
      </c>
      <c r="Q26" s="120">
        <v>166686</v>
      </c>
      <c r="R26" s="131"/>
    </row>
    <row r="27" spans="2:18" ht="21" customHeight="1" x14ac:dyDescent="0.25">
      <c r="B27" s="114" t="s">
        <v>35</v>
      </c>
      <c r="C27" s="117">
        <v>0</v>
      </c>
      <c r="D27" s="117">
        <v>6767</v>
      </c>
      <c r="E27" s="117">
        <v>2090</v>
      </c>
      <c r="F27" s="117">
        <v>8268</v>
      </c>
      <c r="G27" s="117">
        <v>3552</v>
      </c>
      <c r="H27" s="117">
        <v>1613</v>
      </c>
      <c r="I27" s="117">
        <v>57514</v>
      </c>
      <c r="J27" s="117">
        <v>64289</v>
      </c>
      <c r="K27" s="117">
        <v>0</v>
      </c>
      <c r="L27" s="117">
        <v>1192</v>
      </c>
      <c r="M27" s="117">
        <v>4659</v>
      </c>
      <c r="N27" s="117">
        <v>5344</v>
      </c>
      <c r="O27" s="117">
        <v>0</v>
      </c>
      <c r="P27" s="117">
        <v>4986</v>
      </c>
      <c r="Q27" s="120">
        <v>160272</v>
      </c>
      <c r="R27" s="131"/>
    </row>
    <row r="28" spans="2:18" ht="21" customHeight="1" x14ac:dyDescent="0.25">
      <c r="B28" s="114" t="s">
        <v>36</v>
      </c>
      <c r="C28" s="117">
        <v>0</v>
      </c>
      <c r="D28" s="117">
        <v>1069</v>
      </c>
      <c r="E28" s="117">
        <v>1903</v>
      </c>
      <c r="F28" s="117">
        <v>3677</v>
      </c>
      <c r="G28" s="117">
        <v>7838</v>
      </c>
      <c r="H28" s="117">
        <v>259</v>
      </c>
      <c r="I28" s="117">
        <v>53170</v>
      </c>
      <c r="J28" s="117">
        <v>69601</v>
      </c>
      <c r="K28" s="117">
        <v>0</v>
      </c>
      <c r="L28" s="117">
        <v>4551</v>
      </c>
      <c r="M28" s="117">
        <v>1495</v>
      </c>
      <c r="N28" s="117">
        <v>4727</v>
      </c>
      <c r="O28" s="117">
        <v>115068</v>
      </c>
      <c r="P28" s="117">
        <v>5546</v>
      </c>
      <c r="Q28" s="120">
        <v>268904</v>
      </c>
      <c r="R28" s="131"/>
    </row>
    <row r="29" spans="2:18" ht="21" customHeight="1" x14ac:dyDescent="0.25">
      <c r="B29" s="114" t="s">
        <v>37</v>
      </c>
      <c r="C29" s="117">
        <v>112</v>
      </c>
      <c r="D29" s="117">
        <v>5030</v>
      </c>
      <c r="E29" s="117">
        <v>2968</v>
      </c>
      <c r="F29" s="117">
        <v>22033</v>
      </c>
      <c r="G29" s="117">
        <v>2173</v>
      </c>
      <c r="H29" s="117">
        <v>1264</v>
      </c>
      <c r="I29" s="117">
        <v>22006</v>
      </c>
      <c r="J29" s="117">
        <v>23948</v>
      </c>
      <c r="K29" s="117">
        <v>0</v>
      </c>
      <c r="L29" s="117">
        <v>1290</v>
      </c>
      <c r="M29" s="117">
        <v>1643</v>
      </c>
      <c r="N29" s="117">
        <v>17737</v>
      </c>
      <c r="O29" s="117">
        <v>0</v>
      </c>
      <c r="P29" s="117">
        <v>8496</v>
      </c>
      <c r="Q29" s="120">
        <v>108700</v>
      </c>
      <c r="R29" s="131"/>
    </row>
    <row r="30" spans="2:18" ht="21" customHeight="1" x14ac:dyDescent="0.25">
      <c r="B30" s="114" t="s">
        <v>38</v>
      </c>
      <c r="C30" s="117">
        <v>0</v>
      </c>
      <c r="D30" s="117">
        <v>1032</v>
      </c>
      <c r="E30" s="117">
        <v>3104</v>
      </c>
      <c r="F30" s="117">
        <v>3978</v>
      </c>
      <c r="G30" s="117">
        <v>158</v>
      </c>
      <c r="H30" s="117">
        <v>3865</v>
      </c>
      <c r="I30" s="117">
        <v>43733</v>
      </c>
      <c r="J30" s="117">
        <v>41906</v>
      </c>
      <c r="K30" s="117">
        <v>0</v>
      </c>
      <c r="L30" s="117">
        <v>1214</v>
      </c>
      <c r="M30" s="117">
        <v>4529</v>
      </c>
      <c r="N30" s="117">
        <v>21361</v>
      </c>
      <c r="O30" s="117">
        <v>0</v>
      </c>
      <c r="P30" s="117">
        <v>973</v>
      </c>
      <c r="Q30" s="120">
        <v>125852</v>
      </c>
      <c r="R30" s="131"/>
    </row>
    <row r="31" spans="2:18" ht="21" customHeight="1" x14ac:dyDescent="0.25">
      <c r="B31" s="114" t="s">
        <v>193</v>
      </c>
      <c r="C31" s="117">
        <v>0</v>
      </c>
      <c r="D31" s="117">
        <v>879</v>
      </c>
      <c r="E31" s="117">
        <v>856</v>
      </c>
      <c r="F31" s="117">
        <v>8260</v>
      </c>
      <c r="G31" s="117">
        <v>834</v>
      </c>
      <c r="H31" s="117">
        <v>211</v>
      </c>
      <c r="I31" s="117">
        <v>22781</v>
      </c>
      <c r="J31" s="117">
        <v>23759</v>
      </c>
      <c r="K31" s="117">
        <v>0</v>
      </c>
      <c r="L31" s="117">
        <v>11297</v>
      </c>
      <c r="M31" s="117">
        <v>3930</v>
      </c>
      <c r="N31" s="117">
        <v>7008</v>
      </c>
      <c r="O31" s="117">
        <v>19192</v>
      </c>
      <c r="P31" s="117">
        <v>256</v>
      </c>
      <c r="Q31" s="120">
        <v>99262</v>
      </c>
      <c r="R31" s="131"/>
    </row>
    <row r="32" spans="2:18" ht="21" customHeight="1" x14ac:dyDescent="0.25">
      <c r="B32" s="114" t="s">
        <v>194</v>
      </c>
      <c r="C32" s="117">
        <v>10941</v>
      </c>
      <c r="D32" s="117">
        <v>4270</v>
      </c>
      <c r="E32" s="117">
        <v>1147</v>
      </c>
      <c r="F32" s="117">
        <v>7418</v>
      </c>
      <c r="G32" s="117">
        <v>2293</v>
      </c>
      <c r="H32" s="117">
        <v>3559</v>
      </c>
      <c r="I32" s="117">
        <v>11591</v>
      </c>
      <c r="J32" s="117">
        <v>6190</v>
      </c>
      <c r="K32" s="117">
        <v>0</v>
      </c>
      <c r="L32" s="117">
        <v>2972</v>
      </c>
      <c r="M32" s="117">
        <v>4833</v>
      </c>
      <c r="N32" s="117">
        <v>3502</v>
      </c>
      <c r="O32" s="117">
        <v>0</v>
      </c>
      <c r="P32" s="117">
        <v>4774</v>
      </c>
      <c r="Q32" s="120">
        <v>63489</v>
      </c>
      <c r="R32" s="131"/>
    </row>
    <row r="33" spans="2:18" ht="21" customHeight="1" x14ac:dyDescent="0.25">
      <c r="B33" s="114" t="s">
        <v>211</v>
      </c>
      <c r="C33" s="117">
        <v>0</v>
      </c>
      <c r="D33" s="117">
        <v>293</v>
      </c>
      <c r="E33" s="117">
        <v>880</v>
      </c>
      <c r="F33" s="117">
        <v>1466</v>
      </c>
      <c r="G33" s="117">
        <v>586</v>
      </c>
      <c r="H33" s="117">
        <v>3225</v>
      </c>
      <c r="I33" s="117">
        <v>15565</v>
      </c>
      <c r="J33" s="117">
        <v>4691</v>
      </c>
      <c r="K33" s="117">
        <v>0</v>
      </c>
      <c r="L33" s="117">
        <v>586</v>
      </c>
      <c r="M33" s="117">
        <v>880</v>
      </c>
      <c r="N33" s="117">
        <v>586</v>
      </c>
      <c r="O33" s="117">
        <v>0</v>
      </c>
      <c r="P33" s="117">
        <v>1173</v>
      </c>
      <c r="Q33" s="120">
        <v>29930</v>
      </c>
      <c r="R33" s="131"/>
    </row>
    <row r="34" spans="2:18" ht="21" customHeight="1" x14ac:dyDescent="0.25">
      <c r="B34" s="114" t="s">
        <v>195</v>
      </c>
      <c r="C34" s="117">
        <v>0</v>
      </c>
      <c r="D34" s="117">
        <v>2084</v>
      </c>
      <c r="E34" s="117">
        <v>1450</v>
      </c>
      <c r="F34" s="117">
        <v>3027</v>
      </c>
      <c r="G34" s="117">
        <v>5671</v>
      </c>
      <c r="H34" s="117">
        <v>5566</v>
      </c>
      <c r="I34" s="117">
        <v>49669</v>
      </c>
      <c r="J34" s="117">
        <v>45109</v>
      </c>
      <c r="K34" s="117">
        <v>0</v>
      </c>
      <c r="L34" s="117">
        <v>10083</v>
      </c>
      <c r="M34" s="117">
        <v>2114</v>
      </c>
      <c r="N34" s="117">
        <v>11106</v>
      </c>
      <c r="O34" s="117">
        <v>218712</v>
      </c>
      <c r="P34" s="117">
        <v>2578</v>
      </c>
      <c r="Q34" s="120">
        <v>357169</v>
      </c>
      <c r="R34" s="131"/>
    </row>
    <row r="35" spans="2:18" ht="21" customHeight="1" x14ac:dyDescent="0.25">
      <c r="B35" s="114" t="s">
        <v>196</v>
      </c>
      <c r="C35" s="117">
        <v>0</v>
      </c>
      <c r="D35" s="117">
        <v>652</v>
      </c>
      <c r="E35" s="117">
        <v>1154</v>
      </c>
      <c r="F35" s="117">
        <v>1249</v>
      </c>
      <c r="G35" s="117">
        <v>14</v>
      </c>
      <c r="H35" s="117">
        <v>328</v>
      </c>
      <c r="I35" s="117">
        <v>40408</v>
      </c>
      <c r="J35" s="117">
        <v>20662</v>
      </c>
      <c r="K35" s="117">
        <v>0</v>
      </c>
      <c r="L35" s="117">
        <v>283</v>
      </c>
      <c r="M35" s="117">
        <v>2216</v>
      </c>
      <c r="N35" s="117">
        <v>11930</v>
      </c>
      <c r="O35" s="117">
        <v>19909</v>
      </c>
      <c r="P35" s="117">
        <v>7595</v>
      </c>
      <c r="Q35" s="120">
        <v>106400</v>
      </c>
      <c r="R35" s="131"/>
    </row>
    <row r="36" spans="2:18" ht="21" customHeight="1" x14ac:dyDescent="0.25">
      <c r="B36" s="114" t="s">
        <v>212</v>
      </c>
      <c r="C36" s="117">
        <v>0</v>
      </c>
      <c r="D36" s="117">
        <v>5639</v>
      </c>
      <c r="E36" s="117">
        <v>1274</v>
      </c>
      <c r="F36" s="117">
        <v>6503</v>
      </c>
      <c r="G36" s="117">
        <v>4429</v>
      </c>
      <c r="H36" s="117">
        <v>2736</v>
      </c>
      <c r="I36" s="117">
        <v>36962</v>
      </c>
      <c r="J36" s="117">
        <v>35669</v>
      </c>
      <c r="K36" s="117">
        <v>5957</v>
      </c>
      <c r="L36" s="117">
        <v>1241</v>
      </c>
      <c r="M36" s="117">
        <v>5503</v>
      </c>
      <c r="N36" s="117">
        <v>10291</v>
      </c>
      <c r="O36" s="117">
        <v>41010</v>
      </c>
      <c r="P36" s="117">
        <v>2297</v>
      </c>
      <c r="Q36" s="120">
        <v>159510</v>
      </c>
      <c r="R36" s="131"/>
    </row>
    <row r="37" spans="2:18" ht="21" customHeight="1" x14ac:dyDescent="0.25">
      <c r="B37" s="114" t="s">
        <v>40</v>
      </c>
      <c r="C37" s="117">
        <v>0</v>
      </c>
      <c r="D37" s="117">
        <v>1385</v>
      </c>
      <c r="E37" s="117">
        <v>868</v>
      </c>
      <c r="F37" s="117">
        <v>2401</v>
      </c>
      <c r="G37" s="117">
        <v>1559</v>
      </c>
      <c r="H37" s="117">
        <v>325</v>
      </c>
      <c r="I37" s="117">
        <v>28262</v>
      </c>
      <c r="J37" s="117">
        <v>23811</v>
      </c>
      <c r="K37" s="117">
        <v>0</v>
      </c>
      <c r="L37" s="117">
        <v>16</v>
      </c>
      <c r="M37" s="117">
        <v>3960</v>
      </c>
      <c r="N37" s="117">
        <v>3216</v>
      </c>
      <c r="O37" s="117">
        <v>6106</v>
      </c>
      <c r="P37" s="117">
        <v>123</v>
      </c>
      <c r="Q37" s="120">
        <v>72032</v>
      </c>
      <c r="R37" s="131"/>
    </row>
    <row r="38" spans="2:18" ht="21" customHeight="1" x14ac:dyDescent="0.25">
      <c r="B38" s="114" t="s">
        <v>41</v>
      </c>
      <c r="C38" s="117">
        <v>0</v>
      </c>
      <c r="D38" s="117">
        <v>4878</v>
      </c>
      <c r="E38" s="117">
        <v>5743</v>
      </c>
      <c r="F38" s="117">
        <v>23417</v>
      </c>
      <c r="G38" s="117">
        <v>2930</v>
      </c>
      <c r="H38" s="117">
        <v>25111</v>
      </c>
      <c r="I38" s="117">
        <v>28206</v>
      </c>
      <c r="J38" s="117">
        <v>13345</v>
      </c>
      <c r="K38" s="117">
        <v>0</v>
      </c>
      <c r="L38" s="117">
        <v>1601</v>
      </c>
      <c r="M38" s="117">
        <v>14122</v>
      </c>
      <c r="N38" s="117">
        <v>24044</v>
      </c>
      <c r="O38" s="117">
        <v>0</v>
      </c>
      <c r="P38" s="117">
        <v>10616</v>
      </c>
      <c r="Q38" s="120">
        <v>154013</v>
      </c>
      <c r="R38" s="131"/>
    </row>
    <row r="39" spans="2:18" ht="21" customHeight="1" x14ac:dyDescent="0.25">
      <c r="B39" s="114" t="s">
        <v>42</v>
      </c>
      <c r="C39" s="117">
        <v>0</v>
      </c>
      <c r="D39" s="117">
        <v>1404</v>
      </c>
      <c r="E39" s="117">
        <v>1560</v>
      </c>
      <c r="F39" s="117">
        <v>4026</v>
      </c>
      <c r="G39" s="117">
        <v>825</v>
      </c>
      <c r="H39" s="117">
        <v>222</v>
      </c>
      <c r="I39" s="117">
        <v>61765</v>
      </c>
      <c r="J39" s="117">
        <v>53778</v>
      </c>
      <c r="K39" s="117">
        <v>0</v>
      </c>
      <c r="L39" s="117">
        <v>2342</v>
      </c>
      <c r="M39" s="117">
        <v>4049</v>
      </c>
      <c r="N39" s="117">
        <v>8481</v>
      </c>
      <c r="O39" s="117">
        <v>0</v>
      </c>
      <c r="P39" s="117">
        <v>160</v>
      </c>
      <c r="Q39" s="120">
        <v>138611</v>
      </c>
      <c r="R39" s="131"/>
    </row>
    <row r="40" spans="2:18" ht="21" customHeight="1" x14ac:dyDescent="0.25">
      <c r="B40" s="114" t="s">
        <v>43</v>
      </c>
      <c r="C40" s="117">
        <v>0</v>
      </c>
      <c r="D40" s="117">
        <v>462</v>
      </c>
      <c r="E40" s="117">
        <v>255</v>
      </c>
      <c r="F40" s="117">
        <v>502</v>
      </c>
      <c r="G40" s="117">
        <v>550</v>
      </c>
      <c r="H40" s="117">
        <v>286</v>
      </c>
      <c r="I40" s="117">
        <v>39807</v>
      </c>
      <c r="J40" s="117">
        <v>59562</v>
      </c>
      <c r="K40" s="117">
        <v>0</v>
      </c>
      <c r="L40" s="117">
        <v>319</v>
      </c>
      <c r="M40" s="117">
        <v>164</v>
      </c>
      <c r="N40" s="117">
        <v>820</v>
      </c>
      <c r="O40" s="117">
        <v>0</v>
      </c>
      <c r="P40" s="117">
        <v>3909</v>
      </c>
      <c r="Q40" s="120">
        <v>106636</v>
      </c>
      <c r="R40" s="131"/>
    </row>
    <row r="41" spans="2:18" ht="21" customHeight="1" x14ac:dyDescent="0.25">
      <c r="B41" s="114" t="s">
        <v>44</v>
      </c>
      <c r="C41" s="117">
        <v>802</v>
      </c>
      <c r="D41" s="117">
        <v>2092</v>
      </c>
      <c r="E41" s="117">
        <v>200</v>
      </c>
      <c r="F41" s="117">
        <v>977</v>
      </c>
      <c r="G41" s="117">
        <v>205</v>
      </c>
      <c r="H41" s="117">
        <v>236</v>
      </c>
      <c r="I41" s="117">
        <v>8611</v>
      </c>
      <c r="J41" s="117">
        <v>6806</v>
      </c>
      <c r="K41" s="117">
        <v>0</v>
      </c>
      <c r="L41" s="117">
        <v>269</v>
      </c>
      <c r="M41" s="117">
        <v>560</v>
      </c>
      <c r="N41" s="117">
        <v>831</v>
      </c>
      <c r="O41" s="117">
        <v>934</v>
      </c>
      <c r="P41" s="117">
        <v>27093</v>
      </c>
      <c r="Q41" s="120">
        <v>49615</v>
      </c>
      <c r="R41" s="131"/>
    </row>
    <row r="42" spans="2:18" ht="21" customHeight="1" x14ac:dyDescent="0.25">
      <c r="B42" s="114" t="s">
        <v>45</v>
      </c>
      <c r="C42" s="117">
        <v>0</v>
      </c>
      <c r="D42" s="117">
        <v>7269</v>
      </c>
      <c r="E42" s="117">
        <v>5465</v>
      </c>
      <c r="F42" s="117">
        <v>38091</v>
      </c>
      <c r="G42" s="117">
        <v>7666</v>
      </c>
      <c r="H42" s="117">
        <v>4189</v>
      </c>
      <c r="I42" s="117">
        <v>52862</v>
      </c>
      <c r="J42" s="117">
        <v>42563</v>
      </c>
      <c r="K42" s="117">
        <v>0</v>
      </c>
      <c r="L42" s="117">
        <v>5591</v>
      </c>
      <c r="M42" s="117">
        <v>24651</v>
      </c>
      <c r="N42" s="117">
        <v>14696</v>
      </c>
      <c r="O42" s="117">
        <v>285267</v>
      </c>
      <c r="P42" s="117">
        <v>10281</v>
      </c>
      <c r="Q42" s="120">
        <v>498591</v>
      </c>
      <c r="R42" s="131"/>
    </row>
    <row r="43" spans="2:18" ht="21"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21" customHeight="1" x14ac:dyDescent="0.25">
      <c r="B44" s="118" t="s">
        <v>47</v>
      </c>
      <c r="C44" s="119">
        <f>SUM(C7:C43)</f>
        <v>46248</v>
      </c>
      <c r="D44" s="119">
        <f t="shared" ref="D44:Q44" si="0">SUM(D7:D43)</f>
        <v>123838</v>
      </c>
      <c r="E44" s="119">
        <f t="shared" si="0"/>
        <v>98578</v>
      </c>
      <c r="F44" s="119">
        <f t="shared" si="0"/>
        <v>469024</v>
      </c>
      <c r="G44" s="119">
        <f t="shared" si="0"/>
        <v>140843</v>
      </c>
      <c r="H44" s="119">
        <f t="shared" si="0"/>
        <v>198980</v>
      </c>
      <c r="I44" s="119">
        <f t="shared" si="0"/>
        <v>1463233</v>
      </c>
      <c r="J44" s="119">
        <f t="shared" si="0"/>
        <v>1548268</v>
      </c>
      <c r="K44" s="119">
        <f t="shared" si="0"/>
        <v>245975</v>
      </c>
      <c r="L44" s="119">
        <f t="shared" si="0"/>
        <v>219624</v>
      </c>
      <c r="M44" s="119">
        <f t="shared" si="0"/>
        <v>282856</v>
      </c>
      <c r="N44" s="119">
        <f t="shared" si="0"/>
        <v>413462</v>
      </c>
      <c r="O44" s="119">
        <f t="shared" si="0"/>
        <v>1729724</v>
      </c>
      <c r="P44" s="119">
        <f t="shared" si="0"/>
        <v>197795</v>
      </c>
      <c r="Q44" s="119">
        <f t="shared" si="0"/>
        <v>7178447</v>
      </c>
      <c r="R44" s="131"/>
    </row>
    <row r="45" spans="2:18" ht="21" customHeight="1" x14ac:dyDescent="0.25">
      <c r="B45" s="279" t="s">
        <v>48</v>
      </c>
      <c r="C45" s="279"/>
      <c r="D45" s="279"/>
      <c r="E45" s="279"/>
      <c r="F45" s="279"/>
      <c r="G45" s="279"/>
      <c r="H45" s="279"/>
      <c r="I45" s="279"/>
      <c r="J45" s="279"/>
      <c r="K45" s="279"/>
      <c r="L45" s="279"/>
      <c r="M45" s="279"/>
      <c r="N45" s="279"/>
      <c r="O45" s="279"/>
      <c r="P45" s="279"/>
      <c r="Q45" s="279"/>
      <c r="R45" s="132"/>
    </row>
    <row r="46" spans="2:18" ht="21" customHeight="1" x14ac:dyDescent="0.25">
      <c r="B46" s="114" t="s">
        <v>49</v>
      </c>
      <c r="C46" s="117">
        <v>506</v>
      </c>
      <c r="D46" s="117">
        <v>5589</v>
      </c>
      <c r="E46" s="117">
        <v>149</v>
      </c>
      <c r="F46" s="117">
        <v>30641</v>
      </c>
      <c r="G46" s="117">
        <v>182</v>
      </c>
      <c r="H46" s="117">
        <v>3277</v>
      </c>
      <c r="I46" s="117">
        <v>6</v>
      </c>
      <c r="J46" s="117">
        <v>5421</v>
      </c>
      <c r="K46" s="117">
        <v>0</v>
      </c>
      <c r="L46" s="117">
        <v>1058</v>
      </c>
      <c r="M46" s="117">
        <v>0</v>
      </c>
      <c r="N46" s="117">
        <v>398</v>
      </c>
      <c r="O46" s="117">
        <v>6229</v>
      </c>
      <c r="P46" s="117">
        <v>6093</v>
      </c>
      <c r="Q46" s="120">
        <v>59549</v>
      </c>
      <c r="R46" s="131"/>
    </row>
    <row r="47" spans="2:18" ht="21" customHeight="1" x14ac:dyDescent="0.25">
      <c r="B47" s="114" t="s">
        <v>67</v>
      </c>
      <c r="C47" s="117">
        <v>96</v>
      </c>
      <c r="D47" s="117">
        <v>6699</v>
      </c>
      <c r="E47" s="117">
        <v>0</v>
      </c>
      <c r="F47" s="117">
        <v>30302</v>
      </c>
      <c r="G47" s="117">
        <v>-42</v>
      </c>
      <c r="H47" s="117">
        <v>4020</v>
      </c>
      <c r="I47" s="117">
        <v>0</v>
      </c>
      <c r="J47" s="117">
        <v>8355</v>
      </c>
      <c r="K47" s="117">
        <v>0</v>
      </c>
      <c r="L47" s="117">
        <v>1562</v>
      </c>
      <c r="M47" s="117">
        <v>0</v>
      </c>
      <c r="N47" s="117">
        <v>0</v>
      </c>
      <c r="O47" s="117">
        <v>11398</v>
      </c>
      <c r="P47" s="117">
        <v>11630</v>
      </c>
      <c r="Q47" s="120">
        <v>74021</v>
      </c>
      <c r="R47" s="131"/>
    </row>
    <row r="48" spans="2:18" ht="21" customHeight="1" x14ac:dyDescent="0.25">
      <c r="B48" s="114" t="s">
        <v>50</v>
      </c>
      <c r="C48" s="117">
        <v>1375</v>
      </c>
      <c r="D48" s="117">
        <v>12923</v>
      </c>
      <c r="E48" s="117">
        <v>32879</v>
      </c>
      <c r="F48" s="117">
        <v>30137</v>
      </c>
      <c r="G48" s="117">
        <v>1320</v>
      </c>
      <c r="H48" s="117">
        <v>7178</v>
      </c>
      <c r="I48" s="117">
        <v>415</v>
      </c>
      <c r="J48" s="117">
        <v>15482</v>
      </c>
      <c r="K48" s="117">
        <v>0</v>
      </c>
      <c r="L48" s="117">
        <v>5823</v>
      </c>
      <c r="M48" s="117">
        <v>71</v>
      </c>
      <c r="N48" s="117">
        <v>47</v>
      </c>
      <c r="O48" s="117">
        <v>57475</v>
      </c>
      <c r="P48" s="117">
        <v>138291</v>
      </c>
      <c r="Q48" s="120">
        <v>303416</v>
      </c>
      <c r="R48" s="131"/>
    </row>
    <row r="49" spans="2:19" ht="21" customHeight="1" x14ac:dyDescent="0.25">
      <c r="B49" s="118" t="s">
        <v>47</v>
      </c>
      <c r="C49" s="119">
        <f>SUM(C46:C48)</f>
        <v>1977</v>
      </c>
      <c r="D49" s="119">
        <f t="shared" ref="D49:Q49" si="1">SUM(D46:D48)</f>
        <v>25211</v>
      </c>
      <c r="E49" s="119">
        <f t="shared" si="1"/>
        <v>33028</v>
      </c>
      <c r="F49" s="119">
        <f t="shared" si="1"/>
        <v>91080</v>
      </c>
      <c r="G49" s="119">
        <f t="shared" si="1"/>
        <v>1460</v>
      </c>
      <c r="H49" s="119">
        <f t="shared" si="1"/>
        <v>14475</v>
      </c>
      <c r="I49" s="119">
        <f t="shared" si="1"/>
        <v>421</v>
      </c>
      <c r="J49" s="119">
        <f t="shared" si="1"/>
        <v>29258</v>
      </c>
      <c r="K49" s="119">
        <f t="shared" si="1"/>
        <v>0</v>
      </c>
      <c r="L49" s="119">
        <f t="shared" si="1"/>
        <v>8443</v>
      </c>
      <c r="M49" s="119">
        <f t="shared" si="1"/>
        <v>71</v>
      </c>
      <c r="N49" s="119">
        <f t="shared" si="1"/>
        <v>445</v>
      </c>
      <c r="O49" s="119">
        <f t="shared" si="1"/>
        <v>75102</v>
      </c>
      <c r="P49" s="119">
        <f t="shared" si="1"/>
        <v>156014</v>
      </c>
      <c r="Q49" s="119">
        <f t="shared" si="1"/>
        <v>436986</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mergeCells count="4">
    <mergeCell ref="B4:Q4"/>
    <mergeCell ref="B6:Q6"/>
    <mergeCell ref="B45:Q45"/>
    <mergeCell ref="B50:Q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A34" workbookViewId="0">
      <selection activeCell="C39" sqref="C39:Q39"/>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21" customHeight="1" x14ac:dyDescent="0.25">
      <c r="B4" s="277" t="s">
        <v>303</v>
      </c>
      <c r="C4" s="277"/>
      <c r="D4" s="277"/>
      <c r="E4" s="277"/>
      <c r="F4" s="277"/>
      <c r="G4" s="277"/>
      <c r="H4" s="277"/>
      <c r="I4" s="277"/>
      <c r="J4" s="277"/>
      <c r="K4" s="277"/>
      <c r="L4" s="277"/>
      <c r="M4" s="277"/>
      <c r="N4" s="277"/>
      <c r="O4" s="277"/>
      <c r="P4" s="277"/>
      <c r="Q4" s="277"/>
      <c r="R4" s="13"/>
    </row>
    <row r="5" spans="2:18" ht="28.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21" customHeight="1" x14ac:dyDescent="0.25">
      <c r="B6" s="278" t="s">
        <v>16</v>
      </c>
      <c r="C6" s="278"/>
      <c r="D6" s="278"/>
      <c r="E6" s="278"/>
      <c r="F6" s="278"/>
      <c r="G6" s="278"/>
      <c r="H6" s="278"/>
      <c r="I6" s="278"/>
      <c r="J6" s="278"/>
      <c r="K6" s="278"/>
      <c r="L6" s="278"/>
      <c r="M6" s="278"/>
      <c r="N6" s="278"/>
      <c r="O6" s="278"/>
      <c r="P6" s="278"/>
      <c r="Q6" s="278"/>
      <c r="R6" s="121"/>
    </row>
    <row r="7" spans="2:18" ht="18.75" customHeight="1" x14ac:dyDescent="0.25">
      <c r="B7" s="114" t="s">
        <v>17</v>
      </c>
      <c r="C7" s="117">
        <v>0</v>
      </c>
      <c r="D7" s="117">
        <v>4</v>
      </c>
      <c r="E7" s="117">
        <v>42</v>
      </c>
      <c r="F7" s="117">
        <v>21</v>
      </c>
      <c r="G7" s="117">
        <v>754</v>
      </c>
      <c r="H7" s="117">
        <v>-3</v>
      </c>
      <c r="I7" s="117">
        <v>0</v>
      </c>
      <c r="J7" s="117">
        <v>0</v>
      </c>
      <c r="K7" s="117">
        <v>0</v>
      </c>
      <c r="L7" s="117">
        <v>1911</v>
      </c>
      <c r="M7" s="117">
        <v>45</v>
      </c>
      <c r="N7" s="117">
        <v>17140</v>
      </c>
      <c r="O7" s="117">
        <v>2480593</v>
      </c>
      <c r="P7" s="117">
        <v>2233</v>
      </c>
      <c r="Q7" s="120">
        <v>2502740</v>
      </c>
      <c r="R7" s="131"/>
    </row>
    <row r="8" spans="2:18" ht="21" customHeight="1" x14ac:dyDescent="0.25">
      <c r="B8" s="114" t="s">
        <v>18</v>
      </c>
      <c r="C8" s="117">
        <v>0</v>
      </c>
      <c r="D8" s="117">
        <v>2870</v>
      </c>
      <c r="E8" s="117">
        <v>1296</v>
      </c>
      <c r="F8" s="117">
        <v>48435</v>
      </c>
      <c r="G8" s="117">
        <v>4060</v>
      </c>
      <c r="H8" s="117">
        <v>2061</v>
      </c>
      <c r="I8" s="117">
        <v>212163</v>
      </c>
      <c r="J8" s="117">
        <v>176840</v>
      </c>
      <c r="K8" s="117">
        <v>-10</v>
      </c>
      <c r="L8" s="117">
        <v>2538</v>
      </c>
      <c r="M8" s="117">
        <v>7171</v>
      </c>
      <c r="N8" s="117">
        <v>16902</v>
      </c>
      <c r="O8" s="117">
        <v>0</v>
      </c>
      <c r="P8" s="117">
        <v>16030</v>
      </c>
      <c r="Q8" s="120">
        <v>490355</v>
      </c>
      <c r="R8" s="131"/>
    </row>
    <row r="9" spans="2:18" ht="21" customHeight="1" x14ac:dyDescent="0.25">
      <c r="B9" s="114" t="s">
        <v>19</v>
      </c>
      <c r="C9" s="117">
        <v>0</v>
      </c>
      <c r="D9" s="117">
        <v>28748</v>
      </c>
      <c r="E9" s="117">
        <v>6439</v>
      </c>
      <c r="F9" s="117">
        <v>46180</v>
      </c>
      <c r="G9" s="117">
        <v>31188</v>
      </c>
      <c r="H9" s="117">
        <v>-10714</v>
      </c>
      <c r="I9" s="117">
        <v>73929</v>
      </c>
      <c r="J9" s="117">
        <v>10759</v>
      </c>
      <c r="K9" s="117">
        <v>0</v>
      </c>
      <c r="L9" s="117">
        <v>41090</v>
      </c>
      <c r="M9" s="117">
        <v>57663</v>
      </c>
      <c r="N9" s="117">
        <v>16653</v>
      </c>
      <c r="O9" s="117">
        <v>0</v>
      </c>
      <c r="P9" s="117">
        <v>0</v>
      </c>
      <c r="Q9" s="120">
        <v>301936</v>
      </c>
      <c r="R9" s="131"/>
    </row>
    <row r="10" spans="2:18" ht="21" customHeight="1" x14ac:dyDescent="0.25">
      <c r="B10" s="114" t="s">
        <v>199</v>
      </c>
      <c r="C10" s="117">
        <v>64</v>
      </c>
      <c r="D10" s="117">
        <v>36</v>
      </c>
      <c r="E10" s="117">
        <v>334</v>
      </c>
      <c r="F10" s="117">
        <v>697</v>
      </c>
      <c r="G10" s="117">
        <v>4912</v>
      </c>
      <c r="H10" s="117">
        <v>27920</v>
      </c>
      <c r="I10" s="117">
        <v>26557</v>
      </c>
      <c r="J10" s="117">
        <v>13771</v>
      </c>
      <c r="K10" s="117">
        <v>0</v>
      </c>
      <c r="L10" s="117">
        <v>1282</v>
      </c>
      <c r="M10" s="117">
        <v>887</v>
      </c>
      <c r="N10" s="117">
        <v>8764</v>
      </c>
      <c r="O10" s="117">
        <v>0</v>
      </c>
      <c r="P10" s="117">
        <v>841</v>
      </c>
      <c r="Q10" s="120">
        <v>86066</v>
      </c>
      <c r="R10" s="131"/>
    </row>
    <row r="11" spans="2:18" ht="21" customHeight="1" x14ac:dyDescent="0.25">
      <c r="B11" s="114" t="s">
        <v>20</v>
      </c>
      <c r="C11" s="117">
        <v>22</v>
      </c>
      <c r="D11" s="117">
        <v>19385</v>
      </c>
      <c r="E11" s="117">
        <v>20828</v>
      </c>
      <c r="F11" s="117">
        <v>78233</v>
      </c>
      <c r="G11" s="117">
        <v>29103</v>
      </c>
      <c r="H11" s="117">
        <v>55865</v>
      </c>
      <c r="I11" s="117">
        <v>405162</v>
      </c>
      <c r="J11" s="117">
        <v>506515</v>
      </c>
      <c r="K11" s="117">
        <v>0</v>
      </c>
      <c r="L11" s="117">
        <v>106562</v>
      </c>
      <c r="M11" s="117">
        <v>71713</v>
      </c>
      <c r="N11" s="117">
        <v>245293</v>
      </c>
      <c r="O11" s="117">
        <v>914402</v>
      </c>
      <c r="P11" s="117">
        <v>26815</v>
      </c>
      <c r="Q11" s="120">
        <v>2479898</v>
      </c>
      <c r="R11" s="131"/>
    </row>
    <row r="12" spans="2:18" ht="21" customHeight="1" x14ac:dyDescent="0.25">
      <c r="B12" s="114" t="s">
        <v>191</v>
      </c>
      <c r="C12" s="117">
        <v>0</v>
      </c>
      <c r="D12" s="117">
        <v>15536</v>
      </c>
      <c r="E12" s="117">
        <v>28164</v>
      </c>
      <c r="F12" s="117">
        <v>54856</v>
      </c>
      <c r="G12" s="117">
        <v>29598</v>
      </c>
      <c r="H12" s="117">
        <v>32107</v>
      </c>
      <c r="I12" s="117">
        <v>365387</v>
      </c>
      <c r="J12" s="117">
        <v>320494</v>
      </c>
      <c r="K12" s="117">
        <v>0</v>
      </c>
      <c r="L12" s="117">
        <v>150524</v>
      </c>
      <c r="M12" s="117">
        <v>113168</v>
      </c>
      <c r="N12" s="117">
        <v>92029</v>
      </c>
      <c r="O12" s="117">
        <v>1236367</v>
      </c>
      <c r="P12" s="117">
        <v>170522</v>
      </c>
      <c r="Q12" s="120">
        <v>2608752</v>
      </c>
      <c r="R12" s="131"/>
    </row>
    <row r="13" spans="2:18" ht="21" customHeight="1" x14ac:dyDescent="0.25">
      <c r="B13" s="114" t="s">
        <v>21</v>
      </c>
      <c r="C13" s="117">
        <v>0</v>
      </c>
      <c r="D13" s="117">
        <v>5756</v>
      </c>
      <c r="E13" s="117">
        <v>4137</v>
      </c>
      <c r="F13" s="117">
        <v>6905</v>
      </c>
      <c r="G13" s="117">
        <v>2976</v>
      </c>
      <c r="H13" s="117">
        <v>6560</v>
      </c>
      <c r="I13" s="117">
        <v>118246</v>
      </c>
      <c r="J13" s="117">
        <v>72018</v>
      </c>
      <c r="K13" s="117">
        <v>0</v>
      </c>
      <c r="L13" s="117">
        <v>2153</v>
      </c>
      <c r="M13" s="117">
        <v>7139</v>
      </c>
      <c r="N13" s="117">
        <v>22375</v>
      </c>
      <c r="O13" s="117">
        <v>0</v>
      </c>
      <c r="P13" s="117">
        <v>8332</v>
      </c>
      <c r="Q13" s="120">
        <v>256599</v>
      </c>
      <c r="R13" s="131"/>
    </row>
    <row r="14" spans="2:18" ht="21" customHeight="1" x14ac:dyDescent="0.25">
      <c r="B14" s="114" t="s">
        <v>22</v>
      </c>
      <c r="C14" s="117">
        <v>0</v>
      </c>
      <c r="D14" s="117">
        <v>27737</v>
      </c>
      <c r="E14" s="117">
        <v>32200</v>
      </c>
      <c r="F14" s="117">
        <v>134964</v>
      </c>
      <c r="G14" s="117">
        <v>11481</v>
      </c>
      <c r="H14" s="117">
        <v>16056</v>
      </c>
      <c r="I14" s="117">
        <v>588098</v>
      </c>
      <c r="J14" s="117">
        <v>636749</v>
      </c>
      <c r="K14" s="117">
        <v>31360</v>
      </c>
      <c r="L14" s="117">
        <v>150106</v>
      </c>
      <c r="M14" s="117">
        <v>236889</v>
      </c>
      <c r="N14" s="117">
        <v>120008</v>
      </c>
      <c r="O14" s="117">
        <v>683604</v>
      </c>
      <c r="P14" s="117">
        <v>11148</v>
      </c>
      <c r="Q14" s="120">
        <v>2680400</v>
      </c>
      <c r="R14" s="131"/>
    </row>
    <row r="15" spans="2:18" ht="21" customHeight="1" x14ac:dyDescent="0.25">
      <c r="B15" s="114" t="s">
        <v>23</v>
      </c>
      <c r="C15" s="117">
        <v>0</v>
      </c>
      <c r="D15" s="117">
        <v>8278</v>
      </c>
      <c r="E15" s="117">
        <v>1996</v>
      </c>
      <c r="F15" s="117">
        <v>5975</v>
      </c>
      <c r="G15" s="117">
        <v>4</v>
      </c>
      <c r="H15" s="117">
        <v>12148</v>
      </c>
      <c r="I15" s="117">
        <v>24711</v>
      </c>
      <c r="J15" s="117">
        <v>9497</v>
      </c>
      <c r="K15" s="117">
        <v>0</v>
      </c>
      <c r="L15" s="117">
        <v>2246</v>
      </c>
      <c r="M15" s="117">
        <v>2934</v>
      </c>
      <c r="N15" s="117">
        <v>7701</v>
      </c>
      <c r="O15" s="117">
        <v>0</v>
      </c>
      <c r="P15" s="117">
        <v>-3874</v>
      </c>
      <c r="Q15" s="120">
        <v>71616</v>
      </c>
      <c r="R15" s="131"/>
    </row>
    <row r="16" spans="2:18" ht="21" customHeight="1" x14ac:dyDescent="0.25">
      <c r="B16" s="114" t="s">
        <v>24</v>
      </c>
      <c r="C16" s="117">
        <v>0</v>
      </c>
      <c r="D16" s="117">
        <v>0</v>
      </c>
      <c r="E16" s="117">
        <v>0</v>
      </c>
      <c r="F16" s="117">
        <v>0</v>
      </c>
      <c r="G16" s="117">
        <v>0</v>
      </c>
      <c r="H16" s="117">
        <v>0</v>
      </c>
      <c r="I16" s="117">
        <v>42123</v>
      </c>
      <c r="J16" s="117">
        <v>13124</v>
      </c>
      <c r="K16" s="117">
        <v>570145</v>
      </c>
      <c r="L16" s="117">
        <v>0</v>
      </c>
      <c r="M16" s="117">
        <v>0</v>
      </c>
      <c r="N16" s="117">
        <v>0</v>
      </c>
      <c r="O16" s="117">
        <v>0</v>
      </c>
      <c r="P16" s="117">
        <v>0</v>
      </c>
      <c r="Q16" s="120">
        <v>625392</v>
      </c>
      <c r="R16" s="131"/>
    </row>
    <row r="17" spans="2:18" ht="21" customHeight="1" x14ac:dyDescent="0.25">
      <c r="B17" s="114" t="s">
        <v>25</v>
      </c>
      <c r="C17" s="117">
        <v>6</v>
      </c>
      <c r="D17" s="117">
        <v>18781</v>
      </c>
      <c r="E17" s="117">
        <v>3252</v>
      </c>
      <c r="F17" s="117">
        <v>17032</v>
      </c>
      <c r="G17" s="117">
        <v>-282</v>
      </c>
      <c r="H17" s="117">
        <v>12739</v>
      </c>
      <c r="I17" s="117">
        <v>154601</v>
      </c>
      <c r="J17" s="117">
        <v>167870</v>
      </c>
      <c r="K17" s="117">
        <v>19968</v>
      </c>
      <c r="L17" s="117">
        <v>2467</v>
      </c>
      <c r="M17" s="117">
        <v>-9593</v>
      </c>
      <c r="N17" s="117">
        <v>38799</v>
      </c>
      <c r="O17" s="117">
        <v>0</v>
      </c>
      <c r="P17" s="117">
        <v>4727</v>
      </c>
      <c r="Q17" s="120">
        <v>430366</v>
      </c>
      <c r="R17" s="131"/>
    </row>
    <row r="18" spans="2:18" ht="21" customHeight="1" x14ac:dyDescent="0.25">
      <c r="B18" s="114" t="s">
        <v>26</v>
      </c>
      <c r="C18" s="117">
        <v>0</v>
      </c>
      <c r="D18" s="117">
        <v>9871</v>
      </c>
      <c r="E18" s="117">
        <v>6678</v>
      </c>
      <c r="F18" s="117">
        <v>32729</v>
      </c>
      <c r="G18" s="117">
        <v>10489</v>
      </c>
      <c r="H18" s="117">
        <v>16973</v>
      </c>
      <c r="I18" s="117">
        <v>195105</v>
      </c>
      <c r="J18" s="117">
        <v>176904</v>
      </c>
      <c r="K18" s="117">
        <v>0</v>
      </c>
      <c r="L18" s="117">
        <v>30840</v>
      </c>
      <c r="M18" s="117">
        <v>15918</v>
      </c>
      <c r="N18" s="117">
        <v>33512</v>
      </c>
      <c r="O18" s="117">
        <v>315868</v>
      </c>
      <c r="P18" s="117">
        <v>2542</v>
      </c>
      <c r="Q18" s="120">
        <v>847429</v>
      </c>
      <c r="R18" s="131"/>
    </row>
    <row r="19" spans="2:18" ht="21" customHeight="1" x14ac:dyDescent="0.25">
      <c r="B19" s="114" t="s">
        <v>27</v>
      </c>
      <c r="C19" s="117">
        <v>201</v>
      </c>
      <c r="D19" s="117">
        <v>33613</v>
      </c>
      <c r="E19" s="117">
        <v>31782</v>
      </c>
      <c r="F19" s="117">
        <v>51491</v>
      </c>
      <c r="G19" s="117">
        <v>27758</v>
      </c>
      <c r="H19" s="117">
        <v>73926</v>
      </c>
      <c r="I19" s="117">
        <v>207650</v>
      </c>
      <c r="J19" s="117">
        <v>259780</v>
      </c>
      <c r="K19" s="117">
        <v>48532</v>
      </c>
      <c r="L19" s="117">
        <v>24340</v>
      </c>
      <c r="M19" s="117">
        <v>165617</v>
      </c>
      <c r="N19" s="117">
        <v>211506</v>
      </c>
      <c r="O19" s="117">
        <v>167836</v>
      </c>
      <c r="P19" s="117">
        <v>12551</v>
      </c>
      <c r="Q19" s="120">
        <v>1316584</v>
      </c>
      <c r="R19" s="131"/>
    </row>
    <row r="20" spans="2:18" ht="21" customHeight="1" x14ac:dyDescent="0.25">
      <c r="B20" s="114" t="s">
        <v>28</v>
      </c>
      <c r="C20" s="117">
        <v>0</v>
      </c>
      <c r="D20" s="117">
        <v>11287</v>
      </c>
      <c r="E20" s="117">
        <v>20884</v>
      </c>
      <c r="F20" s="117">
        <v>48755</v>
      </c>
      <c r="G20" s="117">
        <v>17956</v>
      </c>
      <c r="H20" s="117">
        <v>74494</v>
      </c>
      <c r="I20" s="117">
        <v>343851</v>
      </c>
      <c r="J20" s="117">
        <v>308244</v>
      </c>
      <c r="K20" s="117">
        <v>0</v>
      </c>
      <c r="L20" s="117">
        <v>11756</v>
      </c>
      <c r="M20" s="117">
        <v>81870</v>
      </c>
      <c r="N20" s="117">
        <v>166999</v>
      </c>
      <c r="O20" s="117">
        <v>0</v>
      </c>
      <c r="P20" s="117">
        <v>5098</v>
      </c>
      <c r="Q20" s="120">
        <v>1091193</v>
      </c>
      <c r="R20" s="131"/>
    </row>
    <row r="21" spans="2:18" ht="21" customHeight="1" x14ac:dyDescent="0.25">
      <c r="B21" s="114" t="s">
        <v>29</v>
      </c>
      <c r="C21" s="117">
        <v>79</v>
      </c>
      <c r="D21" s="117">
        <v>20524</v>
      </c>
      <c r="E21" s="117">
        <v>56909</v>
      </c>
      <c r="F21" s="117">
        <v>41248</v>
      </c>
      <c r="G21" s="117">
        <v>48960</v>
      </c>
      <c r="H21" s="117">
        <v>19079</v>
      </c>
      <c r="I21" s="117">
        <v>273741</v>
      </c>
      <c r="J21" s="117">
        <v>200099</v>
      </c>
      <c r="K21" s="117">
        <v>13048</v>
      </c>
      <c r="L21" s="117">
        <v>79539</v>
      </c>
      <c r="M21" s="117">
        <v>49669</v>
      </c>
      <c r="N21" s="117">
        <v>121649</v>
      </c>
      <c r="O21" s="117">
        <v>135427</v>
      </c>
      <c r="P21" s="117">
        <v>35742</v>
      </c>
      <c r="Q21" s="120">
        <v>1095712</v>
      </c>
      <c r="R21" s="131"/>
    </row>
    <row r="22" spans="2:18" ht="21" customHeight="1" x14ac:dyDescent="0.25">
      <c r="B22" s="114" t="s">
        <v>30</v>
      </c>
      <c r="C22" s="117">
        <v>1229</v>
      </c>
      <c r="D22" s="117">
        <v>19619</v>
      </c>
      <c r="E22" s="117">
        <v>30636</v>
      </c>
      <c r="F22" s="117">
        <v>77280</v>
      </c>
      <c r="G22" s="117">
        <v>24404</v>
      </c>
      <c r="H22" s="117">
        <v>36501</v>
      </c>
      <c r="I22" s="117">
        <v>372434</v>
      </c>
      <c r="J22" s="117">
        <v>175017</v>
      </c>
      <c r="K22" s="117">
        <v>0</v>
      </c>
      <c r="L22" s="117">
        <v>44904</v>
      </c>
      <c r="M22" s="117">
        <v>73415</v>
      </c>
      <c r="N22" s="117">
        <v>181125</v>
      </c>
      <c r="O22" s="117">
        <v>168943</v>
      </c>
      <c r="P22" s="117">
        <v>3556</v>
      </c>
      <c r="Q22" s="120">
        <v>1209063</v>
      </c>
      <c r="R22" s="131"/>
    </row>
    <row r="23" spans="2:18" ht="21" customHeight="1" x14ac:dyDescent="0.25">
      <c r="B23" s="114" t="s">
        <v>31</v>
      </c>
      <c r="C23" s="117">
        <v>0</v>
      </c>
      <c r="D23" s="117">
        <v>4847</v>
      </c>
      <c r="E23" s="117">
        <v>6329</v>
      </c>
      <c r="F23" s="117">
        <v>10984</v>
      </c>
      <c r="G23" s="117">
        <v>4151</v>
      </c>
      <c r="H23" s="117">
        <v>20352</v>
      </c>
      <c r="I23" s="117">
        <v>102211</v>
      </c>
      <c r="J23" s="117">
        <v>86153</v>
      </c>
      <c r="K23" s="117">
        <v>1222</v>
      </c>
      <c r="L23" s="117">
        <v>2534</v>
      </c>
      <c r="M23" s="117">
        <v>14338</v>
      </c>
      <c r="N23" s="117">
        <v>40571</v>
      </c>
      <c r="O23" s="117">
        <v>0</v>
      </c>
      <c r="P23" s="117">
        <v>14809</v>
      </c>
      <c r="Q23" s="120">
        <v>308502</v>
      </c>
      <c r="R23" s="131"/>
    </row>
    <row r="24" spans="2:18" ht="21" customHeight="1" x14ac:dyDescent="0.25">
      <c r="B24" s="114" t="s">
        <v>32</v>
      </c>
      <c r="C24" s="117">
        <v>0</v>
      </c>
      <c r="D24" s="117">
        <v>0</v>
      </c>
      <c r="E24" s="117">
        <v>96</v>
      </c>
      <c r="F24" s="117">
        <v>-641</v>
      </c>
      <c r="G24" s="117">
        <v>8</v>
      </c>
      <c r="H24" s="117">
        <v>58</v>
      </c>
      <c r="I24" s="117">
        <v>38290</v>
      </c>
      <c r="J24" s="117">
        <v>18663</v>
      </c>
      <c r="K24" s="117">
        <v>336631</v>
      </c>
      <c r="L24" s="117">
        <v>110</v>
      </c>
      <c r="M24" s="117">
        <v>58</v>
      </c>
      <c r="N24" s="117">
        <v>253</v>
      </c>
      <c r="O24" s="117">
        <v>0</v>
      </c>
      <c r="P24" s="117">
        <v>2</v>
      </c>
      <c r="Q24" s="120">
        <v>393528</v>
      </c>
      <c r="R24" s="131"/>
    </row>
    <row r="25" spans="2:18" ht="21" customHeight="1" x14ac:dyDescent="0.25">
      <c r="B25" s="114" t="s">
        <v>33</v>
      </c>
      <c r="C25" s="117">
        <v>0</v>
      </c>
      <c r="D25" s="117">
        <v>13549</v>
      </c>
      <c r="E25" s="117">
        <v>16295</v>
      </c>
      <c r="F25" s="117">
        <v>101133</v>
      </c>
      <c r="G25" s="117">
        <v>48842</v>
      </c>
      <c r="H25" s="117">
        <v>74710</v>
      </c>
      <c r="I25" s="117">
        <v>333115</v>
      </c>
      <c r="J25" s="117">
        <v>202166</v>
      </c>
      <c r="K25" s="117">
        <v>0</v>
      </c>
      <c r="L25" s="117">
        <v>102164</v>
      </c>
      <c r="M25" s="117">
        <v>42950</v>
      </c>
      <c r="N25" s="117">
        <v>37413</v>
      </c>
      <c r="O25" s="117">
        <v>1757010</v>
      </c>
      <c r="P25" s="117">
        <v>9763</v>
      </c>
      <c r="Q25" s="120">
        <v>2739110</v>
      </c>
      <c r="R25" s="131"/>
    </row>
    <row r="26" spans="2:18" ht="21" customHeight="1" x14ac:dyDescent="0.25">
      <c r="B26" s="114" t="s">
        <v>34</v>
      </c>
      <c r="C26" s="117">
        <v>0</v>
      </c>
      <c r="D26" s="117">
        <v>17158</v>
      </c>
      <c r="E26" s="117">
        <v>17656</v>
      </c>
      <c r="F26" s="117">
        <v>40897</v>
      </c>
      <c r="G26" s="117">
        <v>16354</v>
      </c>
      <c r="H26" s="117">
        <v>71829</v>
      </c>
      <c r="I26" s="117">
        <v>132117</v>
      </c>
      <c r="J26" s="117">
        <v>303328</v>
      </c>
      <c r="K26" s="117">
        <v>0</v>
      </c>
      <c r="L26" s="117">
        <v>6328</v>
      </c>
      <c r="M26" s="117">
        <v>47690</v>
      </c>
      <c r="N26" s="117">
        <v>174336</v>
      </c>
      <c r="O26" s="117">
        <v>41833</v>
      </c>
      <c r="P26" s="117">
        <v>1968</v>
      </c>
      <c r="Q26" s="120">
        <v>871492</v>
      </c>
      <c r="R26" s="131"/>
    </row>
    <row r="27" spans="2:18" ht="21" customHeight="1" x14ac:dyDescent="0.25">
      <c r="B27" s="114" t="s">
        <v>35</v>
      </c>
      <c r="C27" s="117">
        <v>0</v>
      </c>
      <c r="D27" s="117">
        <v>-391</v>
      </c>
      <c r="E27" s="117">
        <v>7615</v>
      </c>
      <c r="F27" s="117">
        <v>1927</v>
      </c>
      <c r="G27" s="117">
        <v>5541</v>
      </c>
      <c r="H27" s="117">
        <v>1629</v>
      </c>
      <c r="I27" s="117">
        <v>175436</v>
      </c>
      <c r="J27" s="117">
        <v>154146</v>
      </c>
      <c r="K27" s="117">
        <v>0</v>
      </c>
      <c r="L27" s="117">
        <v>4362</v>
      </c>
      <c r="M27" s="117">
        <v>17332</v>
      </c>
      <c r="N27" s="117">
        <v>26264</v>
      </c>
      <c r="O27" s="117">
        <v>0</v>
      </c>
      <c r="P27" s="117">
        <v>31259</v>
      </c>
      <c r="Q27" s="120">
        <v>425120</v>
      </c>
      <c r="R27" s="131"/>
    </row>
    <row r="28" spans="2:18" ht="21" customHeight="1" x14ac:dyDescent="0.25">
      <c r="B28" s="114" t="s">
        <v>36</v>
      </c>
      <c r="C28" s="117">
        <v>0</v>
      </c>
      <c r="D28" s="117">
        <v>3372</v>
      </c>
      <c r="E28" s="117">
        <v>6003</v>
      </c>
      <c r="F28" s="117">
        <v>11599</v>
      </c>
      <c r="G28" s="117">
        <v>24722</v>
      </c>
      <c r="H28" s="117">
        <v>816</v>
      </c>
      <c r="I28" s="117">
        <v>167712</v>
      </c>
      <c r="J28" s="117">
        <v>219519</v>
      </c>
      <c r="K28" s="117">
        <v>0</v>
      </c>
      <c r="L28" s="117">
        <v>14354</v>
      </c>
      <c r="M28" s="117">
        <v>4717</v>
      </c>
      <c r="N28" s="117">
        <v>14910</v>
      </c>
      <c r="O28" s="117">
        <v>745598</v>
      </c>
      <c r="P28" s="117">
        <v>17513</v>
      </c>
      <c r="Q28" s="120">
        <v>1230836</v>
      </c>
      <c r="R28" s="131"/>
    </row>
    <row r="29" spans="2:18" ht="21" customHeight="1" x14ac:dyDescent="0.25">
      <c r="B29" s="114" t="s">
        <v>37</v>
      </c>
      <c r="C29" s="117">
        <v>5</v>
      </c>
      <c r="D29" s="117">
        <v>16821</v>
      </c>
      <c r="E29" s="117">
        <v>12955</v>
      </c>
      <c r="F29" s="117">
        <v>75864</v>
      </c>
      <c r="G29" s="117">
        <v>13477</v>
      </c>
      <c r="H29" s="117">
        <v>37371</v>
      </c>
      <c r="I29" s="117">
        <v>107747</v>
      </c>
      <c r="J29" s="117">
        <v>101174</v>
      </c>
      <c r="K29" s="117">
        <v>0</v>
      </c>
      <c r="L29" s="117">
        <v>8811</v>
      </c>
      <c r="M29" s="117">
        <v>24058</v>
      </c>
      <c r="N29" s="117">
        <v>122474</v>
      </c>
      <c r="O29" s="117">
        <v>0</v>
      </c>
      <c r="P29" s="117">
        <v>7452</v>
      </c>
      <c r="Q29" s="120">
        <v>528209</v>
      </c>
      <c r="R29" s="131"/>
    </row>
    <row r="30" spans="2:18" ht="21" customHeight="1" x14ac:dyDescent="0.25">
      <c r="B30" s="114" t="s">
        <v>38</v>
      </c>
      <c r="C30" s="117">
        <v>0</v>
      </c>
      <c r="D30" s="117">
        <v>5017</v>
      </c>
      <c r="E30" s="117">
        <v>15085</v>
      </c>
      <c r="F30" s="117">
        <v>19337</v>
      </c>
      <c r="G30" s="117">
        <v>766</v>
      </c>
      <c r="H30" s="117">
        <v>18783</v>
      </c>
      <c r="I30" s="117">
        <v>212558</v>
      </c>
      <c r="J30" s="117">
        <v>203678</v>
      </c>
      <c r="K30" s="117">
        <v>0</v>
      </c>
      <c r="L30" s="117">
        <v>5900</v>
      </c>
      <c r="M30" s="117">
        <v>22012</v>
      </c>
      <c r="N30" s="117">
        <v>103822</v>
      </c>
      <c r="O30" s="117">
        <v>0</v>
      </c>
      <c r="P30" s="117">
        <v>4729</v>
      </c>
      <c r="Q30" s="120">
        <v>611687</v>
      </c>
      <c r="R30" s="131"/>
    </row>
    <row r="31" spans="2:18" ht="21" customHeight="1" x14ac:dyDescent="0.25">
      <c r="B31" s="114" t="s">
        <v>193</v>
      </c>
      <c r="C31" s="117">
        <v>0</v>
      </c>
      <c r="D31" s="117">
        <v>1756</v>
      </c>
      <c r="E31" s="117">
        <v>3037</v>
      </c>
      <c r="F31" s="117">
        <v>12445</v>
      </c>
      <c r="G31" s="117">
        <v>3293</v>
      </c>
      <c r="H31" s="117">
        <v>214</v>
      </c>
      <c r="I31" s="117">
        <v>93376</v>
      </c>
      <c r="J31" s="117">
        <v>98909</v>
      </c>
      <c r="K31" s="117">
        <v>0</v>
      </c>
      <c r="L31" s="117">
        <v>46581</v>
      </c>
      <c r="M31" s="117">
        <v>16458</v>
      </c>
      <c r="N31" s="117">
        <v>28567</v>
      </c>
      <c r="O31" s="117">
        <v>51125</v>
      </c>
      <c r="P31" s="117">
        <v>229</v>
      </c>
      <c r="Q31" s="120">
        <v>355989</v>
      </c>
      <c r="R31" s="131"/>
    </row>
    <row r="32" spans="2:18" ht="21" customHeight="1" x14ac:dyDescent="0.25">
      <c r="B32" s="114" t="s">
        <v>194</v>
      </c>
      <c r="C32" s="117">
        <v>1176</v>
      </c>
      <c r="D32" s="117">
        <v>3918</v>
      </c>
      <c r="E32" s="117">
        <v>2696</v>
      </c>
      <c r="F32" s="117">
        <v>6417</v>
      </c>
      <c r="G32" s="117">
        <v>5019</v>
      </c>
      <c r="H32" s="117">
        <v>3234</v>
      </c>
      <c r="I32" s="117">
        <v>28622</v>
      </c>
      <c r="J32" s="117">
        <v>15246</v>
      </c>
      <c r="K32" s="117">
        <v>0</v>
      </c>
      <c r="L32" s="117">
        <v>7131</v>
      </c>
      <c r="M32" s="117">
        <v>6941</v>
      </c>
      <c r="N32" s="117">
        <v>9018</v>
      </c>
      <c r="O32" s="117">
        <v>0</v>
      </c>
      <c r="P32" s="117">
        <v>1090</v>
      </c>
      <c r="Q32" s="120">
        <v>90510</v>
      </c>
      <c r="R32" s="131"/>
    </row>
    <row r="33" spans="2:18" ht="21" customHeight="1" x14ac:dyDescent="0.25">
      <c r="B33" s="114" t="s">
        <v>211</v>
      </c>
      <c r="C33" s="117">
        <v>0</v>
      </c>
      <c r="D33" s="117">
        <v>1288</v>
      </c>
      <c r="E33" s="117">
        <v>840</v>
      </c>
      <c r="F33" s="117">
        <v>2008</v>
      </c>
      <c r="G33" s="117">
        <v>11130</v>
      </c>
      <c r="H33" s="117">
        <v>3797</v>
      </c>
      <c r="I33" s="117">
        <v>57687</v>
      </c>
      <c r="J33" s="117">
        <v>30896</v>
      </c>
      <c r="K33" s="117">
        <v>0</v>
      </c>
      <c r="L33" s="117">
        <v>1353</v>
      </c>
      <c r="M33" s="117">
        <v>9056</v>
      </c>
      <c r="N33" s="117">
        <v>9983</v>
      </c>
      <c r="O33" s="117">
        <v>0</v>
      </c>
      <c r="P33" s="117">
        <v>3844</v>
      </c>
      <c r="Q33" s="120">
        <v>131880</v>
      </c>
      <c r="R33" s="131"/>
    </row>
    <row r="34" spans="2:18" ht="21" customHeight="1" x14ac:dyDescent="0.25">
      <c r="B34" s="114" t="s">
        <v>195</v>
      </c>
      <c r="C34" s="117">
        <v>0</v>
      </c>
      <c r="D34" s="117">
        <v>453</v>
      </c>
      <c r="E34" s="117">
        <v>9702</v>
      </c>
      <c r="F34" s="117">
        <v>2481</v>
      </c>
      <c r="G34" s="117">
        <v>3260</v>
      </c>
      <c r="H34" s="117">
        <v>9951</v>
      </c>
      <c r="I34" s="117">
        <v>107520</v>
      </c>
      <c r="J34" s="117">
        <v>114179</v>
      </c>
      <c r="K34" s="117">
        <v>0</v>
      </c>
      <c r="L34" s="117">
        <v>15583</v>
      </c>
      <c r="M34" s="117">
        <v>3862</v>
      </c>
      <c r="N34" s="117">
        <v>18975</v>
      </c>
      <c r="O34" s="117">
        <v>434916</v>
      </c>
      <c r="P34" s="117">
        <v>3129</v>
      </c>
      <c r="Q34" s="120">
        <v>724011</v>
      </c>
      <c r="R34" s="131"/>
    </row>
    <row r="35" spans="2:18" ht="21" customHeight="1" x14ac:dyDescent="0.25">
      <c r="B35" s="114" t="s">
        <v>196</v>
      </c>
      <c r="C35" s="117">
        <v>0</v>
      </c>
      <c r="D35" s="117">
        <v>1897</v>
      </c>
      <c r="E35" s="117">
        <v>5134</v>
      </c>
      <c r="F35" s="117">
        <v>7042</v>
      </c>
      <c r="G35" s="117">
        <v>1624</v>
      </c>
      <c r="H35" s="117">
        <v>1300</v>
      </c>
      <c r="I35" s="117">
        <v>107953</v>
      </c>
      <c r="J35" s="117">
        <v>50633</v>
      </c>
      <c r="K35" s="117">
        <v>0</v>
      </c>
      <c r="L35" s="117">
        <v>1689</v>
      </c>
      <c r="M35" s="117">
        <v>11464</v>
      </c>
      <c r="N35" s="117">
        <v>23832</v>
      </c>
      <c r="O35" s="117">
        <v>52745</v>
      </c>
      <c r="P35" s="117">
        <v>17055</v>
      </c>
      <c r="Q35" s="120">
        <v>282366</v>
      </c>
      <c r="R35" s="131"/>
    </row>
    <row r="36" spans="2:18" ht="21" customHeight="1" x14ac:dyDescent="0.25">
      <c r="B36" s="114" t="s">
        <v>212</v>
      </c>
      <c r="C36" s="117">
        <v>0</v>
      </c>
      <c r="D36" s="117">
        <v>5273</v>
      </c>
      <c r="E36" s="117">
        <v>5445</v>
      </c>
      <c r="F36" s="117">
        <v>5457</v>
      </c>
      <c r="G36" s="117">
        <v>-6211</v>
      </c>
      <c r="H36" s="117">
        <v>8372</v>
      </c>
      <c r="I36" s="117">
        <v>166455</v>
      </c>
      <c r="J36" s="117">
        <v>159852</v>
      </c>
      <c r="K36" s="117">
        <v>27039</v>
      </c>
      <c r="L36" s="117">
        <v>4305</v>
      </c>
      <c r="M36" s="117">
        <v>8508</v>
      </c>
      <c r="N36" s="117">
        <v>46256</v>
      </c>
      <c r="O36" s="117">
        <v>128822</v>
      </c>
      <c r="P36" s="117">
        <v>19962</v>
      </c>
      <c r="Q36" s="120">
        <v>579535</v>
      </c>
      <c r="R36" s="131"/>
    </row>
    <row r="37" spans="2:18" ht="21" customHeight="1" x14ac:dyDescent="0.25">
      <c r="B37" s="114" t="s">
        <v>40</v>
      </c>
      <c r="C37" s="117">
        <v>0</v>
      </c>
      <c r="D37" s="117">
        <v>772</v>
      </c>
      <c r="E37" s="117">
        <v>861</v>
      </c>
      <c r="F37" s="117">
        <v>3069</v>
      </c>
      <c r="G37" s="117">
        <v>3339</v>
      </c>
      <c r="H37" s="117">
        <v>726</v>
      </c>
      <c r="I37" s="117">
        <v>55162</v>
      </c>
      <c r="J37" s="117">
        <v>43747</v>
      </c>
      <c r="K37" s="117">
        <v>0</v>
      </c>
      <c r="L37" s="117">
        <v>32</v>
      </c>
      <c r="M37" s="117">
        <v>8031</v>
      </c>
      <c r="N37" s="117">
        <v>6127</v>
      </c>
      <c r="O37" s="117">
        <v>4088</v>
      </c>
      <c r="P37" s="117">
        <v>-71989</v>
      </c>
      <c r="Q37" s="120">
        <v>53964</v>
      </c>
      <c r="R37" s="131"/>
    </row>
    <row r="38" spans="2:18" ht="21" customHeight="1" x14ac:dyDescent="0.25">
      <c r="B38" s="114" t="s">
        <v>41</v>
      </c>
      <c r="C38" s="117">
        <v>0</v>
      </c>
      <c r="D38" s="117">
        <v>8549</v>
      </c>
      <c r="E38" s="117">
        <v>14069</v>
      </c>
      <c r="F38" s="117">
        <v>30646</v>
      </c>
      <c r="G38" s="117">
        <v>8242</v>
      </c>
      <c r="H38" s="117">
        <v>31268</v>
      </c>
      <c r="I38" s="117">
        <v>65481</v>
      </c>
      <c r="J38" s="117">
        <v>41792</v>
      </c>
      <c r="K38" s="117">
        <v>0</v>
      </c>
      <c r="L38" s="117">
        <v>6974</v>
      </c>
      <c r="M38" s="117">
        <v>58103</v>
      </c>
      <c r="N38" s="117">
        <v>88181</v>
      </c>
      <c r="O38" s="117">
        <v>7398</v>
      </c>
      <c r="P38" s="117">
        <v>2956</v>
      </c>
      <c r="Q38" s="120">
        <v>363659</v>
      </c>
      <c r="R38" s="131"/>
    </row>
    <row r="39" spans="2:18" ht="21" customHeight="1" x14ac:dyDescent="0.25">
      <c r="B39" s="114" t="s">
        <v>42</v>
      </c>
      <c r="C39" s="117">
        <v>0</v>
      </c>
      <c r="D39" s="117">
        <v>-260</v>
      </c>
      <c r="E39" s="117">
        <v>14</v>
      </c>
      <c r="F39" s="117">
        <v>3942</v>
      </c>
      <c r="G39" s="117">
        <v>-2571</v>
      </c>
      <c r="H39" s="117">
        <v>-442</v>
      </c>
      <c r="I39" s="117">
        <v>119013</v>
      </c>
      <c r="J39" s="117">
        <v>106321</v>
      </c>
      <c r="K39" s="117">
        <v>0</v>
      </c>
      <c r="L39" s="117">
        <v>4640</v>
      </c>
      <c r="M39" s="117">
        <v>8014</v>
      </c>
      <c r="N39" s="117">
        <v>17643</v>
      </c>
      <c r="O39" s="117">
        <v>0</v>
      </c>
      <c r="P39" s="117">
        <v>332</v>
      </c>
      <c r="Q39" s="120">
        <v>256646</v>
      </c>
      <c r="R39" s="131"/>
    </row>
    <row r="40" spans="2:18" ht="21" customHeight="1" x14ac:dyDescent="0.25">
      <c r="B40" s="114" t="s">
        <v>43</v>
      </c>
      <c r="C40" s="117">
        <v>0</v>
      </c>
      <c r="D40" s="117">
        <v>1286</v>
      </c>
      <c r="E40" s="117">
        <v>709</v>
      </c>
      <c r="F40" s="117">
        <v>1397</v>
      </c>
      <c r="G40" s="117">
        <v>1533</v>
      </c>
      <c r="H40" s="117">
        <v>798</v>
      </c>
      <c r="I40" s="117">
        <v>165920</v>
      </c>
      <c r="J40" s="117">
        <v>110807</v>
      </c>
      <c r="K40" s="117">
        <v>0</v>
      </c>
      <c r="L40" s="117">
        <v>889</v>
      </c>
      <c r="M40" s="117">
        <v>478</v>
      </c>
      <c r="N40" s="117">
        <v>2346</v>
      </c>
      <c r="O40" s="117">
        <v>0</v>
      </c>
      <c r="P40" s="117">
        <v>10889</v>
      </c>
      <c r="Q40" s="120">
        <v>297052</v>
      </c>
      <c r="R40" s="131"/>
    </row>
    <row r="41" spans="2:18" ht="21" customHeight="1" x14ac:dyDescent="0.25">
      <c r="B41" s="114" t="s">
        <v>44</v>
      </c>
      <c r="C41" s="117">
        <v>-19247</v>
      </c>
      <c r="D41" s="117">
        <v>-690</v>
      </c>
      <c r="E41" s="117">
        <v>-4923</v>
      </c>
      <c r="F41" s="117">
        <v>-18068</v>
      </c>
      <c r="G41" s="117">
        <v>166</v>
      </c>
      <c r="H41" s="117">
        <v>29</v>
      </c>
      <c r="I41" s="117">
        <v>16927</v>
      </c>
      <c r="J41" s="117">
        <v>14791</v>
      </c>
      <c r="K41" s="117">
        <v>4389</v>
      </c>
      <c r="L41" s="117">
        <v>3348</v>
      </c>
      <c r="M41" s="117">
        <v>540</v>
      </c>
      <c r="N41" s="117">
        <v>-10406</v>
      </c>
      <c r="O41" s="117">
        <v>-26964</v>
      </c>
      <c r="P41" s="117">
        <v>504</v>
      </c>
      <c r="Q41" s="120">
        <v>-39603</v>
      </c>
      <c r="R41" s="131"/>
    </row>
    <row r="42" spans="2:18" ht="21" customHeight="1" x14ac:dyDescent="0.25">
      <c r="B42" s="114" t="s">
        <v>45</v>
      </c>
      <c r="C42" s="117">
        <v>-5</v>
      </c>
      <c r="D42" s="117">
        <v>14103</v>
      </c>
      <c r="E42" s="117">
        <v>26038</v>
      </c>
      <c r="F42" s="117">
        <v>82127</v>
      </c>
      <c r="G42" s="117">
        <v>22400</v>
      </c>
      <c r="H42" s="117">
        <v>8537</v>
      </c>
      <c r="I42" s="117">
        <v>314154</v>
      </c>
      <c r="J42" s="117">
        <v>253239</v>
      </c>
      <c r="K42" s="117">
        <v>0</v>
      </c>
      <c r="L42" s="117">
        <v>28725</v>
      </c>
      <c r="M42" s="117">
        <v>65788</v>
      </c>
      <c r="N42" s="117">
        <v>87438</v>
      </c>
      <c r="O42" s="117">
        <v>1709874</v>
      </c>
      <c r="P42" s="117">
        <v>12173</v>
      </c>
      <c r="Q42" s="120">
        <v>2624593</v>
      </c>
      <c r="R42" s="131"/>
    </row>
    <row r="43" spans="2:18" ht="21"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21" customHeight="1" x14ac:dyDescent="0.25">
      <c r="B44" s="118" t="s">
        <v>47</v>
      </c>
      <c r="C44" s="119">
        <f>SUM(C7:C43)</f>
        <v>-16470</v>
      </c>
      <c r="D44" s="119">
        <f t="shared" ref="D44:Q44" si="0">SUM(D7:D43)</f>
        <v>320763</v>
      </c>
      <c r="E44" s="119">
        <f t="shared" si="0"/>
        <v>391233</v>
      </c>
      <c r="F44" s="119">
        <f t="shared" si="0"/>
        <v>1044864</v>
      </c>
      <c r="G44" s="119">
        <f t="shared" si="0"/>
        <v>408446</v>
      </c>
      <c r="H44" s="119">
        <f t="shared" si="0"/>
        <v>669044</v>
      </c>
      <c r="I44" s="119">
        <f t="shared" si="0"/>
        <v>5971214</v>
      </c>
      <c r="J44" s="119">
        <f t="shared" si="0"/>
        <v>5376920</v>
      </c>
      <c r="K44" s="119">
        <f t="shared" si="0"/>
        <v>1052324</v>
      </c>
      <c r="L44" s="119">
        <f t="shared" si="0"/>
        <v>918071</v>
      </c>
      <c r="M44" s="119">
        <f t="shared" si="0"/>
        <v>1244903</v>
      </c>
      <c r="N44" s="119">
        <f t="shared" si="0"/>
        <v>2148458</v>
      </c>
      <c r="O44" s="119">
        <f t="shared" si="0"/>
        <v>11009485</v>
      </c>
      <c r="P44" s="119">
        <f t="shared" si="0"/>
        <v>383932</v>
      </c>
      <c r="Q44" s="119">
        <f t="shared" si="0"/>
        <v>30923187</v>
      </c>
      <c r="R44" s="131"/>
    </row>
    <row r="45" spans="2:18" ht="21" customHeight="1" x14ac:dyDescent="0.25">
      <c r="B45" s="279" t="s">
        <v>48</v>
      </c>
      <c r="C45" s="279"/>
      <c r="D45" s="279"/>
      <c r="E45" s="279"/>
      <c r="F45" s="279"/>
      <c r="G45" s="279"/>
      <c r="H45" s="279"/>
      <c r="I45" s="279"/>
      <c r="J45" s="279"/>
      <c r="K45" s="279"/>
      <c r="L45" s="279"/>
      <c r="M45" s="279"/>
      <c r="N45" s="279"/>
      <c r="O45" s="279"/>
      <c r="P45" s="279"/>
      <c r="Q45" s="279"/>
      <c r="R45" s="132"/>
    </row>
    <row r="46" spans="2:18" ht="21" customHeight="1" x14ac:dyDescent="0.25">
      <c r="B46" s="114" t="s">
        <v>49</v>
      </c>
      <c r="C46" s="117">
        <v>2519</v>
      </c>
      <c r="D46" s="117">
        <v>27842</v>
      </c>
      <c r="E46" s="117">
        <v>-772</v>
      </c>
      <c r="F46" s="117">
        <v>139548</v>
      </c>
      <c r="G46" s="117">
        <v>5883</v>
      </c>
      <c r="H46" s="117">
        <v>16326</v>
      </c>
      <c r="I46" s="117">
        <v>0</v>
      </c>
      <c r="J46" s="117">
        <v>27034</v>
      </c>
      <c r="K46" s="117">
        <v>0</v>
      </c>
      <c r="L46" s="117">
        <v>5268</v>
      </c>
      <c r="M46" s="117">
        <v>855</v>
      </c>
      <c r="N46" s="117">
        <v>1983</v>
      </c>
      <c r="O46" s="117">
        <v>31030</v>
      </c>
      <c r="P46" s="117">
        <v>44098</v>
      </c>
      <c r="Q46" s="120">
        <v>301616</v>
      </c>
      <c r="R46" s="131"/>
    </row>
    <row r="47" spans="2:18" ht="21" customHeight="1" x14ac:dyDescent="0.25">
      <c r="B47" s="114" t="s">
        <v>67</v>
      </c>
      <c r="C47" s="117">
        <v>769</v>
      </c>
      <c r="D47" s="117">
        <v>90375</v>
      </c>
      <c r="E47" s="117">
        <v>0</v>
      </c>
      <c r="F47" s="117">
        <v>428700</v>
      </c>
      <c r="G47" s="117">
        <v>795</v>
      </c>
      <c r="H47" s="117">
        <v>57682</v>
      </c>
      <c r="I47" s="117">
        <v>0</v>
      </c>
      <c r="J47" s="117">
        <v>112072</v>
      </c>
      <c r="K47" s="117">
        <v>0</v>
      </c>
      <c r="L47" s="117">
        <v>14846</v>
      </c>
      <c r="M47" s="117">
        <v>0</v>
      </c>
      <c r="N47" s="117">
        <v>0</v>
      </c>
      <c r="O47" s="117">
        <v>149819</v>
      </c>
      <c r="P47" s="117">
        <v>158239</v>
      </c>
      <c r="Q47" s="120">
        <v>1013299</v>
      </c>
      <c r="R47" s="131"/>
    </row>
    <row r="48" spans="2:18" ht="21" customHeight="1" x14ac:dyDescent="0.25">
      <c r="B48" s="114" t="s">
        <v>50</v>
      </c>
      <c r="C48" s="117">
        <v>7562</v>
      </c>
      <c r="D48" s="117">
        <v>71078</v>
      </c>
      <c r="E48" s="117">
        <v>180836</v>
      </c>
      <c r="F48" s="117">
        <v>-8719</v>
      </c>
      <c r="G48" s="117">
        <v>7258</v>
      </c>
      <c r="H48" s="117">
        <v>35161</v>
      </c>
      <c r="I48" s="117">
        <v>2285</v>
      </c>
      <c r="J48" s="117">
        <v>85152</v>
      </c>
      <c r="K48" s="117">
        <v>0</v>
      </c>
      <c r="L48" s="117">
        <v>32028</v>
      </c>
      <c r="M48" s="117">
        <v>392</v>
      </c>
      <c r="N48" s="117">
        <v>260</v>
      </c>
      <c r="O48" s="117">
        <v>316118</v>
      </c>
      <c r="P48" s="117">
        <v>626640</v>
      </c>
      <c r="Q48" s="120">
        <v>1356051</v>
      </c>
      <c r="R48" s="131"/>
    </row>
    <row r="49" spans="2:19" ht="21" customHeight="1" x14ac:dyDescent="0.25">
      <c r="B49" s="118" t="s">
        <v>47</v>
      </c>
      <c r="C49" s="119">
        <f>SUM(C46:C48)</f>
        <v>10850</v>
      </c>
      <c r="D49" s="119">
        <f t="shared" ref="D49:Q49" si="1">SUM(D46:D48)</f>
        <v>189295</v>
      </c>
      <c r="E49" s="119">
        <f t="shared" si="1"/>
        <v>180064</v>
      </c>
      <c r="F49" s="119">
        <f t="shared" si="1"/>
        <v>559529</v>
      </c>
      <c r="G49" s="119">
        <f t="shared" si="1"/>
        <v>13936</v>
      </c>
      <c r="H49" s="119">
        <f t="shared" si="1"/>
        <v>109169</v>
      </c>
      <c r="I49" s="119">
        <f t="shared" si="1"/>
        <v>2285</v>
      </c>
      <c r="J49" s="119">
        <f t="shared" si="1"/>
        <v>224258</v>
      </c>
      <c r="K49" s="119">
        <f t="shared" si="1"/>
        <v>0</v>
      </c>
      <c r="L49" s="119">
        <f t="shared" si="1"/>
        <v>52142</v>
      </c>
      <c r="M49" s="119">
        <f t="shared" si="1"/>
        <v>1247</v>
      </c>
      <c r="N49" s="119">
        <f t="shared" si="1"/>
        <v>2243</v>
      </c>
      <c r="O49" s="119">
        <f t="shared" si="1"/>
        <v>496967</v>
      </c>
      <c r="P49" s="119">
        <f t="shared" si="1"/>
        <v>828977</v>
      </c>
      <c r="Q49" s="119">
        <f t="shared" si="1"/>
        <v>2670966</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mergeCells count="4">
    <mergeCell ref="B4:Q4"/>
    <mergeCell ref="B6:Q6"/>
    <mergeCell ref="B45:Q45"/>
    <mergeCell ref="B50:Q5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A13" workbookViewId="0">
      <selection activeCell="C39" sqref="C39:Q39"/>
    </sheetView>
  </sheetViews>
  <sheetFormatPr defaultRowHeight="15" x14ac:dyDescent="0.25"/>
  <cols>
    <col min="1" max="1" width="12.42578125" style="11" customWidth="1"/>
    <col min="2" max="2" width="51.28515625" style="24" customWidth="1"/>
    <col min="3" max="17" width="21.5703125" style="11" customWidth="1"/>
    <col min="18" max="19" width="6.140625" style="11" bestFit="1" customWidth="1"/>
    <col min="20" max="20" width="13.5703125" style="11" customWidth="1"/>
    <col min="21" max="16384" width="9.140625" style="11"/>
  </cols>
  <sheetData>
    <row r="3" spans="2:18" ht="5.25" customHeight="1" x14ac:dyDescent="0.25"/>
    <row r="4" spans="2:18" ht="16.5" customHeight="1" x14ac:dyDescent="0.25">
      <c r="B4" s="277" t="s">
        <v>301</v>
      </c>
      <c r="C4" s="277"/>
      <c r="D4" s="277"/>
      <c r="E4" s="277"/>
      <c r="F4" s="277"/>
      <c r="G4" s="277"/>
      <c r="H4" s="277"/>
      <c r="I4" s="277"/>
      <c r="J4" s="277"/>
      <c r="K4" s="277"/>
      <c r="L4" s="277"/>
      <c r="M4" s="277"/>
      <c r="N4" s="277"/>
      <c r="O4" s="277"/>
      <c r="P4" s="277"/>
      <c r="Q4" s="277"/>
      <c r="R4" s="13"/>
    </row>
    <row r="5" spans="2:18" ht="16.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16.5" customHeight="1" x14ac:dyDescent="0.25">
      <c r="B6" s="278" t="s">
        <v>16</v>
      </c>
      <c r="C6" s="278"/>
      <c r="D6" s="278"/>
      <c r="E6" s="278"/>
      <c r="F6" s="278"/>
      <c r="G6" s="278"/>
      <c r="H6" s="278"/>
      <c r="I6" s="278"/>
      <c r="J6" s="278"/>
      <c r="K6" s="278"/>
      <c r="L6" s="278"/>
      <c r="M6" s="278"/>
      <c r="N6" s="278"/>
      <c r="O6" s="278"/>
      <c r="P6" s="278"/>
      <c r="Q6" s="278"/>
      <c r="R6" s="121"/>
    </row>
    <row r="7" spans="2:18" ht="16.5" customHeight="1" x14ac:dyDescent="0.25">
      <c r="B7" s="114" t="s">
        <v>17</v>
      </c>
      <c r="C7" s="117">
        <v>0</v>
      </c>
      <c r="D7" s="117">
        <v>-1</v>
      </c>
      <c r="E7" s="117">
        <v>-12</v>
      </c>
      <c r="F7" s="117">
        <v>-44</v>
      </c>
      <c r="G7" s="117">
        <v>75</v>
      </c>
      <c r="H7" s="117">
        <v>305</v>
      </c>
      <c r="I7" s="117">
        <v>0</v>
      </c>
      <c r="J7" s="117">
        <v>0</v>
      </c>
      <c r="K7" s="117">
        <v>0</v>
      </c>
      <c r="L7" s="117">
        <v>-1293</v>
      </c>
      <c r="M7" s="117">
        <v>3</v>
      </c>
      <c r="N7" s="117">
        <v>548</v>
      </c>
      <c r="O7" s="117">
        <v>107305</v>
      </c>
      <c r="P7" s="117">
        <v>-569</v>
      </c>
      <c r="Q7" s="120">
        <v>106317</v>
      </c>
      <c r="R7" s="131"/>
    </row>
    <row r="8" spans="2:18" ht="16.5" customHeight="1" x14ac:dyDescent="0.25">
      <c r="B8" s="114" t="s">
        <v>18</v>
      </c>
      <c r="C8" s="117">
        <v>0</v>
      </c>
      <c r="D8" s="117">
        <v>917</v>
      </c>
      <c r="E8" s="117">
        <v>372</v>
      </c>
      <c r="F8" s="117">
        <v>-1641</v>
      </c>
      <c r="G8" s="117">
        <v>895</v>
      </c>
      <c r="H8" s="117">
        <v>-292</v>
      </c>
      <c r="I8" s="117">
        <v>18209</v>
      </c>
      <c r="J8" s="117">
        <v>15142</v>
      </c>
      <c r="K8" s="117">
        <v>0</v>
      </c>
      <c r="L8" s="117">
        <v>353</v>
      </c>
      <c r="M8" s="117">
        <v>444</v>
      </c>
      <c r="N8" s="117">
        <v>3048</v>
      </c>
      <c r="O8" s="117">
        <v>0</v>
      </c>
      <c r="P8" s="117">
        <v>-1789</v>
      </c>
      <c r="Q8" s="120">
        <v>35658</v>
      </c>
      <c r="R8" s="131"/>
    </row>
    <row r="9" spans="2:18" ht="16.5" customHeight="1" x14ac:dyDescent="0.25">
      <c r="B9" s="114" t="s">
        <v>19</v>
      </c>
      <c r="C9" s="117">
        <v>-653</v>
      </c>
      <c r="D9" s="117">
        <v>5177</v>
      </c>
      <c r="E9" s="117">
        <v>-3916</v>
      </c>
      <c r="F9" s="117">
        <v>-30709</v>
      </c>
      <c r="G9" s="117">
        <v>-11135</v>
      </c>
      <c r="H9" s="117">
        <v>-5770</v>
      </c>
      <c r="I9" s="117">
        <v>-47230</v>
      </c>
      <c r="J9" s="117">
        <v>-10648</v>
      </c>
      <c r="K9" s="117">
        <v>0</v>
      </c>
      <c r="L9" s="117">
        <v>-9977</v>
      </c>
      <c r="M9" s="117">
        <v>-22142</v>
      </c>
      <c r="N9" s="117">
        <v>1541</v>
      </c>
      <c r="O9" s="117">
        <v>0</v>
      </c>
      <c r="P9" s="117">
        <v>0</v>
      </c>
      <c r="Q9" s="120">
        <v>-135464</v>
      </c>
      <c r="R9" s="131"/>
    </row>
    <row r="10" spans="2:18" ht="16.5" customHeight="1" x14ac:dyDescent="0.25">
      <c r="B10" s="114" t="s">
        <v>199</v>
      </c>
      <c r="C10" s="117">
        <v>-295</v>
      </c>
      <c r="D10" s="117">
        <v>244</v>
      </c>
      <c r="E10" s="117">
        <v>1374</v>
      </c>
      <c r="F10" s="117">
        <v>1899</v>
      </c>
      <c r="G10" s="117">
        <v>924</v>
      </c>
      <c r="H10" s="117">
        <v>1723</v>
      </c>
      <c r="I10" s="117">
        <v>3243</v>
      </c>
      <c r="J10" s="117">
        <v>2199</v>
      </c>
      <c r="K10" s="117">
        <v>0</v>
      </c>
      <c r="L10" s="117">
        <v>178</v>
      </c>
      <c r="M10" s="117">
        <v>-62</v>
      </c>
      <c r="N10" s="117">
        <v>2820</v>
      </c>
      <c r="O10" s="117">
        <v>0</v>
      </c>
      <c r="P10" s="117">
        <v>-2069</v>
      </c>
      <c r="Q10" s="120">
        <v>12177</v>
      </c>
      <c r="R10" s="131"/>
    </row>
    <row r="11" spans="2:18" ht="16.5" customHeight="1" x14ac:dyDescent="0.25">
      <c r="B11" s="114" t="s">
        <v>20</v>
      </c>
      <c r="C11" s="117">
        <v>70</v>
      </c>
      <c r="D11" s="117">
        <v>-699</v>
      </c>
      <c r="E11" s="117">
        <v>939</v>
      </c>
      <c r="F11" s="117">
        <v>-10083</v>
      </c>
      <c r="G11" s="117">
        <v>1945</v>
      </c>
      <c r="H11" s="117">
        <v>6697</v>
      </c>
      <c r="I11" s="117">
        <v>18342</v>
      </c>
      <c r="J11" s="117">
        <v>24052</v>
      </c>
      <c r="K11" s="117">
        <v>0</v>
      </c>
      <c r="L11" s="117">
        <v>4666</v>
      </c>
      <c r="M11" s="117">
        <v>1161</v>
      </c>
      <c r="N11" s="117">
        <v>17766</v>
      </c>
      <c r="O11" s="117">
        <v>-1647</v>
      </c>
      <c r="P11" s="117">
        <v>-2125</v>
      </c>
      <c r="Q11" s="120">
        <v>61084</v>
      </c>
      <c r="R11" s="131"/>
    </row>
    <row r="12" spans="2:18" ht="16.5" customHeight="1" x14ac:dyDescent="0.25">
      <c r="B12" s="114" t="s">
        <v>191</v>
      </c>
      <c r="C12" s="117">
        <v>0</v>
      </c>
      <c r="D12" s="117">
        <v>-3009</v>
      </c>
      <c r="E12" s="117">
        <v>1992</v>
      </c>
      <c r="F12" s="117">
        <v>4375</v>
      </c>
      <c r="G12" s="117">
        <v>153</v>
      </c>
      <c r="H12" s="117">
        <v>-3027</v>
      </c>
      <c r="I12" s="117">
        <v>28218</v>
      </c>
      <c r="J12" s="117">
        <v>28889</v>
      </c>
      <c r="K12" s="117">
        <v>0</v>
      </c>
      <c r="L12" s="117">
        <v>12</v>
      </c>
      <c r="M12" s="117">
        <v>1178</v>
      </c>
      <c r="N12" s="117">
        <v>10026</v>
      </c>
      <c r="O12" s="117">
        <v>55007</v>
      </c>
      <c r="P12" s="117">
        <v>16661</v>
      </c>
      <c r="Q12" s="120">
        <v>140477</v>
      </c>
      <c r="R12" s="131"/>
    </row>
    <row r="13" spans="2:18" ht="16.5" customHeight="1" x14ac:dyDescent="0.25">
      <c r="B13" s="114" t="s">
        <v>21</v>
      </c>
      <c r="C13" s="117">
        <v>0</v>
      </c>
      <c r="D13" s="117">
        <v>-679</v>
      </c>
      <c r="E13" s="117">
        <v>685</v>
      </c>
      <c r="F13" s="117">
        <v>119</v>
      </c>
      <c r="G13" s="117">
        <v>-1746</v>
      </c>
      <c r="H13" s="117">
        <v>1047</v>
      </c>
      <c r="I13" s="117">
        <v>13283</v>
      </c>
      <c r="J13" s="117">
        <v>10796</v>
      </c>
      <c r="K13" s="117">
        <v>0</v>
      </c>
      <c r="L13" s="117">
        <v>-179</v>
      </c>
      <c r="M13" s="117">
        <v>817</v>
      </c>
      <c r="N13" s="117">
        <v>4344</v>
      </c>
      <c r="O13" s="117">
        <v>0</v>
      </c>
      <c r="P13" s="117">
        <v>-3626</v>
      </c>
      <c r="Q13" s="120">
        <v>24861</v>
      </c>
      <c r="R13" s="131"/>
    </row>
    <row r="14" spans="2:18" ht="16.5" customHeight="1" x14ac:dyDescent="0.25">
      <c r="B14" s="114" t="s">
        <v>22</v>
      </c>
      <c r="C14" s="117">
        <v>5728</v>
      </c>
      <c r="D14" s="117">
        <v>0</v>
      </c>
      <c r="E14" s="117">
        <v>789</v>
      </c>
      <c r="F14" s="117">
        <v>18097</v>
      </c>
      <c r="G14" s="117">
        <v>10176</v>
      </c>
      <c r="H14" s="117">
        <v>-2323</v>
      </c>
      <c r="I14" s="117">
        <v>64966</v>
      </c>
      <c r="J14" s="117">
        <v>73891</v>
      </c>
      <c r="K14" s="117">
        <v>0</v>
      </c>
      <c r="L14" s="117">
        <v>15627</v>
      </c>
      <c r="M14" s="117">
        <v>21208</v>
      </c>
      <c r="N14" s="117">
        <v>17141</v>
      </c>
      <c r="O14" s="117">
        <v>53266</v>
      </c>
      <c r="P14" s="117">
        <v>-1262</v>
      </c>
      <c r="Q14" s="120">
        <v>277303</v>
      </c>
      <c r="R14" s="131"/>
    </row>
    <row r="15" spans="2:18" ht="16.5" customHeight="1" x14ac:dyDescent="0.25">
      <c r="B15" s="114" t="s">
        <v>23</v>
      </c>
      <c r="C15" s="117">
        <v>0</v>
      </c>
      <c r="D15" s="117">
        <v>775</v>
      </c>
      <c r="E15" s="117">
        <v>286</v>
      </c>
      <c r="F15" s="117">
        <v>379</v>
      </c>
      <c r="G15" s="117">
        <v>-11</v>
      </c>
      <c r="H15" s="117">
        <v>6010</v>
      </c>
      <c r="I15" s="117">
        <v>2409</v>
      </c>
      <c r="J15" s="117">
        <v>924</v>
      </c>
      <c r="K15" s="117">
        <v>0</v>
      </c>
      <c r="L15" s="117">
        <v>276</v>
      </c>
      <c r="M15" s="117">
        <v>4860</v>
      </c>
      <c r="N15" s="117">
        <v>1523</v>
      </c>
      <c r="O15" s="117">
        <v>0</v>
      </c>
      <c r="P15" s="117">
        <v>-484</v>
      </c>
      <c r="Q15" s="120">
        <v>16945</v>
      </c>
      <c r="R15" s="131"/>
    </row>
    <row r="16" spans="2:18" ht="16.5" customHeight="1" x14ac:dyDescent="0.25">
      <c r="B16" s="114" t="s">
        <v>24</v>
      </c>
      <c r="C16" s="117">
        <v>0</v>
      </c>
      <c r="D16" s="117">
        <v>0</v>
      </c>
      <c r="E16" s="117">
        <v>0</v>
      </c>
      <c r="F16" s="117">
        <v>0</v>
      </c>
      <c r="G16" s="117">
        <v>0</v>
      </c>
      <c r="H16" s="117">
        <v>0</v>
      </c>
      <c r="I16" s="117">
        <v>5563</v>
      </c>
      <c r="J16" s="117">
        <v>1733</v>
      </c>
      <c r="K16" s="117">
        <v>77649</v>
      </c>
      <c r="L16" s="117">
        <v>0</v>
      </c>
      <c r="M16" s="117">
        <v>0</v>
      </c>
      <c r="N16" s="117">
        <v>0</v>
      </c>
      <c r="O16" s="117">
        <v>0</v>
      </c>
      <c r="P16" s="117">
        <v>0</v>
      </c>
      <c r="Q16" s="120">
        <v>84946</v>
      </c>
      <c r="R16" s="131"/>
    </row>
    <row r="17" spans="2:18" ht="16.5" customHeight="1" x14ac:dyDescent="0.25">
      <c r="B17" s="114" t="s">
        <v>25</v>
      </c>
      <c r="C17" s="117">
        <v>-1189</v>
      </c>
      <c r="D17" s="117">
        <v>-1476</v>
      </c>
      <c r="E17" s="117">
        <v>350</v>
      </c>
      <c r="F17" s="117">
        <v>-1456</v>
      </c>
      <c r="G17" s="117">
        <v>1460</v>
      </c>
      <c r="H17" s="117">
        <v>929</v>
      </c>
      <c r="I17" s="117">
        <v>11933</v>
      </c>
      <c r="J17" s="117">
        <v>15896</v>
      </c>
      <c r="K17" s="117">
        <v>1494</v>
      </c>
      <c r="L17" s="117">
        <v>843</v>
      </c>
      <c r="M17" s="117">
        <v>-708</v>
      </c>
      <c r="N17" s="117">
        <v>6491</v>
      </c>
      <c r="O17" s="117">
        <v>0</v>
      </c>
      <c r="P17" s="117">
        <v>9840</v>
      </c>
      <c r="Q17" s="120">
        <v>44407</v>
      </c>
      <c r="R17" s="131"/>
    </row>
    <row r="18" spans="2:18" ht="16.5" customHeight="1" x14ac:dyDescent="0.25">
      <c r="B18" s="114" t="s">
        <v>26</v>
      </c>
      <c r="C18" s="117">
        <v>0</v>
      </c>
      <c r="D18" s="117">
        <v>-1493</v>
      </c>
      <c r="E18" s="117">
        <v>1314</v>
      </c>
      <c r="F18" s="117">
        <v>5490</v>
      </c>
      <c r="G18" s="117">
        <v>1685</v>
      </c>
      <c r="H18" s="117">
        <v>2203</v>
      </c>
      <c r="I18" s="117">
        <v>16975</v>
      </c>
      <c r="J18" s="117">
        <v>17427</v>
      </c>
      <c r="K18" s="117">
        <v>0</v>
      </c>
      <c r="L18" s="117">
        <v>6462</v>
      </c>
      <c r="M18" s="117">
        <v>764</v>
      </c>
      <c r="N18" s="117">
        <v>7150</v>
      </c>
      <c r="O18" s="117">
        <v>5652</v>
      </c>
      <c r="P18" s="117">
        <v>-2878</v>
      </c>
      <c r="Q18" s="120">
        <v>60750</v>
      </c>
      <c r="R18" s="131"/>
    </row>
    <row r="19" spans="2:18" ht="16.5" customHeight="1" x14ac:dyDescent="0.25">
      <c r="B19" s="114" t="s">
        <v>27</v>
      </c>
      <c r="C19" s="117">
        <v>-7838</v>
      </c>
      <c r="D19" s="117">
        <v>-13367</v>
      </c>
      <c r="E19" s="117">
        <v>1449</v>
      </c>
      <c r="F19" s="117">
        <v>-73051</v>
      </c>
      <c r="G19" s="117">
        <v>2097</v>
      </c>
      <c r="H19" s="117">
        <v>5094</v>
      </c>
      <c r="I19" s="117">
        <v>12620</v>
      </c>
      <c r="J19" s="117">
        <v>12026</v>
      </c>
      <c r="K19" s="117">
        <v>4736</v>
      </c>
      <c r="L19" s="117">
        <v>1013</v>
      </c>
      <c r="M19" s="117">
        <v>10932</v>
      </c>
      <c r="N19" s="117">
        <v>19375</v>
      </c>
      <c r="O19" s="117">
        <v>-68975</v>
      </c>
      <c r="P19" s="117">
        <v>-4793</v>
      </c>
      <c r="Q19" s="120">
        <v>-98682</v>
      </c>
      <c r="R19" s="131"/>
    </row>
    <row r="20" spans="2:18" ht="16.5" customHeight="1" x14ac:dyDescent="0.25">
      <c r="B20" s="114" t="s">
        <v>28</v>
      </c>
      <c r="C20" s="117">
        <v>0</v>
      </c>
      <c r="D20" s="117">
        <v>5633</v>
      </c>
      <c r="E20" s="117">
        <v>4421</v>
      </c>
      <c r="F20" s="117">
        <v>25747</v>
      </c>
      <c r="G20" s="117">
        <v>3231</v>
      </c>
      <c r="H20" s="117">
        <v>17364</v>
      </c>
      <c r="I20" s="117">
        <v>32727</v>
      </c>
      <c r="J20" s="117">
        <v>31829</v>
      </c>
      <c r="K20" s="117">
        <v>0</v>
      </c>
      <c r="L20" s="117">
        <v>3154</v>
      </c>
      <c r="M20" s="117">
        <v>11306</v>
      </c>
      <c r="N20" s="117">
        <v>31042</v>
      </c>
      <c r="O20" s="117">
        <v>0</v>
      </c>
      <c r="P20" s="117">
        <v>1940</v>
      </c>
      <c r="Q20" s="120">
        <v>168395</v>
      </c>
      <c r="R20" s="131"/>
    </row>
    <row r="21" spans="2:18" ht="16.5" customHeight="1" x14ac:dyDescent="0.25">
      <c r="B21" s="114" t="s">
        <v>29</v>
      </c>
      <c r="C21" s="117">
        <v>-1350</v>
      </c>
      <c r="D21" s="117">
        <v>-1625</v>
      </c>
      <c r="E21" s="117">
        <v>8034</v>
      </c>
      <c r="F21" s="117">
        <v>-5490</v>
      </c>
      <c r="G21" s="117">
        <v>4062</v>
      </c>
      <c r="H21" s="117">
        <v>2882</v>
      </c>
      <c r="I21" s="117">
        <v>20000</v>
      </c>
      <c r="J21" s="117">
        <v>14897</v>
      </c>
      <c r="K21" s="117">
        <v>0</v>
      </c>
      <c r="L21" s="117">
        <v>7418</v>
      </c>
      <c r="M21" s="117">
        <v>3741</v>
      </c>
      <c r="N21" s="117">
        <v>15216</v>
      </c>
      <c r="O21" s="117">
        <v>-48532</v>
      </c>
      <c r="P21" s="117">
        <v>-3985</v>
      </c>
      <c r="Q21" s="120">
        <v>15270</v>
      </c>
      <c r="R21" s="131"/>
    </row>
    <row r="22" spans="2:18" ht="16.5" customHeight="1" x14ac:dyDescent="0.25">
      <c r="B22" s="114" t="s">
        <v>30</v>
      </c>
      <c r="C22" s="117">
        <v>-6721</v>
      </c>
      <c r="D22" s="117">
        <v>111</v>
      </c>
      <c r="E22" s="117">
        <v>3551</v>
      </c>
      <c r="F22" s="117">
        <v>-10117</v>
      </c>
      <c r="G22" s="117">
        <v>351</v>
      </c>
      <c r="H22" s="117">
        <v>3698</v>
      </c>
      <c r="I22" s="117">
        <v>25028</v>
      </c>
      <c r="J22" s="117">
        <v>12622</v>
      </c>
      <c r="K22" s="117">
        <v>0</v>
      </c>
      <c r="L22" s="117">
        <v>1601</v>
      </c>
      <c r="M22" s="117">
        <v>7235</v>
      </c>
      <c r="N22" s="117">
        <v>18960</v>
      </c>
      <c r="O22" s="117">
        <v>1901</v>
      </c>
      <c r="P22" s="117">
        <v>-1831</v>
      </c>
      <c r="Q22" s="120">
        <v>56389</v>
      </c>
      <c r="R22" s="131"/>
    </row>
    <row r="23" spans="2:18" ht="16.5" customHeight="1" x14ac:dyDescent="0.25">
      <c r="B23" s="114" t="s">
        <v>31</v>
      </c>
      <c r="C23" s="117">
        <v>0</v>
      </c>
      <c r="D23" s="117">
        <v>-402</v>
      </c>
      <c r="E23" s="117">
        <v>-245</v>
      </c>
      <c r="F23" s="117">
        <v>-3058</v>
      </c>
      <c r="G23" s="117">
        <v>590</v>
      </c>
      <c r="H23" s="117">
        <v>1614</v>
      </c>
      <c r="I23" s="117">
        <v>3382</v>
      </c>
      <c r="J23" s="117">
        <v>3788</v>
      </c>
      <c r="K23" s="117">
        <v>0</v>
      </c>
      <c r="L23" s="117">
        <v>-563</v>
      </c>
      <c r="M23" s="117">
        <v>579</v>
      </c>
      <c r="N23" s="117">
        <v>5373</v>
      </c>
      <c r="O23" s="117">
        <v>0</v>
      </c>
      <c r="P23" s="117">
        <v>-1697</v>
      </c>
      <c r="Q23" s="120">
        <v>9360</v>
      </c>
      <c r="R23" s="131"/>
    </row>
    <row r="24" spans="2:18" ht="16.5" customHeight="1" x14ac:dyDescent="0.25">
      <c r="B24" s="114" t="s">
        <v>32</v>
      </c>
      <c r="C24" s="117">
        <v>0</v>
      </c>
      <c r="D24" s="117">
        <v>2</v>
      </c>
      <c r="E24" s="117">
        <v>11</v>
      </c>
      <c r="F24" s="117">
        <v>9</v>
      </c>
      <c r="G24" s="117">
        <v>-9</v>
      </c>
      <c r="H24" s="117">
        <v>42</v>
      </c>
      <c r="I24" s="117">
        <v>4759</v>
      </c>
      <c r="J24" s="117">
        <v>1983</v>
      </c>
      <c r="K24" s="117">
        <v>38315</v>
      </c>
      <c r="L24" s="117">
        <v>13</v>
      </c>
      <c r="M24" s="117">
        <v>3</v>
      </c>
      <c r="N24" s="117">
        <v>32</v>
      </c>
      <c r="O24" s="117">
        <v>0</v>
      </c>
      <c r="P24" s="117">
        <v>0</v>
      </c>
      <c r="Q24" s="120">
        <v>45161</v>
      </c>
      <c r="R24" s="131"/>
    </row>
    <row r="25" spans="2:18" ht="16.5" customHeight="1" x14ac:dyDescent="0.25">
      <c r="B25" s="114" t="s">
        <v>33</v>
      </c>
      <c r="C25" s="117">
        <v>-3049</v>
      </c>
      <c r="D25" s="117">
        <v>-1731</v>
      </c>
      <c r="E25" s="117">
        <v>1865</v>
      </c>
      <c r="F25" s="117">
        <v>3435</v>
      </c>
      <c r="G25" s="117">
        <v>3203</v>
      </c>
      <c r="H25" s="117">
        <v>1375</v>
      </c>
      <c r="I25" s="117">
        <v>29256</v>
      </c>
      <c r="J25" s="117">
        <v>18312</v>
      </c>
      <c r="K25" s="117">
        <v>0</v>
      </c>
      <c r="L25" s="117">
        <v>13481</v>
      </c>
      <c r="M25" s="117">
        <v>2919</v>
      </c>
      <c r="N25" s="117">
        <v>1837</v>
      </c>
      <c r="O25" s="117">
        <v>36609</v>
      </c>
      <c r="P25" s="117">
        <v>2322</v>
      </c>
      <c r="Q25" s="120">
        <v>109835</v>
      </c>
      <c r="R25" s="131"/>
    </row>
    <row r="26" spans="2:18" ht="16.5" customHeight="1" x14ac:dyDescent="0.25">
      <c r="B26" s="114" t="s">
        <v>34</v>
      </c>
      <c r="C26" s="117">
        <v>0</v>
      </c>
      <c r="D26" s="117">
        <v>-10426</v>
      </c>
      <c r="E26" s="117">
        <v>2610</v>
      </c>
      <c r="F26" s="117">
        <v>-32914</v>
      </c>
      <c r="G26" s="117">
        <v>1195</v>
      </c>
      <c r="H26" s="117">
        <v>10069</v>
      </c>
      <c r="I26" s="117">
        <v>12960</v>
      </c>
      <c r="J26" s="117">
        <v>29853</v>
      </c>
      <c r="K26" s="117">
        <v>0</v>
      </c>
      <c r="L26" s="117">
        <v>-2098</v>
      </c>
      <c r="M26" s="117">
        <v>-21173</v>
      </c>
      <c r="N26" s="117">
        <v>34178</v>
      </c>
      <c r="O26" s="117">
        <v>3912</v>
      </c>
      <c r="P26" s="117">
        <v>-346</v>
      </c>
      <c r="Q26" s="120">
        <v>27818</v>
      </c>
      <c r="R26" s="131"/>
    </row>
    <row r="27" spans="2:18" ht="16.5" customHeight="1" x14ac:dyDescent="0.25">
      <c r="B27" s="114" t="s">
        <v>35</v>
      </c>
      <c r="C27" s="117">
        <v>0</v>
      </c>
      <c r="D27" s="117">
        <v>426</v>
      </c>
      <c r="E27" s="117">
        <v>1093</v>
      </c>
      <c r="F27" s="117">
        <v>2222</v>
      </c>
      <c r="G27" s="117">
        <v>1769</v>
      </c>
      <c r="H27" s="117">
        <v>178</v>
      </c>
      <c r="I27" s="117">
        <v>19953</v>
      </c>
      <c r="J27" s="117">
        <v>20824</v>
      </c>
      <c r="K27" s="117">
        <v>0</v>
      </c>
      <c r="L27" s="117">
        <v>538</v>
      </c>
      <c r="M27" s="117">
        <v>-8319</v>
      </c>
      <c r="N27" s="117">
        <v>3077</v>
      </c>
      <c r="O27" s="117">
        <v>0</v>
      </c>
      <c r="P27" s="117">
        <v>2443</v>
      </c>
      <c r="Q27" s="120">
        <v>44204</v>
      </c>
      <c r="R27" s="131"/>
    </row>
    <row r="28" spans="2:18" ht="16.5" customHeight="1" x14ac:dyDescent="0.25">
      <c r="B28" s="114" t="s">
        <v>36</v>
      </c>
      <c r="C28" s="117">
        <v>0</v>
      </c>
      <c r="D28" s="117">
        <v>907</v>
      </c>
      <c r="E28" s="117">
        <v>1053</v>
      </c>
      <c r="F28" s="117">
        <v>4072</v>
      </c>
      <c r="G28" s="117">
        <v>5098</v>
      </c>
      <c r="H28" s="117">
        <v>138</v>
      </c>
      <c r="I28" s="117">
        <v>15926</v>
      </c>
      <c r="J28" s="117">
        <v>22091</v>
      </c>
      <c r="K28" s="117">
        <v>0</v>
      </c>
      <c r="L28" s="117">
        <v>3541</v>
      </c>
      <c r="M28" s="117">
        <v>1137</v>
      </c>
      <c r="N28" s="117">
        <v>2718</v>
      </c>
      <c r="O28" s="117">
        <v>32284</v>
      </c>
      <c r="P28" s="117">
        <v>4994</v>
      </c>
      <c r="Q28" s="120">
        <v>93960</v>
      </c>
      <c r="R28" s="131"/>
    </row>
    <row r="29" spans="2:18" ht="16.5" customHeight="1" x14ac:dyDescent="0.25">
      <c r="B29" s="114" t="s">
        <v>37</v>
      </c>
      <c r="C29" s="117">
        <v>-192</v>
      </c>
      <c r="D29" s="117">
        <v>-4399</v>
      </c>
      <c r="E29" s="117">
        <v>123</v>
      </c>
      <c r="F29" s="117">
        <v>-19795</v>
      </c>
      <c r="G29" s="117">
        <v>363</v>
      </c>
      <c r="H29" s="117">
        <v>4582</v>
      </c>
      <c r="I29" s="117">
        <v>6117</v>
      </c>
      <c r="J29" s="117">
        <v>5947</v>
      </c>
      <c r="K29" s="117">
        <v>0</v>
      </c>
      <c r="L29" s="117">
        <v>404</v>
      </c>
      <c r="M29" s="117">
        <v>-1671</v>
      </c>
      <c r="N29" s="117">
        <v>16208</v>
      </c>
      <c r="O29" s="117">
        <v>0</v>
      </c>
      <c r="P29" s="117">
        <v>-6251</v>
      </c>
      <c r="Q29" s="120">
        <v>1435</v>
      </c>
      <c r="R29" s="131"/>
    </row>
    <row r="30" spans="2:18" ht="16.5" customHeight="1" x14ac:dyDescent="0.25">
      <c r="B30" s="114" t="s">
        <v>38</v>
      </c>
      <c r="C30" s="117">
        <v>0</v>
      </c>
      <c r="D30" s="117">
        <v>-696</v>
      </c>
      <c r="E30" s="117">
        <v>2549</v>
      </c>
      <c r="F30" s="117">
        <v>-4997</v>
      </c>
      <c r="G30" s="117">
        <v>-89</v>
      </c>
      <c r="H30" s="117">
        <v>-81</v>
      </c>
      <c r="I30" s="117">
        <v>21436</v>
      </c>
      <c r="J30" s="117">
        <v>20627</v>
      </c>
      <c r="K30" s="117">
        <v>0</v>
      </c>
      <c r="L30" s="117">
        <v>-278</v>
      </c>
      <c r="M30" s="117">
        <v>-1078</v>
      </c>
      <c r="N30" s="117">
        <v>21592</v>
      </c>
      <c r="O30" s="117">
        <v>0</v>
      </c>
      <c r="P30" s="117">
        <v>-642</v>
      </c>
      <c r="Q30" s="120">
        <v>58344</v>
      </c>
      <c r="R30" s="131"/>
    </row>
    <row r="31" spans="2:18" ht="16.5" customHeight="1" x14ac:dyDescent="0.25">
      <c r="B31" s="114" t="s">
        <v>193</v>
      </c>
      <c r="C31" s="117">
        <v>0</v>
      </c>
      <c r="D31" s="117">
        <v>97</v>
      </c>
      <c r="E31" s="117">
        <v>479</v>
      </c>
      <c r="F31" s="117">
        <v>1930</v>
      </c>
      <c r="G31" s="117">
        <v>914</v>
      </c>
      <c r="H31" s="117">
        <v>-87</v>
      </c>
      <c r="I31" s="117">
        <v>8420</v>
      </c>
      <c r="J31" s="117">
        <v>7003</v>
      </c>
      <c r="K31" s="117">
        <v>0</v>
      </c>
      <c r="L31" s="117">
        <v>4813</v>
      </c>
      <c r="M31" s="117">
        <v>1645</v>
      </c>
      <c r="N31" s="117">
        <v>4043</v>
      </c>
      <c r="O31" s="117">
        <v>852</v>
      </c>
      <c r="P31" s="117">
        <v>-30</v>
      </c>
      <c r="Q31" s="120">
        <v>30079</v>
      </c>
      <c r="R31" s="131"/>
    </row>
    <row r="32" spans="2:18" ht="16.5" customHeight="1" x14ac:dyDescent="0.25">
      <c r="B32" s="114" t="s">
        <v>194</v>
      </c>
      <c r="C32" s="117">
        <v>-1619</v>
      </c>
      <c r="D32" s="117">
        <v>-1441</v>
      </c>
      <c r="E32" s="117">
        <v>250</v>
      </c>
      <c r="F32" s="117">
        <v>-1041</v>
      </c>
      <c r="G32" s="117">
        <v>1668</v>
      </c>
      <c r="H32" s="117">
        <v>-243</v>
      </c>
      <c r="I32" s="117">
        <v>3141</v>
      </c>
      <c r="J32" s="117">
        <v>1532</v>
      </c>
      <c r="K32" s="117">
        <v>0</v>
      </c>
      <c r="L32" s="117">
        <v>565</v>
      </c>
      <c r="M32" s="117">
        <v>361</v>
      </c>
      <c r="N32" s="117">
        <v>885</v>
      </c>
      <c r="O32" s="117">
        <v>0</v>
      </c>
      <c r="P32" s="117">
        <v>-83</v>
      </c>
      <c r="Q32" s="120">
        <v>3976</v>
      </c>
      <c r="R32" s="131"/>
    </row>
    <row r="33" spans="2:18" ht="16.5" customHeight="1" x14ac:dyDescent="0.25">
      <c r="B33" s="114" t="s">
        <v>211</v>
      </c>
      <c r="C33" s="117">
        <v>0</v>
      </c>
      <c r="D33" s="117">
        <v>-162</v>
      </c>
      <c r="E33" s="117">
        <v>212</v>
      </c>
      <c r="F33" s="117">
        <v>-3673</v>
      </c>
      <c r="G33" s="117">
        <v>3180</v>
      </c>
      <c r="H33" s="117">
        <v>159</v>
      </c>
      <c r="I33" s="117">
        <v>8711</v>
      </c>
      <c r="J33" s="117">
        <v>4776</v>
      </c>
      <c r="K33" s="117">
        <v>0</v>
      </c>
      <c r="L33" s="117">
        <v>3413</v>
      </c>
      <c r="M33" s="117">
        <v>2898</v>
      </c>
      <c r="N33" s="117">
        <v>1562</v>
      </c>
      <c r="O33" s="117">
        <v>0</v>
      </c>
      <c r="P33" s="117">
        <v>-89</v>
      </c>
      <c r="Q33" s="120">
        <v>20987</v>
      </c>
      <c r="R33" s="131"/>
    </row>
    <row r="34" spans="2:18" ht="16.5" customHeight="1" x14ac:dyDescent="0.25">
      <c r="B34" s="114" t="s">
        <v>195</v>
      </c>
      <c r="C34" s="117">
        <v>0</v>
      </c>
      <c r="D34" s="117">
        <v>-326</v>
      </c>
      <c r="E34" s="117">
        <v>363</v>
      </c>
      <c r="F34" s="117">
        <v>-214</v>
      </c>
      <c r="G34" s="117">
        <v>2447</v>
      </c>
      <c r="H34" s="117">
        <v>1119</v>
      </c>
      <c r="I34" s="117">
        <v>2973</v>
      </c>
      <c r="J34" s="117">
        <v>7543</v>
      </c>
      <c r="K34" s="117">
        <v>0</v>
      </c>
      <c r="L34" s="117">
        <v>3128</v>
      </c>
      <c r="M34" s="117">
        <v>768</v>
      </c>
      <c r="N34" s="117">
        <v>4077</v>
      </c>
      <c r="O34" s="117">
        <v>-4164</v>
      </c>
      <c r="P34" s="117">
        <v>513</v>
      </c>
      <c r="Q34" s="120">
        <v>18227</v>
      </c>
      <c r="R34" s="131"/>
    </row>
    <row r="35" spans="2:18" ht="16.5" customHeight="1" x14ac:dyDescent="0.25">
      <c r="B35" s="114" t="s">
        <v>196</v>
      </c>
      <c r="C35" s="117">
        <v>0</v>
      </c>
      <c r="D35" s="117">
        <v>-1776</v>
      </c>
      <c r="E35" s="117">
        <v>418</v>
      </c>
      <c r="F35" s="117">
        <v>1361</v>
      </c>
      <c r="G35" s="117">
        <v>-2802</v>
      </c>
      <c r="H35" s="117">
        <v>-1940</v>
      </c>
      <c r="I35" s="117">
        <v>9169</v>
      </c>
      <c r="J35" s="117">
        <v>4574</v>
      </c>
      <c r="K35" s="117">
        <v>0</v>
      </c>
      <c r="L35" s="117">
        <v>-183</v>
      </c>
      <c r="M35" s="117">
        <v>117</v>
      </c>
      <c r="N35" s="117">
        <v>4863</v>
      </c>
      <c r="O35" s="117">
        <v>-16561</v>
      </c>
      <c r="P35" s="117">
        <v>-1842</v>
      </c>
      <c r="Q35" s="120">
        <v>-4601</v>
      </c>
      <c r="R35" s="131"/>
    </row>
    <row r="36" spans="2:18" ht="16.5" customHeight="1" x14ac:dyDescent="0.25">
      <c r="B36" s="114" t="s">
        <v>212</v>
      </c>
      <c r="C36" s="117">
        <v>0</v>
      </c>
      <c r="D36" s="117">
        <v>-58</v>
      </c>
      <c r="E36" s="117">
        <v>331</v>
      </c>
      <c r="F36" s="117">
        <v>-2433</v>
      </c>
      <c r="G36" s="117">
        <v>1342</v>
      </c>
      <c r="H36" s="117">
        <v>2</v>
      </c>
      <c r="I36" s="117">
        <v>8863</v>
      </c>
      <c r="J36" s="117">
        <v>7646</v>
      </c>
      <c r="K36" s="117">
        <v>2132</v>
      </c>
      <c r="L36" s="117">
        <v>-61</v>
      </c>
      <c r="M36" s="117">
        <v>46</v>
      </c>
      <c r="N36" s="117">
        <v>4982</v>
      </c>
      <c r="O36" s="117">
        <v>208</v>
      </c>
      <c r="P36" s="117">
        <v>1427</v>
      </c>
      <c r="Q36" s="120">
        <v>24429</v>
      </c>
      <c r="R36" s="131"/>
    </row>
    <row r="37" spans="2:18" ht="16.5" customHeight="1" x14ac:dyDescent="0.25">
      <c r="B37" s="114" t="s">
        <v>40</v>
      </c>
      <c r="C37" s="117">
        <v>0</v>
      </c>
      <c r="D37" s="117">
        <v>4018</v>
      </c>
      <c r="E37" s="117">
        <v>9887</v>
      </c>
      <c r="F37" s="117">
        <v>75</v>
      </c>
      <c r="G37" s="117">
        <v>453</v>
      </c>
      <c r="H37" s="117">
        <v>-953</v>
      </c>
      <c r="I37" s="117">
        <v>-5822</v>
      </c>
      <c r="J37" s="117">
        <v>-4858</v>
      </c>
      <c r="K37" s="117">
        <v>0</v>
      </c>
      <c r="L37" s="117">
        <v>1997</v>
      </c>
      <c r="M37" s="117">
        <v>-572</v>
      </c>
      <c r="N37" s="117">
        <v>1456</v>
      </c>
      <c r="O37" s="117">
        <v>36841</v>
      </c>
      <c r="P37" s="117">
        <v>-22118</v>
      </c>
      <c r="Q37" s="120">
        <v>20404</v>
      </c>
      <c r="R37" s="131"/>
    </row>
    <row r="38" spans="2:18" ht="16.5" customHeight="1" x14ac:dyDescent="0.25">
      <c r="B38" s="114" t="s">
        <v>41</v>
      </c>
      <c r="C38" s="117">
        <v>0</v>
      </c>
      <c r="D38" s="117">
        <v>-2058</v>
      </c>
      <c r="E38" s="117">
        <v>987</v>
      </c>
      <c r="F38" s="117">
        <v>-8942</v>
      </c>
      <c r="G38" s="117">
        <v>639</v>
      </c>
      <c r="H38" s="117">
        <v>3710</v>
      </c>
      <c r="I38" s="117">
        <v>3756</v>
      </c>
      <c r="J38" s="117">
        <v>2291</v>
      </c>
      <c r="K38" s="117">
        <v>0</v>
      </c>
      <c r="L38" s="117">
        <v>670</v>
      </c>
      <c r="M38" s="117">
        <v>5440</v>
      </c>
      <c r="N38" s="117">
        <v>8682</v>
      </c>
      <c r="O38" s="117">
        <v>318</v>
      </c>
      <c r="P38" s="117">
        <v>-375</v>
      </c>
      <c r="Q38" s="120">
        <v>15121</v>
      </c>
      <c r="R38" s="131"/>
    </row>
    <row r="39" spans="2:18" ht="16.5" customHeight="1" x14ac:dyDescent="0.25">
      <c r="B39" s="114" t="s">
        <v>42</v>
      </c>
      <c r="C39" s="117">
        <v>0</v>
      </c>
      <c r="D39" s="117">
        <v>334</v>
      </c>
      <c r="E39" s="117">
        <v>575</v>
      </c>
      <c r="F39" s="117">
        <v>1296</v>
      </c>
      <c r="G39" s="117">
        <v>-272</v>
      </c>
      <c r="H39" s="117">
        <v>125</v>
      </c>
      <c r="I39" s="117">
        <v>7919</v>
      </c>
      <c r="J39" s="117">
        <v>9013</v>
      </c>
      <c r="K39" s="117">
        <v>0</v>
      </c>
      <c r="L39" s="117">
        <v>805</v>
      </c>
      <c r="M39" s="117">
        <v>976</v>
      </c>
      <c r="N39" s="117">
        <v>3249</v>
      </c>
      <c r="O39" s="117">
        <v>0</v>
      </c>
      <c r="P39" s="117">
        <v>19</v>
      </c>
      <c r="Q39" s="120">
        <v>24039</v>
      </c>
      <c r="R39" s="131"/>
    </row>
    <row r="40" spans="2:18" ht="16.5" customHeight="1" x14ac:dyDescent="0.25">
      <c r="B40" s="114" t="s">
        <v>43</v>
      </c>
      <c r="C40" s="117">
        <v>0</v>
      </c>
      <c r="D40" s="117">
        <v>-318</v>
      </c>
      <c r="E40" s="117">
        <v>65</v>
      </c>
      <c r="F40" s="117">
        <v>-1160</v>
      </c>
      <c r="G40" s="117">
        <v>296</v>
      </c>
      <c r="H40" s="117">
        <v>-27</v>
      </c>
      <c r="I40" s="117">
        <v>15694</v>
      </c>
      <c r="J40" s="117">
        <v>8634</v>
      </c>
      <c r="K40" s="117">
        <v>0</v>
      </c>
      <c r="L40" s="117">
        <v>-514</v>
      </c>
      <c r="M40" s="117">
        <v>1176</v>
      </c>
      <c r="N40" s="117">
        <v>456</v>
      </c>
      <c r="O40" s="117">
        <v>0</v>
      </c>
      <c r="P40" s="117">
        <v>71</v>
      </c>
      <c r="Q40" s="120">
        <v>24374</v>
      </c>
      <c r="R40" s="131"/>
    </row>
    <row r="41" spans="2:18" ht="16.5" customHeight="1" x14ac:dyDescent="0.25">
      <c r="B41" s="114" t="s">
        <v>44</v>
      </c>
      <c r="C41" s="117">
        <v>0</v>
      </c>
      <c r="D41" s="117">
        <v>40</v>
      </c>
      <c r="E41" s="117">
        <v>115</v>
      </c>
      <c r="F41" s="117">
        <v>14163</v>
      </c>
      <c r="G41" s="117">
        <v>289</v>
      </c>
      <c r="H41" s="117">
        <v>198</v>
      </c>
      <c r="I41" s="117">
        <v>1711</v>
      </c>
      <c r="J41" s="117">
        <v>1054</v>
      </c>
      <c r="K41" s="117">
        <v>518</v>
      </c>
      <c r="L41" s="117">
        <v>826</v>
      </c>
      <c r="M41" s="117">
        <v>-832</v>
      </c>
      <c r="N41" s="117">
        <v>848</v>
      </c>
      <c r="O41" s="117">
        <v>432</v>
      </c>
      <c r="P41" s="117">
        <v>35</v>
      </c>
      <c r="Q41" s="120">
        <v>19396</v>
      </c>
      <c r="R41" s="131"/>
    </row>
    <row r="42" spans="2:18" ht="16.5" customHeight="1" x14ac:dyDescent="0.25">
      <c r="B42" s="114" t="s">
        <v>45</v>
      </c>
      <c r="C42" s="117">
        <v>-1634</v>
      </c>
      <c r="D42" s="117">
        <v>-2683</v>
      </c>
      <c r="E42" s="117">
        <v>4338</v>
      </c>
      <c r="F42" s="117">
        <v>3553</v>
      </c>
      <c r="G42" s="117">
        <v>2291</v>
      </c>
      <c r="H42" s="117">
        <v>-302</v>
      </c>
      <c r="I42" s="117">
        <v>31355</v>
      </c>
      <c r="J42" s="117">
        <v>23326</v>
      </c>
      <c r="K42" s="117">
        <v>0</v>
      </c>
      <c r="L42" s="117">
        <v>3652</v>
      </c>
      <c r="M42" s="117">
        <v>2160</v>
      </c>
      <c r="N42" s="117">
        <v>11037</v>
      </c>
      <c r="O42" s="117">
        <v>99869</v>
      </c>
      <c r="P42" s="117">
        <v>-2590</v>
      </c>
      <c r="Q42" s="120">
        <v>174370</v>
      </c>
      <c r="R42" s="131"/>
    </row>
    <row r="43" spans="2:18" ht="16.5"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16.5" customHeight="1" x14ac:dyDescent="0.25">
      <c r="B44" s="118" t="s">
        <v>47</v>
      </c>
      <c r="C44" s="119">
        <f>SUM(C7:C43)</f>
        <v>-18742</v>
      </c>
      <c r="D44" s="119">
        <f t="shared" ref="D44:Q44" si="0">SUM(D7:D43)</f>
        <v>-30144</v>
      </c>
      <c r="E44" s="119">
        <f t="shared" si="0"/>
        <v>48707</v>
      </c>
      <c r="F44" s="119">
        <f t="shared" si="0"/>
        <v>-122596</v>
      </c>
      <c r="G44" s="119">
        <f t="shared" si="0"/>
        <v>36727</v>
      </c>
      <c r="H44" s="119">
        <f t="shared" si="0"/>
        <v>56218</v>
      </c>
      <c r="I44" s="119">
        <f t="shared" si="0"/>
        <v>435965</v>
      </c>
      <c r="J44" s="119">
        <f t="shared" si="0"/>
        <v>447634</v>
      </c>
      <c r="K44" s="119">
        <f t="shared" si="0"/>
        <v>124844</v>
      </c>
      <c r="L44" s="119">
        <f t="shared" si="0"/>
        <v>64303</v>
      </c>
      <c r="M44" s="119">
        <f t="shared" si="0"/>
        <v>27317</v>
      </c>
      <c r="N44" s="119">
        <f t="shared" si="0"/>
        <v>288146</v>
      </c>
      <c r="O44" s="119">
        <f t="shared" si="0"/>
        <v>294577</v>
      </c>
      <c r="P44" s="119">
        <f t="shared" si="0"/>
        <v>-21209</v>
      </c>
      <c r="Q44" s="119">
        <f t="shared" si="0"/>
        <v>1631751</v>
      </c>
      <c r="R44" s="131"/>
    </row>
    <row r="45" spans="2:18" ht="16.5" customHeight="1" x14ac:dyDescent="0.25">
      <c r="B45" s="279" t="s">
        <v>48</v>
      </c>
      <c r="C45" s="279"/>
      <c r="D45" s="279"/>
      <c r="E45" s="279"/>
      <c r="F45" s="279"/>
      <c r="G45" s="279"/>
      <c r="H45" s="279"/>
      <c r="I45" s="279"/>
      <c r="J45" s="279"/>
      <c r="K45" s="279"/>
      <c r="L45" s="279"/>
      <c r="M45" s="279"/>
      <c r="N45" s="279"/>
      <c r="O45" s="279"/>
      <c r="P45" s="279"/>
      <c r="Q45" s="279"/>
      <c r="R45" s="132"/>
    </row>
    <row r="46" spans="2:18" ht="16.5" customHeight="1" x14ac:dyDescent="0.25">
      <c r="B46" s="114" t="s">
        <v>49</v>
      </c>
      <c r="C46" s="117">
        <v>662</v>
      </c>
      <c r="D46" s="117">
        <v>10901</v>
      </c>
      <c r="E46" s="117">
        <v>-285</v>
      </c>
      <c r="F46" s="117">
        <v>48152</v>
      </c>
      <c r="G46" s="117">
        <v>1636</v>
      </c>
      <c r="H46" s="117">
        <v>6416</v>
      </c>
      <c r="I46" s="117">
        <v>0</v>
      </c>
      <c r="J46" s="117">
        <v>4480</v>
      </c>
      <c r="K46" s="117">
        <v>0</v>
      </c>
      <c r="L46" s="117">
        <v>2301</v>
      </c>
      <c r="M46" s="117">
        <v>161</v>
      </c>
      <c r="N46" s="117">
        <v>586</v>
      </c>
      <c r="O46" s="117">
        <v>14713</v>
      </c>
      <c r="P46" s="117">
        <v>29949</v>
      </c>
      <c r="Q46" s="120">
        <v>119670</v>
      </c>
      <c r="R46" s="131"/>
    </row>
    <row r="47" spans="2:18" ht="16.5" customHeight="1" x14ac:dyDescent="0.25">
      <c r="B47" s="114" t="s">
        <v>67</v>
      </c>
      <c r="C47" s="117">
        <v>192</v>
      </c>
      <c r="D47" s="117">
        <v>35024</v>
      </c>
      <c r="E47" s="117">
        <v>0</v>
      </c>
      <c r="F47" s="117">
        <v>131829</v>
      </c>
      <c r="G47" s="117">
        <v>233</v>
      </c>
      <c r="H47" s="117">
        <v>18776</v>
      </c>
      <c r="I47" s="117">
        <v>0</v>
      </c>
      <c r="J47" s="117">
        <v>2956</v>
      </c>
      <c r="K47" s="117">
        <v>0</v>
      </c>
      <c r="L47" s="117">
        <v>6645</v>
      </c>
      <c r="M47" s="117">
        <v>0</v>
      </c>
      <c r="N47" s="117">
        <v>0</v>
      </c>
      <c r="O47" s="117">
        <v>27942</v>
      </c>
      <c r="P47" s="117">
        <v>49249</v>
      </c>
      <c r="Q47" s="120">
        <v>272846</v>
      </c>
      <c r="R47" s="131"/>
    </row>
    <row r="48" spans="2:18" ht="16.5" customHeight="1" x14ac:dyDescent="0.25">
      <c r="B48" s="114" t="s">
        <v>50</v>
      </c>
      <c r="C48" s="117">
        <v>9758</v>
      </c>
      <c r="D48" s="117">
        <v>37067</v>
      </c>
      <c r="E48" s="117">
        <v>27703</v>
      </c>
      <c r="F48" s="117">
        <v>130088</v>
      </c>
      <c r="G48" s="117">
        <v>12186</v>
      </c>
      <c r="H48" s="117">
        <v>23846</v>
      </c>
      <c r="I48" s="117">
        <v>103</v>
      </c>
      <c r="J48" s="117">
        <v>4935</v>
      </c>
      <c r="K48" s="117">
        <v>0</v>
      </c>
      <c r="L48" s="117">
        <v>9424</v>
      </c>
      <c r="M48" s="117">
        <v>18678</v>
      </c>
      <c r="N48" s="117">
        <v>84</v>
      </c>
      <c r="O48" s="117">
        <v>77243</v>
      </c>
      <c r="P48" s="117">
        <v>109246</v>
      </c>
      <c r="Q48" s="120">
        <v>460362</v>
      </c>
      <c r="R48" s="131"/>
    </row>
    <row r="49" spans="2:19" ht="16.5" customHeight="1" x14ac:dyDescent="0.25">
      <c r="B49" s="118" t="s">
        <v>47</v>
      </c>
      <c r="C49" s="119">
        <f>SUM(C46:C48)</f>
        <v>10612</v>
      </c>
      <c r="D49" s="119">
        <f t="shared" ref="D49:Q49" si="1">SUM(D46:D48)</f>
        <v>82992</v>
      </c>
      <c r="E49" s="119">
        <f t="shared" si="1"/>
        <v>27418</v>
      </c>
      <c r="F49" s="119">
        <f t="shared" si="1"/>
        <v>310069</v>
      </c>
      <c r="G49" s="119">
        <f t="shared" si="1"/>
        <v>14055</v>
      </c>
      <c r="H49" s="119">
        <f t="shared" si="1"/>
        <v>49038</v>
      </c>
      <c r="I49" s="119">
        <f t="shared" si="1"/>
        <v>103</v>
      </c>
      <c r="J49" s="119">
        <f t="shared" si="1"/>
        <v>12371</v>
      </c>
      <c r="K49" s="119">
        <f t="shared" si="1"/>
        <v>0</v>
      </c>
      <c r="L49" s="119">
        <f t="shared" si="1"/>
        <v>18370</v>
      </c>
      <c r="M49" s="119">
        <f t="shared" si="1"/>
        <v>18839</v>
      </c>
      <c r="N49" s="119">
        <f t="shared" si="1"/>
        <v>670</v>
      </c>
      <c r="O49" s="119">
        <f t="shared" si="1"/>
        <v>119898</v>
      </c>
      <c r="P49" s="119">
        <f t="shared" si="1"/>
        <v>188444</v>
      </c>
      <c r="Q49" s="119">
        <f t="shared" si="1"/>
        <v>852878</v>
      </c>
      <c r="R49" s="131"/>
    </row>
    <row r="50" spans="2:19" ht="20.25" customHeight="1" x14ac:dyDescent="0.25">
      <c r="B50" s="280" t="s">
        <v>52</v>
      </c>
      <c r="C50" s="280"/>
      <c r="D50" s="280"/>
      <c r="E50" s="280"/>
      <c r="F50" s="280"/>
      <c r="G50" s="280"/>
      <c r="H50" s="280"/>
      <c r="I50" s="280"/>
      <c r="J50" s="280"/>
      <c r="K50" s="280"/>
      <c r="L50" s="280"/>
      <c r="M50" s="280"/>
      <c r="N50" s="280"/>
      <c r="O50" s="280"/>
      <c r="P50" s="280"/>
      <c r="Q50" s="280"/>
      <c r="R50" s="208"/>
      <c r="S50" s="10"/>
    </row>
    <row r="51" spans="2:19" x14ac:dyDescent="0.25">
      <c r="B51" s="11"/>
    </row>
    <row r="52" spans="2:19" x14ac:dyDescent="0.25">
      <c r="B52" s="11"/>
    </row>
    <row r="53" spans="2:19" x14ac:dyDescent="0.25">
      <c r="B53" s="11"/>
    </row>
    <row r="54" spans="2:19" x14ac:dyDescent="0.25">
      <c r="B54" s="11"/>
    </row>
    <row r="55" spans="2:19" x14ac:dyDescent="0.25">
      <c r="B55" s="11"/>
    </row>
    <row r="56" spans="2:19" x14ac:dyDescent="0.25">
      <c r="B56" s="11"/>
    </row>
  </sheetData>
  <mergeCells count="4">
    <mergeCell ref="B4:Q4"/>
    <mergeCell ref="B6:Q6"/>
    <mergeCell ref="B45:Q45"/>
    <mergeCell ref="B50:Q5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R56"/>
  <sheetViews>
    <sheetView topLeftCell="A25" workbookViewId="0">
      <selection activeCell="C39" sqref="C39:Q39"/>
    </sheetView>
  </sheetViews>
  <sheetFormatPr defaultRowHeight="15" x14ac:dyDescent="0.25"/>
  <cols>
    <col min="1" max="1" width="12.42578125" style="11" customWidth="1"/>
    <col min="2" max="2" width="51.28515625" style="24" customWidth="1"/>
    <col min="3" max="17" width="21.5703125" style="11" customWidth="1"/>
    <col min="18" max="18" width="6.140625" style="11" bestFit="1" customWidth="1"/>
    <col min="19" max="16384" width="9.140625" style="11"/>
  </cols>
  <sheetData>
    <row r="3" spans="2:18" ht="5.25" customHeight="1" x14ac:dyDescent="0.25"/>
    <row r="4" spans="2:18" ht="17.25" customHeight="1" x14ac:dyDescent="0.25">
      <c r="B4" s="277" t="s">
        <v>300</v>
      </c>
      <c r="C4" s="277"/>
      <c r="D4" s="277"/>
      <c r="E4" s="277"/>
      <c r="F4" s="277"/>
      <c r="G4" s="277"/>
      <c r="H4" s="277"/>
      <c r="I4" s="277"/>
      <c r="J4" s="277"/>
      <c r="K4" s="277"/>
      <c r="L4" s="277"/>
      <c r="M4" s="277"/>
      <c r="N4" s="277"/>
      <c r="O4" s="277"/>
      <c r="P4" s="277"/>
      <c r="Q4" s="277"/>
      <c r="R4" s="13"/>
    </row>
    <row r="5" spans="2:18" ht="17.25" customHeight="1" x14ac:dyDescent="0.25">
      <c r="B5" s="97" t="s">
        <v>0</v>
      </c>
      <c r="C5" s="100" t="s">
        <v>90</v>
      </c>
      <c r="D5" s="100" t="s">
        <v>91</v>
      </c>
      <c r="E5" s="100" t="s">
        <v>92</v>
      </c>
      <c r="F5" s="100" t="s">
        <v>93</v>
      </c>
      <c r="G5" s="100" t="s">
        <v>94</v>
      </c>
      <c r="H5" s="100" t="s">
        <v>95</v>
      </c>
      <c r="I5" s="100" t="s">
        <v>96</v>
      </c>
      <c r="J5" s="100" t="s">
        <v>97</v>
      </c>
      <c r="K5" s="100" t="s">
        <v>98</v>
      </c>
      <c r="L5" s="100" t="s">
        <v>99</v>
      </c>
      <c r="M5" s="100" t="s">
        <v>100</v>
      </c>
      <c r="N5" s="100" t="s">
        <v>101</v>
      </c>
      <c r="O5" s="100" t="s">
        <v>102</v>
      </c>
      <c r="P5" s="100" t="s">
        <v>103</v>
      </c>
      <c r="Q5" s="100" t="s">
        <v>104</v>
      </c>
      <c r="R5" s="121"/>
    </row>
    <row r="6" spans="2:18" ht="17.25" customHeight="1" x14ac:dyDescent="0.25">
      <c r="B6" s="278" t="s">
        <v>16</v>
      </c>
      <c r="C6" s="278"/>
      <c r="D6" s="278"/>
      <c r="E6" s="278"/>
      <c r="F6" s="278"/>
      <c r="G6" s="278"/>
      <c r="H6" s="278"/>
      <c r="I6" s="278"/>
      <c r="J6" s="278"/>
      <c r="K6" s="278"/>
      <c r="L6" s="278"/>
      <c r="M6" s="278"/>
      <c r="N6" s="278"/>
      <c r="O6" s="278"/>
      <c r="P6" s="278"/>
      <c r="Q6" s="278"/>
      <c r="R6" s="121"/>
    </row>
    <row r="7" spans="2:18" ht="17.25" customHeight="1" x14ac:dyDescent="0.25">
      <c r="B7" s="114" t="s">
        <v>17</v>
      </c>
      <c r="C7" s="117">
        <v>0</v>
      </c>
      <c r="D7" s="117">
        <v>4</v>
      </c>
      <c r="E7" s="117">
        <v>1117</v>
      </c>
      <c r="F7" s="117">
        <v>21</v>
      </c>
      <c r="G7" s="117">
        <v>754</v>
      </c>
      <c r="H7" s="117">
        <v>-3</v>
      </c>
      <c r="I7" s="117">
        <v>0</v>
      </c>
      <c r="J7" s="117">
        <v>0</v>
      </c>
      <c r="K7" s="117">
        <v>0</v>
      </c>
      <c r="L7" s="117">
        <v>5495</v>
      </c>
      <c r="M7" s="117">
        <v>45</v>
      </c>
      <c r="N7" s="117">
        <v>8391</v>
      </c>
      <c r="O7" s="117">
        <v>1110037</v>
      </c>
      <c r="P7" s="117">
        <v>12568</v>
      </c>
      <c r="Q7" s="120">
        <v>1138429</v>
      </c>
      <c r="R7" s="131"/>
    </row>
    <row r="8" spans="2:18" ht="17.25" customHeight="1" x14ac:dyDescent="0.25">
      <c r="B8" s="114" t="s">
        <v>18</v>
      </c>
      <c r="C8" s="117">
        <v>0</v>
      </c>
      <c r="D8" s="117">
        <v>46921</v>
      </c>
      <c r="E8" s="117">
        <v>5655</v>
      </c>
      <c r="F8" s="117">
        <v>9691</v>
      </c>
      <c r="G8" s="117">
        <v>7533</v>
      </c>
      <c r="H8" s="117">
        <v>-1701</v>
      </c>
      <c r="I8" s="117">
        <v>437730</v>
      </c>
      <c r="J8" s="117">
        <v>-81620</v>
      </c>
      <c r="K8" s="117">
        <v>-6031</v>
      </c>
      <c r="L8" s="117">
        <v>3796</v>
      </c>
      <c r="M8" s="117">
        <v>16330</v>
      </c>
      <c r="N8" s="117">
        <v>24152</v>
      </c>
      <c r="O8" s="117">
        <v>0</v>
      </c>
      <c r="P8" s="117">
        <v>26496</v>
      </c>
      <c r="Q8" s="120">
        <v>488952</v>
      </c>
      <c r="R8" s="131"/>
    </row>
    <row r="9" spans="2:18" ht="17.25" customHeight="1" x14ac:dyDescent="0.25">
      <c r="B9" s="114" t="s">
        <v>19</v>
      </c>
      <c r="C9" s="117">
        <v>43</v>
      </c>
      <c r="D9" s="117">
        <v>28532</v>
      </c>
      <c r="E9" s="117">
        <v>10591</v>
      </c>
      <c r="F9" s="117">
        <v>31657</v>
      </c>
      <c r="G9" s="117">
        <v>2611</v>
      </c>
      <c r="H9" s="117">
        <v>-11717</v>
      </c>
      <c r="I9" s="117">
        <v>52996</v>
      </c>
      <c r="J9" s="117">
        <v>11016</v>
      </c>
      <c r="K9" s="117">
        <v>0</v>
      </c>
      <c r="L9" s="117">
        <v>46412</v>
      </c>
      <c r="M9" s="117">
        <v>17884</v>
      </c>
      <c r="N9" s="117">
        <v>13559</v>
      </c>
      <c r="O9" s="117">
        <v>0</v>
      </c>
      <c r="P9" s="117">
        <v>0</v>
      </c>
      <c r="Q9" s="120">
        <v>203584</v>
      </c>
      <c r="R9" s="131"/>
    </row>
    <row r="10" spans="2:18" ht="17.25" customHeight="1" x14ac:dyDescent="0.25">
      <c r="B10" s="114" t="s">
        <v>199</v>
      </c>
      <c r="C10" s="117">
        <v>25</v>
      </c>
      <c r="D10" s="117">
        <v>412</v>
      </c>
      <c r="E10" s="117">
        <v>1537</v>
      </c>
      <c r="F10" s="117">
        <v>2415</v>
      </c>
      <c r="G10" s="117">
        <v>4197</v>
      </c>
      <c r="H10" s="117">
        <v>17007</v>
      </c>
      <c r="I10" s="117">
        <v>17478</v>
      </c>
      <c r="J10" s="117">
        <v>14245</v>
      </c>
      <c r="K10" s="117">
        <v>0</v>
      </c>
      <c r="L10" s="117">
        <v>610</v>
      </c>
      <c r="M10" s="117">
        <v>367</v>
      </c>
      <c r="N10" s="117">
        <v>9871</v>
      </c>
      <c r="O10" s="117">
        <v>0</v>
      </c>
      <c r="P10" s="117">
        <v>-345</v>
      </c>
      <c r="Q10" s="120">
        <v>67819</v>
      </c>
      <c r="R10" s="131"/>
    </row>
    <row r="11" spans="2:18" ht="17.25" customHeight="1" x14ac:dyDescent="0.25">
      <c r="B11" s="114" t="s">
        <v>20</v>
      </c>
      <c r="C11" s="117">
        <v>110</v>
      </c>
      <c r="D11" s="117">
        <v>14136</v>
      </c>
      <c r="E11" s="117">
        <v>12786</v>
      </c>
      <c r="F11" s="117">
        <v>43887</v>
      </c>
      <c r="G11" s="117">
        <v>15206</v>
      </c>
      <c r="H11" s="117">
        <v>38273</v>
      </c>
      <c r="I11" s="117">
        <v>225742</v>
      </c>
      <c r="J11" s="117">
        <v>303466</v>
      </c>
      <c r="K11" s="117">
        <v>0</v>
      </c>
      <c r="L11" s="117">
        <v>53312</v>
      </c>
      <c r="M11" s="117">
        <v>44127</v>
      </c>
      <c r="N11" s="117">
        <v>94364</v>
      </c>
      <c r="O11" s="117">
        <v>509814</v>
      </c>
      <c r="P11" s="117">
        <v>32750</v>
      </c>
      <c r="Q11" s="120">
        <v>1387974</v>
      </c>
      <c r="R11" s="131"/>
    </row>
    <row r="12" spans="2:18" ht="17.25" customHeight="1" x14ac:dyDescent="0.25">
      <c r="B12" s="114" t="s">
        <v>191</v>
      </c>
      <c r="C12" s="117">
        <v>0</v>
      </c>
      <c r="D12" s="117">
        <v>11321</v>
      </c>
      <c r="E12" s="117">
        <v>18509</v>
      </c>
      <c r="F12" s="117">
        <v>40016</v>
      </c>
      <c r="G12" s="117">
        <v>20298</v>
      </c>
      <c r="H12" s="117">
        <v>34899</v>
      </c>
      <c r="I12" s="117">
        <v>313787</v>
      </c>
      <c r="J12" s="117">
        <v>307095</v>
      </c>
      <c r="K12" s="117">
        <v>0</v>
      </c>
      <c r="L12" s="117">
        <v>44951</v>
      </c>
      <c r="M12" s="117">
        <v>46488</v>
      </c>
      <c r="N12" s="117">
        <v>92574</v>
      </c>
      <c r="O12" s="117">
        <v>583387</v>
      </c>
      <c r="P12" s="117">
        <v>146283</v>
      </c>
      <c r="Q12" s="120">
        <v>1659609</v>
      </c>
      <c r="R12" s="131"/>
    </row>
    <row r="13" spans="2:18" ht="17.25" customHeight="1" x14ac:dyDescent="0.25">
      <c r="B13" s="114" t="s">
        <v>21</v>
      </c>
      <c r="C13" s="117">
        <v>-33813</v>
      </c>
      <c r="D13" s="117">
        <v>38303</v>
      </c>
      <c r="E13" s="117">
        <v>76</v>
      </c>
      <c r="F13" s="117">
        <v>8321</v>
      </c>
      <c r="G13" s="117">
        <v>5231</v>
      </c>
      <c r="H13" s="117">
        <v>2661</v>
      </c>
      <c r="I13" s="117">
        <v>73309</v>
      </c>
      <c r="J13" s="117">
        <v>105883</v>
      </c>
      <c r="K13" s="117">
        <v>0</v>
      </c>
      <c r="L13" s="117">
        <v>1235</v>
      </c>
      <c r="M13" s="117">
        <v>7810</v>
      </c>
      <c r="N13" s="117">
        <v>26424</v>
      </c>
      <c r="O13" s="117">
        <v>0</v>
      </c>
      <c r="P13" s="117">
        <v>4402</v>
      </c>
      <c r="Q13" s="120">
        <v>239842</v>
      </c>
      <c r="R13" s="131"/>
    </row>
    <row r="14" spans="2:18" ht="17.25" customHeight="1" x14ac:dyDescent="0.25">
      <c r="B14" s="114" t="s">
        <v>22</v>
      </c>
      <c r="C14" s="117">
        <v>0</v>
      </c>
      <c r="D14" s="117">
        <v>18529</v>
      </c>
      <c r="E14" s="117">
        <v>18595</v>
      </c>
      <c r="F14" s="117">
        <v>70892</v>
      </c>
      <c r="G14" s="117">
        <v>19576</v>
      </c>
      <c r="H14" s="117">
        <v>11513</v>
      </c>
      <c r="I14" s="117">
        <v>575584</v>
      </c>
      <c r="J14" s="117">
        <v>595675</v>
      </c>
      <c r="K14" s="117">
        <v>31360</v>
      </c>
      <c r="L14" s="117">
        <v>68745</v>
      </c>
      <c r="M14" s="117">
        <v>106216</v>
      </c>
      <c r="N14" s="117">
        <v>81921</v>
      </c>
      <c r="O14" s="117">
        <v>554847</v>
      </c>
      <c r="P14" s="117">
        <v>9409</v>
      </c>
      <c r="Q14" s="120">
        <v>2162861</v>
      </c>
      <c r="R14" s="131"/>
    </row>
    <row r="15" spans="2:18" ht="17.25" customHeight="1" x14ac:dyDescent="0.25">
      <c r="B15" s="114" t="s">
        <v>23</v>
      </c>
      <c r="C15" s="117">
        <v>0</v>
      </c>
      <c r="D15" s="117">
        <v>8576</v>
      </c>
      <c r="E15" s="117">
        <v>1276</v>
      </c>
      <c r="F15" s="117">
        <v>6096</v>
      </c>
      <c r="G15" s="117">
        <v>1197</v>
      </c>
      <c r="H15" s="117">
        <v>82775</v>
      </c>
      <c r="I15" s="117">
        <v>-34887</v>
      </c>
      <c r="J15" s="117">
        <v>-26049</v>
      </c>
      <c r="K15" s="117">
        <v>0</v>
      </c>
      <c r="L15" s="117">
        <v>6607</v>
      </c>
      <c r="M15" s="117">
        <v>20025</v>
      </c>
      <c r="N15" s="117">
        <v>-15156</v>
      </c>
      <c r="O15" s="117">
        <v>0</v>
      </c>
      <c r="P15" s="117">
        <v>19773</v>
      </c>
      <c r="Q15" s="120">
        <v>70232</v>
      </c>
      <c r="R15" s="131"/>
    </row>
    <row r="16" spans="2:18" ht="17.25" customHeight="1" x14ac:dyDescent="0.25">
      <c r="B16" s="114" t="s">
        <v>24</v>
      </c>
      <c r="C16" s="117">
        <v>0</v>
      </c>
      <c r="D16" s="117">
        <v>0</v>
      </c>
      <c r="E16" s="117">
        <v>0</v>
      </c>
      <c r="F16" s="117">
        <v>0</v>
      </c>
      <c r="G16" s="117">
        <v>0</v>
      </c>
      <c r="H16" s="117">
        <v>0</v>
      </c>
      <c r="I16" s="117">
        <v>41690</v>
      </c>
      <c r="J16" s="117">
        <v>11969</v>
      </c>
      <c r="K16" s="117">
        <v>687168</v>
      </c>
      <c r="L16" s="117">
        <v>0</v>
      </c>
      <c r="M16" s="117">
        <v>0</v>
      </c>
      <c r="N16" s="117">
        <v>0</v>
      </c>
      <c r="O16" s="117">
        <v>0</v>
      </c>
      <c r="P16" s="117">
        <v>0</v>
      </c>
      <c r="Q16" s="120">
        <v>740827</v>
      </c>
      <c r="R16" s="131"/>
    </row>
    <row r="17" spans="2:18" ht="17.25" customHeight="1" x14ac:dyDescent="0.25">
      <c r="B17" s="114" t="s">
        <v>25</v>
      </c>
      <c r="C17" s="117">
        <v>4</v>
      </c>
      <c r="D17" s="117">
        <v>19677</v>
      </c>
      <c r="E17" s="117">
        <v>3699</v>
      </c>
      <c r="F17" s="117">
        <v>15230</v>
      </c>
      <c r="G17" s="117">
        <v>-834</v>
      </c>
      <c r="H17" s="117">
        <v>13579</v>
      </c>
      <c r="I17" s="117">
        <v>126628</v>
      </c>
      <c r="J17" s="117">
        <v>169033</v>
      </c>
      <c r="K17" s="117">
        <v>16633</v>
      </c>
      <c r="L17" s="117">
        <v>925</v>
      </c>
      <c r="M17" s="117">
        <v>-13578</v>
      </c>
      <c r="N17" s="117">
        <v>30757</v>
      </c>
      <c r="O17" s="117">
        <v>0</v>
      </c>
      <c r="P17" s="117">
        <v>2631</v>
      </c>
      <c r="Q17" s="120">
        <v>384385</v>
      </c>
      <c r="R17" s="131"/>
    </row>
    <row r="18" spans="2:18" ht="17.25" customHeight="1" x14ac:dyDescent="0.25">
      <c r="B18" s="114" t="s">
        <v>26</v>
      </c>
      <c r="C18" s="117">
        <v>0</v>
      </c>
      <c r="D18" s="117">
        <v>7106</v>
      </c>
      <c r="E18" s="117">
        <v>3967</v>
      </c>
      <c r="F18" s="117">
        <v>16518</v>
      </c>
      <c r="G18" s="117">
        <v>6885</v>
      </c>
      <c r="H18" s="117">
        <v>12357</v>
      </c>
      <c r="I18" s="117">
        <v>92765</v>
      </c>
      <c r="J18" s="117">
        <v>78283</v>
      </c>
      <c r="K18" s="117">
        <v>0</v>
      </c>
      <c r="L18" s="117">
        <v>21570</v>
      </c>
      <c r="M18" s="117">
        <v>9640</v>
      </c>
      <c r="N18" s="117">
        <v>25978</v>
      </c>
      <c r="O18" s="117">
        <v>127446</v>
      </c>
      <c r="P18" s="117">
        <v>3558</v>
      </c>
      <c r="Q18" s="120">
        <v>406073</v>
      </c>
      <c r="R18" s="131"/>
    </row>
    <row r="19" spans="2:18" ht="17.25" customHeight="1" x14ac:dyDescent="0.25">
      <c r="B19" s="114" t="s">
        <v>27</v>
      </c>
      <c r="C19" s="117">
        <v>162</v>
      </c>
      <c r="D19" s="117">
        <v>10329</v>
      </c>
      <c r="E19" s="117">
        <v>16424</v>
      </c>
      <c r="F19" s="117">
        <v>4126</v>
      </c>
      <c r="G19" s="117">
        <v>16392</v>
      </c>
      <c r="H19" s="117">
        <v>46543</v>
      </c>
      <c r="I19" s="117">
        <v>158408</v>
      </c>
      <c r="J19" s="117">
        <v>157100</v>
      </c>
      <c r="K19" s="117">
        <v>21200</v>
      </c>
      <c r="L19" s="117">
        <v>12265</v>
      </c>
      <c r="M19" s="117">
        <v>79087</v>
      </c>
      <c r="N19" s="117">
        <v>115887</v>
      </c>
      <c r="O19" s="117">
        <v>91620</v>
      </c>
      <c r="P19" s="117">
        <v>13045</v>
      </c>
      <c r="Q19" s="120">
        <v>742586</v>
      </c>
      <c r="R19" s="131"/>
    </row>
    <row r="20" spans="2:18" ht="17.25" customHeight="1" x14ac:dyDescent="0.25">
      <c r="B20" s="114" t="s">
        <v>28</v>
      </c>
      <c r="C20" s="117">
        <v>94</v>
      </c>
      <c r="D20" s="117">
        <v>4024</v>
      </c>
      <c r="E20" s="117">
        <v>14319</v>
      </c>
      <c r="F20" s="117">
        <v>30290</v>
      </c>
      <c r="G20" s="117">
        <v>23084</v>
      </c>
      <c r="H20" s="117">
        <v>51646</v>
      </c>
      <c r="I20" s="117">
        <v>269679</v>
      </c>
      <c r="J20" s="117">
        <v>246138</v>
      </c>
      <c r="K20" s="117">
        <v>0</v>
      </c>
      <c r="L20" s="117">
        <v>6457</v>
      </c>
      <c r="M20" s="117">
        <v>56073</v>
      </c>
      <c r="N20" s="117">
        <v>107478</v>
      </c>
      <c r="O20" s="117">
        <v>0</v>
      </c>
      <c r="P20" s="117">
        <v>11405</v>
      </c>
      <c r="Q20" s="120">
        <v>820687</v>
      </c>
      <c r="R20" s="131"/>
    </row>
    <row r="21" spans="2:18" ht="17.25" customHeight="1" x14ac:dyDescent="0.25">
      <c r="B21" s="114" t="s">
        <v>29</v>
      </c>
      <c r="C21" s="117">
        <v>101</v>
      </c>
      <c r="D21" s="117">
        <v>11553</v>
      </c>
      <c r="E21" s="117">
        <v>30271</v>
      </c>
      <c r="F21" s="117">
        <v>26971</v>
      </c>
      <c r="G21" s="117">
        <v>33178</v>
      </c>
      <c r="H21" s="117">
        <v>16739</v>
      </c>
      <c r="I21" s="117">
        <v>200929</v>
      </c>
      <c r="J21" s="117">
        <v>153981</v>
      </c>
      <c r="K21" s="117">
        <v>470</v>
      </c>
      <c r="L21" s="117">
        <v>42513</v>
      </c>
      <c r="M21" s="117">
        <v>24694</v>
      </c>
      <c r="N21" s="117">
        <v>72653</v>
      </c>
      <c r="O21" s="117">
        <v>114370</v>
      </c>
      <c r="P21" s="117">
        <v>35272</v>
      </c>
      <c r="Q21" s="120">
        <v>763696</v>
      </c>
      <c r="R21" s="131"/>
    </row>
    <row r="22" spans="2:18" ht="17.25" customHeight="1" x14ac:dyDescent="0.25">
      <c r="B22" s="114" t="s">
        <v>30</v>
      </c>
      <c r="C22" s="117">
        <v>3586</v>
      </c>
      <c r="D22" s="117">
        <v>22740</v>
      </c>
      <c r="E22" s="117">
        <v>30569</v>
      </c>
      <c r="F22" s="117">
        <v>74198</v>
      </c>
      <c r="G22" s="117">
        <v>14159</v>
      </c>
      <c r="H22" s="117">
        <v>43309</v>
      </c>
      <c r="I22" s="117">
        <v>279656</v>
      </c>
      <c r="J22" s="117">
        <v>140527</v>
      </c>
      <c r="K22" s="117">
        <v>0</v>
      </c>
      <c r="L22" s="117">
        <v>28985</v>
      </c>
      <c r="M22" s="117">
        <v>53225</v>
      </c>
      <c r="N22" s="117">
        <v>105976</v>
      </c>
      <c r="O22" s="117">
        <v>20957</v>
      </c>
      <c r="P22" s="117">
        <v>2971</v>
      </c>
      <c r="Q22" s="120">
        <v>820857</v>
      </c>
      <c r="R22" s="131"/>
    </row>
    <row r="23" spans="2:18" ht="17.25" customHeight="1" x14ac:dyDescent="0.25">
      <c r="B23" s="114" t="s">
        <v>31</v>
      </c>
      <c r="C23" s="117">
        <v>0</v>
      </c>
      <c r="D23" s="117">
        <v>5427</v>
      </c>
      <c r="E23" s="117">
        <v>-1636</v>
      </c>
      <c r="F23" s="117">
        <v>-1105</v>
      </c>
      <c r="G23" s="117">
        <v>6913</v>
      </c>
      <c r="H23" s="117">
        <v>16032</v>
      </c>
      <c r="I23" s="117">
        <v>79528</v>
      </c>
      <c r="J23" s="117">
        <v>49992</v>
      </c>
      <c r="K23" s="117">
        <v>1222</v>
      </c>
      <c r="L23" s="117">
        <v>1971</v>
      </c>
      <c r="M23" s="117">
        <v>10580</v>
      </c>
      <c r="N23" s="117">
        <v>31483</v>
      </c>
      <c r="O23" s="117">
        <v>0</v>
      </c>
      <c r="P23" s="117">
        <v>10309</v>
      </c>
      <c r="Q23" s="120">
        <v>210715</v>
      </c>
      <c r="R23" s="131"/>
    </row>
    <row r="24" spans="2:18" ht="17.25" customHeight="1" x14ac:dyDescent="0.25">
      <c r="B24" s="114" t="s">
        <v>32</v>
      </c>
      <c r="C24" s="117">
        <v>0</v>
      </c>
      <c r="D24" s="117">
        <v>8</v>
      </c>
      <c r="E24" s="117">
        <v>72</v>
      </c>
      <c r="F24" s="117">
        <v>-627</v>
      </c>
      <c r="G24" s="117">
        <v>-22</v>
      </c>
      <c r="H24" s="117">
        <v>202</v>
      </c>
      <c r="I24" s="117">
        <v>37328</v>
      </c>
      <c r="J24" s="117">
        <v>19360</v>
      </c>
      <c r="K24" s="117">
        <v>351086</v>
      </c>
      <c r="L24" s="117">
        <v>72</v>
      </c>
      <c r="M24" s="117">
        <v>62</v>
      </c>
      <c r="N24" s="117">
        <v>-162</v>
      </c>
      <c r="O24" s="117">
        <v>0</v>
      </c>
      <c r="P24" s="117">
        <v>7</v>
      </c>
      <c r="Q24" s="120">
        <v>407385</v>
      </c>
      <c r="R24" s="131"/>
    </row>
    <row r="25" spans="2:18" ht="17.25" customHeight="1" x14ac:dyDescent="0.25">
      <c r="B25" s="114" t="s">
        <v>33</v>
      </c>
      <c r="C25" s="117">
        <v>27</v>
      </c>
      <c r="D25" s="117">
        <v>10949</v>
      </c>
      <c r="E25" s="117">
        <v>12563</v>
      </c>
      <c r="F25" s="117">
        <v>58381</v>
      </c>
      <c r="G25" s="117">
        <v>31000</v>
      </c>
      <c r="H25" s="117">
        <v>26775</v>
      </c>
      <c r="I25" s="117">
        <v>301430</v>
      </c>
      <c r="J25" s="117">
        <v>180276</v>
      </c>
      <c r="K25" s="117">
        <v>0</v>
      </c>
      <c r="L25" s="117">
        <v>72947</v>
      </c>
      <c r="M25" s="117">
        <v>33088</v>
      </c>
      <c r="N25" s="117">
        <v>19907</v>
      </c>
      <c r="O25" s="117">
        <v>1098958</v>
      </c>
      <c r="P25" s="117">
        <v>16887</v>
      </c>
      <c r="Q25" s="120">
        <v>1863187</v>
      </c>
      <c r="R25" s="131"/>
    </row>
    <row r="26" spans="2:18" ht="17.25" customHeight="1" x14ac:dyDescent="0.25">
      <c r="B26" s="114" t="s">
        <v>34</v>
      </c>
      <c r="C26" s="117">
        <v>8</v>
      </c>
      <c r="D26" s="117">
        <v>8503</v>
      </c>
      <c r="E26" s="117">
        <v>8742</v>
      </c>
      <c r="F26" s="117">
        <v>28658</v>
      </c>
      <c r="G26" s="117">
        <v>7074</v>
      </c>
      <c r="H26" s="117">
        <v>53115</v>
      </c>
      <c r="I26" s="117">
        <v>80911</v>
      </c>
      <c r="J26" s="117">
        <v>129828</v>
      </c>
      <c r="K26" s="117">
        <v>0</v>
      </c>
      <c r="L26" s="117">
        <v>5243</v>
      </c>
      <c r="M26" s="117">
        <v>27008</v>
      </c>
      <c r="N26" s="117">
        <v>103426</v>
      </c>
      <c r="O26" s="117">
        <v>32736</v>
      </c>
      <c r="P26" s="117">
        <v>2104</v>
      </c>
      <c r="Q26" s="120">
        <v>487357</v>
      </c>
      <c r="R26" s="131"/>
    </row>
    <row r="27" spans="2:18" ht="17.25" customHeight="1" x14ac:dyDescent="0.25">
      <c r="B27" s="114" t="s">
        <v>35</v>
      </c>
      <c r="C27" s="117">
        <v>0</v>
      </c>
      <c r="D27" s="117">
        <v>-780</v>
      </c>
      <c r="E27" s="117">
        <v>7301</v>
      </c>
      <c r="F27" s="117">
        <v>1404</v>
      </c>
      <c r="G27" s="117">
        <v>4921</v>
      </c>
      <c r="H27" s="117">
        <v>1449</v>
      </c>
      <c r="I27" s="117">
        <v>164267</v>
      </c>
      <c r="J27" s="117">
        <v>141043</v>
      </c>
      <c r="K27" s="117">
        <v>0</v>
      </c>
      <c r="L27" s="117">
        <v>4166</v>
      </c>
      <c r="M27" s="117">
        <v>17164</v>
      </c>
      <c r="N27" s="117">
        <v>24982</v>
      </c>
      <c r="O27" s="117">
        <v>0</v>
      </c>
      <c r="P27" s="117">
        <v>30614</v>
      </c>
      <c r="Q27" s="120">
        <v>396530</v>
      </c>
      <c r="R27" s="131"/>
    </row>
    <row r="28" spans="2:18" ht="17.25" customHeight="1" x14ac:dyDescent="0.25">
      <c r="B28" s="114" t="s">
        <v>36</v>
      </c>
      <c r="C28" s="117">
        <v>0</v>
      </c>
      <c r="D28" s="117">
        <v>2686</v>
      </c>
      <c r="E28" s="117">
        <v>7193</v>
      </c>
      <c r="F28" s="117">
        <v>9465</v>
      </c>
      <c r="G28" s="117">
        <v>22015</v>
      </c>
      <c r="H28" s="117">
        <v>650</v>
      </c>
      <c r="I28" s="117">
        <v>173693</v>
      </c>
      <c r="J28" s="117">
        <v>239504</v>
      </c>
      <c r="K28" s="117">
        <v>0</v>
      </c>
      <c r="L28" s="117">
        <v>8016</v>
      </c>
      <c r="M28" s="117">
        <v>6289</v>
      </c>
      <c r="N28" s="117">
        <v>8738</v>
      </c>
      <c r="O28" s="117">
        <v>455301</v>
      </c>
      <c r="P28" s="117">
        <v>3058</v>
      </c>
      <c r="Q28" s="120">
        <v>936607</v>
      </c>
      <c r="R28" s="131"/>
    </row>
    <row r="29" spans="2:18" ht="17.25" customHeight="1" x14ac:dyDescent="0.25">
      <c r="B29" s="114" t="s">
        <v>37</v>
      </c>
      <c r="C29" s="117">
        <v>2</v>
      </c>
      <c r="D29" s="117">
        <v>16807</v>
      </c>
      <c r="E29" s="117">
        <v>7228</v>
      </c>
      <c r="F29" s="117">
        <v>67223</v>
      </c>
      <c r="G29" s="117">
        <v>7886</v>
      </c>
      <c r="H29" s="117">
        <v>25396</v>
      </c>
      <c r="I29" s="117">
        <v>73646</v>
      </c>
      <c r="J29" s="117">
        <v>66424</v>
      </c>
      <c r="K29" s="117">
        <v>0</v>
      </c>
      <c r="L29" s="117">
        <v>6127</v>
      </c>
      <c r="M29" s="117">
        <v>4760</v>
      </c>
      <c r="N29" s="117">
        <v>83242</v>
      </c>
      <c r="O29" s="117">
        <v>0</v>
      </c>
      <c r="P29" s="117">
        <v>10239</v>
      </c>
      <c r="Q29" s="120">
        <v>368980</v>
      </c>
      <c r="R29" s="131"/>
    </row>
    <row r="30" spans="2:18" ht="17.25" customHeight="1" x14ac:dyDescent="0.25">
      <c r="B30" s="114" t="s">
        <v>38</v>
      </c>
      <c r="C30" s="117">
        <v>0</v>
      </c>
      <c r="D30" s="117">
        <v>5017</v>
      </c>
      <c r="E30" s="117">
        <v>15085</v>
      </c>
      <c r="F30" s="117">
        <v>19337</v>
      </c>
      <c r="G30" s="117">
        <v>766</v>
      </c>
      <c r="H30" s="117">
        <v>18783</v>
      </c>
      <c r="I30" s="117">
        <v>212558</v>
      </c>
      <c r="J30" s="117">
        <v>203678</v>
      </c>
      <c r="K30" s="117">
        <v>0</v>
      </c>
      <c r="L30" s="117">
        <v>5900</v>
      </c>
      <c r="M30" s="117">
        <v>22012</v>
      </c>
      <c r="N30" s="117">
        <v>103822</v>
      </c>
      <c r="O30" s="117">
        <v>0</v>
      </c>
      <c r="P30" s="117">
        <v>4729</v>
      </c>
      <c r="Q30" s="120">
        <v>611687</v>
      </c>
      <c r="R30" s="131"/>
    </row>
    <row r="31" spans="2:18" ht="17.25" customHeight="1" x14ac:dyDescent="0.25">
      <c r="B31" s="114" t="s">
        <v>193</v>
      </c>
      <c r="C31" s="117">
        <v>0</v>
      </c>
      <c r="D31" s="117">
        <v>226</v>
      </c>
      <c r="E31" s="117">
        <v>1645</v>
      </c>
      <c r="F31" s="117">
        <v>2212</v>
      </c>
      <c r="G31" s="117">
        <v>3072</v>
      </c>
      <c r="H31" s="117">
        <v>134</v>
      </c>
      <c r="I31" s="117">
        <v>58807</v>
      </c>
      <c r="J31" s="117">
        <v>48102</v>
      </c>
      <c r="K31" s="117">
        <v>0</v>
      </c>
      <c r="L31" s="117">
        <v>16559</v>
      </c>
      <c r="M31" s="117">
        <v>6148</v>
      </c>
      <c r="N31" s="117">
        <v>12678</v>
      </c>
      <c r="O31" s="117">
        <v>24719</v>
      </c>
      <c r="P31" s="117">
        <v>-71</v>
      </c>
      <c r="Q31" s="120">
        <v>174231</v>
      </c>
      <c r="R31" s="131"/>
    </row>
    <row r="32" spans="2:18" ht="17.25" customHeight="1" x14ac:dyDescent="0.25">
      <c r="B32" s="114" t="s">
        <v>194</v>
      </c>
      <c r="C32" s="117">
        <v>770</v>
      </c>
      <c r="D32" s="117">
        <v>4349</v>
      </c>
      <c r="E32" s="117">
        <v>1656</v>
      </c>
      <c r="F32" s="117">
        <v>3957</v>
      </c>
      <c r="G32" s="117">
        <v>6277</v>
      </c>
      <c r="H32" s="117">
        <v>2924</v>
      </c>
      <c r="I32" s="117">
        <v>33172</v>
      </c>
      <c r="J32" s="117">
        <v>14717</v>
      </c>
      <c r="K32" s="117">
        <v>0</v>
      </c>
      <c r="L32" s="117">
        <v>2700</v>
      </c>
      <c r="M32" s="117">
        <v>3882</v>
      </c>
      <c r="N32" s="117">
        <v>5048</v>
      </c>
      <c r="O32" s="117">
        <v>0</v>
      </c>
      <c r="P32" s="117">
        <v>655</v>
      </c>
      <c r="Q32" s="120">
        <v>80107</v>
      </c>
      <c r="R32" s="131"/>
    </row>
    <row r="33" spans="2:18" ht="17.25" customHeight="1" x14ac:dyDescent="0.25">
      <c r="B33" s="114" t="s">
        <v>211</v>
      </c>
      <c r="C33" s="117">
        <v>0</v>
      </c>
      <c r="D33" s="117">
        <v>-193</v>
      </c>
      <c r="E33" s="117">
        <v>417</v>
      </c>
      <c r="F33" s="117">
        <v>778</v>
      </c>
      <c r="G33" s="117">
        <v>4079</v>
      </c>
      <c r="H33" s="117">
        <v>3735</v>
      </c>
      <c r="I33" s="117">
        <v>-171</v>
      </c>
      <c r="J33" s="117">
        <v>13195</v>
      </c>
      <c r="K33" s="117">
        <v>0</v>
      </c>
      <c r="L33" s="117">
        <v>9551</v>
      </c>
      <c r="M33" s="117">
        <v>2278</v>
      </c>
      <c r="N33" s="117">
        <v>5803</v>
      </c>
      <c r="O33" s="117">
        <v>0</v>
      </c>
      <c r="P33" s="117">
        <v>3131</v>
      </c>
      <c r="Q33" s="120">
        <v>42603</v>
      </c>
      <c r="R33" s="131"/>
    </row>
    <row r="34" spans="2:18" ht="17.25" customHeight="1" x14ac:dyDescent="0.25">
      <c r="B34" s="114" t="s">
        <v>195</v>
      </c>
      <c r="C34" s="117">
        <v>0</v>
      </c>
      <c r="D34" s="117">
        <v>397</v>
      </c>
      <c r="E34" s="117">
        <v>2262</v>
      </c>
      <c r="F34" s="117">
        <v>2625</v>
      </c>
      <c r="G34" s="117">
        <v>9991</v>
      </c>
      <c r="H34" s="117">
        <v>2612</v>
      </c>
      <c r="I34" s="117">
        <v>62774</v>
      </c>
      <c r="J34" s="117">
        <v>89050</v>
      </c>
      <c r="K34" s="117">
        <v>0</v>
      </c>
      <c r="L34" s="117">
        <v>10405</v>
      </c>
      <c r="M34" s="117">
        <v>4465</v>
      </c>
      <c r="N34" s="117">
        <v>17834</v>
      </c>
      <c r="O34" s="117">
        <v>441375</v>
      </c>
      <c r="P34" s="117">
        <v>1198</v>
      </c>
      <c r="Q34" s="120">
        <v>644989</v>
      </c>
      <c r="R34" s="131"/>
    </row>
    <row r="35" spans="2:18" ht="17.25" customHeight="1" x14ac:dyDescent="0.25">
      <c r="B35" s="114" t="s">
        <v>196</v>
      </c>
      <c r="C35" s="117">
        <v>0</v>
      </c>
      <c r="D35" s="117">
        <v>1400</v>
      </c>
      <c r="E35" s="117">
        <v>2431</v>
      </c>
      <c r="F35" s="117">
        <v>2683</v>
      </c>
      <c r="G35" s="117">
        <v>29</v>
      </c>
      <c r="H35" s="117">
        <v>-611</v>
      </c>
      <c r="I35" s="117">
        <v>125420</v>
      </c>
      <c r="J35" s="117">
        <v>19306</v>
      </c>
      <c r="K35" s="117">
        <v>0</v>
      </c>
      <c r="L35" s="117">
        <v>608</v>
      </c>
      <c r="M35" s="117">
        <v>312</v>
      </c>
      <c r="N35" s="117">
        <v>25616</v>
      </c>
      <c r="O35" s="117">
        <v>44009</v>
      </c>
      <c r="P35" s="117">
        <v>15447</v>
      </c>
      <c r="Q35" s="120">
        <v>236649</v>
      </c>
      <c r="R35" s="131"/>
    </row>
    <row r="36" spans="2:18" ht="17.25" customHeight="1" x14ac:dyDescent="0.25">
      <c r="B36" s="114" t="s">
        <v>212</v>
      </c>
      <c r="C36" s="117">
        <v>0</v>
      </c>
      <c r="D36" s="117">
        <v>6385</v>
      </c>
      <c r="E36" s="117">
        <v>2968</v>
      </c>
      <c r="F36" s="117">
        <v>625</v>
      </c>
      <c r="G36" s="117">
        <v>-353</v>
      </c>
      <c r="H36" s="117">
        <v>4162</v>
      </c>
      <c r="I36" s="117">
        <v>94372</v>
      </c>
      <c r="J36" s="117">
        <v>76301</v>
      </c>
      <c r="K36" s="117">
        <v>21862</v>
      </c>
      <c r="L36" s="117">
        <v>711</v>
      </c>
      <c r="M36" s="117">
        <v>8622</v>
      </c>
      <c r="N36" s="117">
        <v>24516</v>
      </c>
      <c r="O36" s="117">
        <v>87688</v>
      </c>
      <c r="P36" s="117">
        <v>16231</v>
      </c>
      <c r="Q36" s="120">
        <v>344090</v>
      </c>
      <c r="R36" s="131"/>
    </row>
    <row r="37" spans="2:18" ht="17.25" customHeight="1" x14ac:dyDescent="0.25">
      <c r="B37" s="114" t="s">
        <v>40</v>
      </c>
      <c r="C37" s="117">
        <v>0</v>
      </c>
      <c r="D37" s="117">
        <v>2123</v>
      </c>
      <c r="E37" s="117">
        <v>527</v>
      </c>
      <c r="F37" s="117">
        <v>5108</v>
      </c>
      <c r="G37" s="117">
        <v>2752</v>
      </c>
      <c r="H37" s="117">
        <v>1831</v>
      </c>
      <c r="I37" s="117">
        <v>37182</v>
      </c>
      <c r="J37" s="117">
        <v>44828</v>
      </c>
      <c r="K37" s="117">
        <v>0</v>
      </c>
      <c r="L37" s="117">
        <v>1103</v>
      </c>
      <c r="M37" s="117">
        <v>8058</v>
      </c>
      <c r="N37" s="117">
        <v>5216</v>
      </c>
      <c r="O37" s="117">
        <v>13309</v>
      </c>
      <c r="P37" s="117">
        <v>-8690</v>
      </c>
      <c r="Q37" s="120">
        <v>113346</v>
      </c>
      <c r="R37" s="131"/>
    </row>
    <row r="38" spans="2:18" ht="17.25" customHeight="1" x14ac:dyDescent="0.25">
      <c r="B38" s="114" t="s">
        <v>41</v>
      </c>
      <c r="C38" s="117">
        <v>0</v>
      </c>
      <c r="D38" s="117">
        <v>3072</v>
      </c>
      <c r="E38" s="117">
        <v>6161</v>
      </c>
      <c r="F38" s="117">
        <v>6063</v>
      </c>
      <c r="G38" s="117">
        <v>3108</v>
      </c>
      <c r="H38" s="117">
        <v>25564</v>
      </c>
      <c r="I38" s="117">
        <v>37327</v>
      </c>
      <c r="J38" s="117">
        <v>22509</v>
      </c>
      <c r="K38" s="117">
        <v>0</v>
      </c>
      <c r="L38" s="117">
        <v>3007</v>
      </c>
      <c r="M38" s="117">
        <v>24215</v>
      </c>
      <c r="N38" s="117">
        <v>41534</v>
      </c>
      <c r="O38" s="117">
        <v>7398</v>
      </c>
      <c r="P38" s="117">
        <v>-4723</v>
      </c>
      <c r="Q38" s="120">
        <v>175235</v>
      </c>
      <c r="R38" s="131"/>
    </row>
    <row r="39" spans="2:18" ht="17.25" customHeight="1" x14ac:dyDescent="0.25">
      <c r="B39" s="114" t="s">
        <v>42</v>
      </c>
      <c r="C39" s="117">
        <v>0</v>
      </c>
      <c r="D39" s="117">
        <v>45646</v>
      </c>
      <c r="E39" s="117">
        <v>4798</v>
      </c>
      <c r="F39" s="117">
        <v>21704</v>
      </c>
      <c r="G39" s="117">
        <v>-2639</v>
      </c>
      <c r="H39" s="117">
        <v>34486</v>
      </c>
      <c r="I39" s="117">
        <v>133247</v>
      </c>
      <c r="J39" s="117">
        <v>17944</v>
      </c>
      <c r="K39" s="117">
        <v>0</v>
      </c>
      <c r="L39" s="117">
        <v>9155</v>
      </c>
      <c r="M39" s="117">
        <v>3172</v>
      </c>
      <c r="N39" s="117">
        <v>16719</v>
      </c>
      <c r="O39" s="117">
        <v>0</v>
      </c>
      <c r="P39" s="117">
        <v>584</v>
      </c>
      <c r="Q39" s="120">
        <v>284816</v>
      </c>
      <c r="R39" s="131"/>
    </row>
    <row r="40" spans="2:18" ht="17.25" customHeight="1" x14ac:dyDescent="0.25">
      <c r="B40" s="114" t="s">
        <v>43</v>
      </c>
      <c r="C40" s="117">
        <v>0</v>
      </c>
      <c r="D40" s="117">
        <v>-367</v>
      </c>
      <c r="E40" s="117">
        <v>282</v>
      </c>
      <c r="F40" s="117">
        <v>-670</v>
      </c>
      <c r="G40" s="117">
        <v>1010</v>
      </c>
      <c r="H40" s="117">
        <v>8</v>
      </c>
      <c r="I40" s="117">
        <v>154498</v>
      </c>
      <c r="J40" s="117">
        <v>94827</v>
      </c>
      <c r="K40" s="117">
        <v>0</v>
      </c>
      <c r="L40" s="117">
        <v>16734</v>
      </c>
      <c r="M40" s="117">
        <v>-1622</v>
      </c>
      <c r="N40" s="117">
        <v>5284</v>
      </c>
      <c r="O40" s="117">
        <v>0</v>
      </c>
      <c r="P40" s="117">
        <v>6398</v>
      </c>
      <c r="Q40" s="120">
        <v>276384</v>
      </c>
      <c r="R40" s="131"/>
    </row>
    <row r="41" spans="2:18" ht="17.25" customHeight="1" x14ac:dyDescent="0.25">
      <c r="B41" s="114" t="s">
        <v>44</v>
      </c>
      <c r="C41" s="117">
        <v>-19389</v>
      </c>
      <c r="D41" s="117">
        <v>603</v>
      </c>
      <c r="E41" s="117">
        <v>-3825</v>
      </c>
      <c r="F41" s="117">
        <v>-14108</v>
      </c>
      <c r="G41" s="117">
        <v>449</v>
      </c>
      <c r="H41" s="117">
        <v>-1256</v>
      </c>
      <c r="I41" s="117">
        <v>55441</v>
      </c>
      <c r="J41" s="117">
        <v>34132</v>
      </c>
      <c r="K41" s="117">
        <v>-5627</v>
      </c>
      <c r="L41" s="117">
        <v>5959</v>
      </c>
      <c r="M41" s="117">
        <v>3279</v>
      </c>
      <c r="N41" s="117">
        <v>-15143</v>
      </c>
      <c r="O41" s="117">
        <v>-25234</v>
      </c>
      <c r="P41" s="117">
        <v>-310</v>
      </c>
      <c r="Q41" s="120">
        <v>14972</v>
      </c>
      <c r="R41" s="131"/>
    </row>
    <row r="42" spans="2:18" ht="17.25" customHeight="1" x14ac:dyDescent="0.25">
      <c r="B42" s="114" t="s">
        <v>45</v>
      </c>
      <c r="C42" s="117">
        <v>-5</v>
      </c>
      <c r="D42" s="117">
        <v>9162</v>
      </c>
      <c r="E42" s="117">
        <v>20860</v>
      </c>
      <c r="F42" s="117">
        <v>58299</v>
      </c>
      <c r="G42" s="117">
        <v>17202</v>
      </c>
      <c r="H42" s="117">
        <v>11694</v>
      </c>
      <c r="I42" s="117">
        <v>319307</v>
      </c>
      <c r="J42" s="117">
        <v>231857</v>
      </c>
      <c r="K42" s="117">
        <v>0</v>
      </c>
      <c r="L42" s="117">
        <v>17288</v>
      </c>
      <c r="M42" s="117">
        <v>39374</v>
      </c>
      <c r="N42" s="117">
        <v>56123</v>
      </c>
      <c r="O42" s="117">
        <v>1071118</v>
      </c>
      <c r="P42" s="117">
        <v>9164</v>
      </c>
      <c r="Q42" s="120">
        <v>1861442</v>
      </c>
      <c r="R42" s="131"/>
    </row>
    <row r="43" spans="2:18" ht="17.25" customHeight="1" x14ac:dyDescent="0.25">
      <c r="B43" s="114" t="s">
        <v>46</v>
      </c>
      <c r="C43" s="117">
        <v>0</v>
      </c>
      <c r="D43" s="117">
        <v>0</v>
      </c>
      <c r="E43" s="117">
        <v>0</v>
      </c>
      <c r="F43" s="117">
        <v>0</v>
      </c>
      <c r="G43" s="117">
        <v>0</v>
      </c>
      <c r="H43" s="117">
        <v>0</v>
      </c>
      <c r="I43" s="117">
        <v>0</v>
      </c>
      <c r="J43" s="117">
        <v>0</v>
      </c>
      <c r="K43" s="117">
        <v>0</v>
      </c>
      <c r="L43" s="117">
        <v>0</v>
      </c>
      <c r="M43" s="117">
        <v>0</v>
      </c>
      <c r="N43" s="117">
        <v>0</v>
      </c>
      <c r="O43" s="117">
        <v>0</v>
      </c>
      <c r="P43" s="117">
        <v>0</v>
      </c>
      <c r="Q43" s="120">
        <v>0</v>
      </c>
      <c r="R43" s="131"/>
    </row>
    <row r="44" spans="2:18" ht="17.25" customHeight="1" x14ac:dyDescent="0.25">
      <c r="B44" s="118" t="s">
        <v>47</v>
      </c>
      <c r="C44" s="119">
        <f>SUM(C7:C43)</f>
        <v>-48275</v>
      </c>
      <c r="D44" s="119">
        <f t="shared" ref="D44:Q44" si="0">SUM(D7:D43)</f>
        <v>363583</v>
      </c>
      <c r="E44" s="119">
        <f t="shared" si="0"/>
        <v>266121</v>
      </c>
      <c r="F44" s="119">
        <f t="shared" si="0"/>
        <v>652341</v>
      </c>
      <c r="G44" s="119">
        <f t="shared" si="0"/>
        <v>294997</v>
      </c>
      <c r="H44" s="119">
        <f t="shared" si="0"/>
        <v>585565</v>
      </c>
      <c r="I44" s="119">
        <f t="shared" si="0"/>
        <v>5066231</v>
      </c>
      <c r="J44" s="119">
        <f t="shared" si="0"/>
        <v>3923615</v>
      </c>
      <c r="K44" s="119">
        <f t="shared" si="0"/>
        <v>1119343</v>
      </c>
      <c r="L44" s="119">
        <f t="shared" si="0"/>
        <v>542100</v>
      </c>
      <c r="M44" s="119">
        <f t="shared" si="0"/>
        <v>691579</v>
      </c>
      <c r="N44" s="119">
        <f t="shared" si="0"/>
        <v>1371495</v>
      </c>
      <c r="O44" s="119">
        <f t="shared" si="0"/>
        <v>6363855</v>
      </c>
      <c r="P44" s="119">
        <f t="shared" si="0"/>
        <v>437179</v>
      </c>
      <c r="Q44" s="119">
        <f t="shared" si="0"/>
        <v>21629725</v>
      </c>
      <c r="R44" s="131"/>
    </row>
    <row r="45" spans="2:18" ht="17.25" customHeight="1" x14ac:dyDescent="0.25">
      <c r="B45" s="279" t="s">
        <v>48</v>
      </c>
      <c r="C45" s="279"/>
      <c r="D45" s="279"/>
      <c r="E45" s="279"/>
      <c r="F45" s="279"/>
      <c r="G45" s="279"/>
      <c r="H45" s="279"/>
      <c r="I45" s="279"/>
      <c r="J45" s="279"/>
      <c r="K45" s="279"/>
      <c r="L45" s="279"/>
      <c r="M45" s="279"/>
      <c r="N45" s="279"/>
      <c r="O45" s="279"/>
      <c r="P45" s="279"/>
      <c r="Q45" s="279"/>
      <c r="R45" s="132"/>
    </row>
    <row r="46" spans="2:18" ht="17.25" customHeight="1" x14ac:dyDescent="0.25">
      <c r="B46" s="114" t="s">
        <v>49</v>
      </c>
      <c r="C46" s="117">
        <v>7553</v>
      </c>
      <c r="D46" s="117">
        <v>12208</v>
      </c>
      <c r="E46" s="117">
        <v>-772</v>
      </c>
      <c r="F46" s="117">
        <v>195716</v>
      </c>
      <c r="G46" s="117">
        <v>6740</v>
      </c>
      <c r="H46" s="117">
        <v>16311</v>
      </c>
      <c r="I46" s="117">
        <v>0</v>
      </c>
      <c r="J46" s="117">
        <v>33162</v>
      </c>
      <c r="K46" s="117">
        <v>0</v>
      </c>
      <c r="L46" s="117">
        <v>1657</v>
      </c>
      <c r="M46" s="117">
        <v>851</v>
      </c>
      <c r="N46" s="117">
        <v>1893</v>
      </c>
      <c r="O46" s="117">
        <v>24166</v>
      </c>
      <c r="P46" s="117">
        <v>44777</v>
      </c>
      <c r="Q46" s="120">
        <v>344261</v>
      </c>
      <c r="R46" s="131"/>
    </row>
    <row r="47" spans="2:18" ht="17.25" customHeight="1" x14ac:dyDescent="0.25">
      <c r="B47" s="114" t="s">
        <v>67</v>
      </c>
      <c r="C47" s="117">
        <v>1244</v>
      </c>
      <c r="D47" s="117">
        <v>114463</v>
      </c>
      <c r="E47" s="117">
        <v>-1</v>
      </c>
      <c r="F47" s="117">
        <v>425885</v>
      </c>
      <c r="G47" s="117">
        <v>993</v>
      </c>
      <c r="H47" s="117">
        <v>78930</v>
      </c>
      <c r="I47" s="117">
        <v>0</v>
      </c>
      <c r="J47" s="117">
        <v>62410</v>
      </c>
      <c r="K47" s="117">
        <v>0</v>
      </c>
      <c r="L47" s="117">
        <v>15320</v>
      </c>
      <c r="M47" s="117">
        <v>0</v>
      </c>
      <c r="N47" s="117">
        <v>-10166</v>
      </c>
      <c r="O47" s="117">
        <v>170123</v>
      </c>
      <c r="P47" s="117">
        <v>174492</v>
      </c>
      <c r="Q47" s="120">
        <v>1033693</v>
      </c>
      <c r="R47" s="131"/>
    </row>
    <row r="48" spans="2:18" ht="17.25" customHeight="1" x14ac:dyDescent="0.25">
      <c r="B48" s="114" t="s">
        <v>50</v>
      </c>
      <c r="C48" s="117">
        <v>7408</v>
      </c>
      <c r="D48" s="117">
        <v>102630</v>
      </c>
      <c r="E48" s="117">
        <v>108501</v>
      </c>
      <c r="F48" s="117">
        <v>289311</v>
      </c>
      <c r="G48" s="117">
        <v>38370</v>
      </c>
      <c r="H48" s="117">
        <v>65256</v>
      </c>
      <c r="I48" s="117">
        <v>7514</v>
      </c>
      <c r="J48" s="117">
        <v>118043</v>
      </c>
      <c r="K48" s="117">
        <v>0</v>
      </c>
      <c r="L48" s="117">
        <v>51721</v>
      </c>
      <c r="M48" s="117">
        <v>48467</v>
      </c>
      <c r="N48" s="117">
        <v>888</v>
      </c>
      <c r="O48" s="117">
        <v>313539</v>
      </c>
      <c r="P48" s="117">
        <v>476455</v>
      </c>
      <c r="Q48" s="120">
        <v>1628104</v>
      </c>
      <c r="R48" s="131"/>
    </row>
    <row r="49" spans="2:18" ht="17.25" customHeight="1" x14ac:dyDescent="0.25">
      <c r="B49" s="118" t="s">
        <v>47</v>
      </c>
      <c r="C49" s="119">
        <f>SUM(C46:C48)</f>
        <v>16205</v>
      </c>
      <c r="D49" s="119">
        <f t="shared" ref="D49:Q49" si="1">SUM(D46:D48)</f>
        <v>229301</v>
      </c>
      <c r="E49" s="119">
        <f t="shared" si="1"/>
        <v>107728</v>
      </c>
      <c r="F49" s="119">
        <f t="shared" si="1"/>
        <v>910912</v>
      </c>
      <c r="G49" s="119">
        <f t="shared" si="1"/>
        <v>46103</v>
      </c>
      <c r="H49" s="119">
        <f t="shared" si="1"/>
        <v>160497</v>
      </c>
      <c r="I49" s="119">
        <f t="shared" si="1"/>
        <v>7514</v>
      </c>
      <c r="J49" s="119">
        <f t="shared" si="1"/>
        <v>213615</v>
      </c>
      <c r="K49" s="119">
        <f t="shared" si="1"/>
        <v>0</v>
      </c>
      <c r="L49" s="119">
        <f t="shared" si="1"/>
        <v>68698</v>
      </c>
      <c r="M49" s="119">
        <f t="shared" si="1"/>
        <v>49318</v>
      </c>
      <c r="N49" s="119">
        <f t="shared" si="1"/>
        <v>-7385</v>
      </c>
      <c r="O49" s="119">
        <f t="shared" si="1"/>
        <v>507828</v>
      </c>
      <c r="P49" s="119">
        <f t="shared" si="1"/>
        <v>695724</v>
      </c>
      <c r="Q49" s="119">
        <f t="shared" si="1"/>
        <v>3006058</v>
      </c>
      <c r="R49" s="131"/>
    </row>
    <row r="50" spans="2:18" ht="20.25" customHeight="1" x14ac:dyDescent="0.25">
      <c r="B50" s="280" t="s">
        <v>52</v>
      </c>
      <c r="C50" s="280"/>
      <c r="D50" s="280"/>
      <c r="E50" s="280"/>
      <c r="F50" s="280"/>
      <c r="G50" s="280"/>
      <c r="H50" s="280"/>
      <c r="I50" s="280"/>
      <c r="J50" s="280"/>
      <c r="K50" s="280"/>
      <c r="L50" s="280"/>
      <c r="M50" s="280"/>
      <c r="N50" s="280"/>
      <c r="O50" s="280"/>
      <c r="P50" s="280"/>
      <c r="Q50" s="280"/>
      <c r="R50" s="207"/>
    </row>
    <row r="51" spans="2:18" x14ac:dyDescent="0.25">
      <c r="B51" s="11"/>
    </row>
    <row r="52" spans="2:18" x14ac:dyDescent="0.25">
      <c r="B52" s="11"/>
    </row>
    <row r="53" spans="2:18" x14ac:dyDescent="0.25">
      <c r="B53" s="11"/>
    </row>
    <row r="54" spans="2:18" x14ac:dyDescent="0.25">
      <c r="B54" s="11"/>
    </row>
    <row r="55" spans="2:18" x14ac:dyDescent="0.25">
      <c r="B55" s="11"/>
    </row>
    <row r="56" spans="2:18" x14ac:dyDescent="0.25">
      <c r="B56" s="11"/>
    </row>
  </sheetData>
  <mergeCells count="4">
    <mergeCell ref="B4:Q4"/>
    <mergeCell ref="B6:Q6"/>
    <mergeCell ref="B45:Q45"/>
    <mergeCell ref="B50:Q5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R53"/>
  <sheetViews>
    <sheetView showGridLines="0" zoomScale="80" zoomScaleNormal="80" workbookViewId="0">
      <selection activeCell="B49" sqref="B3:Q49"/>
    </sheetView>
  </sheetViews>
  <sheetFormatPr defaultColWidth="12" defaultRowHeight="21" customHeight="1" x14ac:dyDescent="0.25"/>
  <cols>
    <col min="1" max="1" width="12" style="11"/>
    <col min="2" max="2" width="47.85546875" style="24" bestFit="1" customWidth="1"/>
    <col min="3" max="17" width="18.28515625" style="11" customWidth="1"/>
    <col min="18" max="16384" width="12" style="11"/>
  </cols>
  <sheetData>
    <row r="1" spans="2:18" ht="24.75" customHeight="1" x14ac:dyDescent="0.25"/>
    <row r="2" spans="2:18" ht="15" x14ac:dyDescent="0.25"/>
    <row r="3" spans="2:18" ht="24.75" customHeight="1" x14ac:dyDescent="0.25">
      <c r="B3" s="277" t="s">
        <v>305</v>
      </c>
      <c r="C3" s="277"/>
      <c r="D3" s="277"/>
      <c r="E3" s="277"/>
      <c r="F3" s="277"/>
      <c r="G3" s="277"/>
      <c r="H3" s="277"/>
      <c r="I3" s="277"/>
      <c r="J3" s="277"/>
      <c r="K3" s="277"/>
      <c r="L3" s="277"/>
      <c r="M3" s="277"/>
      <c r="N3" s="277"/>
      <c r="O3" s="277"/>
      <c r="P3" s="277"/>
      <c r="Q3" s="277"/>
      <c r="R3" s="13"/>
    </row>
    <row r="4" spans="2:18" ht="60" x14ac:dyDescent="0.25">
      <c r="B4" s="97" t="s">
        <v>0</v>
      </c>
      <c r="C4" s="100" t="s">
        <v>171</v>
      </c>
      <c r="D4" s="100" t="s">
        <v>181</v>
      </c>
      <c r="E4" s="100" t="s">
        <v>172</v>
      </c>
      <c r="F4" s="100" t="s">
        <v>173</v>
      </c>
      <c r="G4" s="100" t="s">
        <v>174</v>
      </c>
      <c r="H4" s="100" t="s">
        <v>175</v>
      </c>
      <c r="I4" s="100" t="s">
        <v>176</v>
      </c>
      <c r="J4" s="100" t="s">
        <v>175</v>
      </c>
      <c r="K4" s="100" t="s">
        <v>177</v>
      </c>
      <c r="L4" s="100" t="s">
        <v>178</v>
      </c>
      <c r="M4" s="100" t="s">
        <v>76</v>
      </c>
      <c r="N4" s="100" t="s">
        <v>77</v>
      </c>
      <c r="O4" s="100" t="s">
        <v>179</v>
      </c>
      <c r="P4" s="100" t="s">
        <v>2</v>
      </c>
      <c r="Q4" s="100" t="s">
        <v>180</v>
      </c>
      <c r="R4" s="121"/>
    </row>
    <row r="5" spans="2:18" ht="28.5" customHeight="1" x14ac:dyDescent="0.25">
      <c r="B5" s="279" t="s">
        <v>16</v>
      </c>
      <c r="C5" s="279"/>
      <c r="D5" s="279"/>
      <c r="E5" s="279"/>
      <c r="F5" s="279"/>
      <c r="G5" s="279"/>
      <c r="H5" s="279"/>
      <c r="I5" s="279"/>
      <c r="J5" s="279"/>
      <c r="K5" s="279"/>
      <c r="L5" s="279"/>
      <c r="M5" s="279"/>
      <c r="N5" s="279"/>
      <c r="O5" s="279"/>
      <c r="P5" s="279"/>
      <c r="Q5" s="279"/>
      <c r="R5" s="121"/>
    </row>
    <row r="6" spans="2:18" ht="28.5" customHeight="1" x14ac:dyDescent="0.25">
      <c r="B6" s="114" t="s">
        <v>17</v>
      </c>
      <c r="C6" s="117">
        <v>2752164</v>
      </c>
      <c r="D6" s="117">
        <v>0</v>
      </c>
      <c r="E6" s="117">
        <v>249424</v>
      </c>
      <c r="F6" s="117">
        <v>2502740</v>
      </c>
      <c r="G6" s="117">
        <v>1676743</v>
      </c>
      <c r="H6" s="117">
        <v>0</v>
      </c>
      <c r="I6" s="117">
        <v>3041055</v>
      </c>
      <c r="J6" s="117">
        <v>0</v>
      </c>
      <c r="K6" s="117">
        <v>1138429</v>
      </c>
      <c r="L6" s="117">
        <v>836262</v>
      </c>
      <c r="M6" s="117">
        <v>106317</v>
      </c>
      <c r="N6" s="117">
        <v>312994</v>
      </c>
      <c r="O6" s="117">
        <v>-117144</v>
      </c>
      <c r="P6" s="117">
        <v>57457</v>
      </c>
      <c r="Q6" s="120">
        <v>-59688</v>
      </c>
      <c r="R6" s="131"/>
    </row>
    <row r="7" spans="2:18" ht="28.5" customHeight="1" x14ac:dyDescent="0.25">
      <c r="B7" s="114" t="s">
        <v>18</v>
      </c>
      <c r="C7" s="117">
        <v>562978</v>
      </c>
      <c r="D7" s="117">
        <v>101</v>
      </c>
      <c r="E7" s="117">
        <v>72724</v>
      </c>
      <c r="F7" s="117">
        <v>490355</v>
      </c>
      <c r="G7" s="117">
        <v>645412</v>
      </c>
      <c r="H7" s="117">
        <v>0</v>
      </c>
      <c r="I7" s="117">
        <v>646815</v>
      </c>
      <c r="J7" s="117">
        <v>0</v>
      </c>
      <c r="K7" s="117">
        <v>488952</v>
      </c>
      <c r="L7" s="117">
        <v>327935</v>
      </c>
      <c r="M7" s="117">
        <v>35658</v>
      </c>
      <c r="N7" s="117">
        <v>189865</v>
      </c>
      <c r="O7" s="117">
        <v>-64506</v>
      </c>
      <c r="P7" s="117">
        <v>36988</v>
      </c>
      <c r="Q7" s="120">
        <v>-27518</v>
      </c>
      <c r="R7" s="131"/>
    </row>
    <row r="8" spans="2:18" ht="28.5" customHeight="1" x14ac:dyDescent="0.25">
      <c r="B8" s="114" t="s">
        <v>19</v>
      </c>
      <c r="C8" s="117">
        <v>1384815</v>
      </c>
      <c r="D8" s="117">
        <v>9033</v>
      </c>
      <c r="E8" s="117">
        <v>1091912</v>
      </c>
      <c r="F8" s="117">
        <v>301936</v>
      </c>
      <c r="G8" s="117">
        <v>295730</v>
      </c>
      <c r="H8" s="117">
        <v>0</v>
      </c>
      <c r="I8" s="117">
        <v>394082</v>
      </c>
      <c r="J8" s="117">
        <v>0</v>
      </c>
      <c r="K8" s="117">
        <v>203584</v>
      </c>
      <c r="L8" s="117">
        <v>170001</v>
      </c>
      <c r="M8" s="117">
        <v>-135464</v>
      </c>
      <c r="N8" s="117">
        <v>101549</v>
      </c>
      <c r="O8" s="117">
        <v>67498</v>
      </c>
      <c r="P8" s="117">
        <v>0</v>
      </c>
      <c r="Q8" s="120">
        <v>67498</v>
      </c>
      <c r="R8" s="131"/>
    </row>
    <row r="9" spans="2:18" ht="28.5" customHeight="1" x14ac:dyDescent="0.25">
      <c r="B9" s="114" t="s">
        <v>199</v>
      </c>
      <c r="C9" s="117">
        <v>175284</v>
      </c>
      <c r="D9" s="117">
        <v>0</v>
      </c>
      <c r="E9" s="117">
        <v>89218</v>
      </c>
      <c r="F9" s="117">
        <v>86066</v>
      </c>
      <c r="G9" s="117">
        <v>85741</v>
      </c>
      <c r="H9" s="117">
        <v>0</v>
      </c>
      <c r="I9" s="117">
        <v>103988</v>
      </c>
      <c r="J9" s="117">
        <v>0</v>
      </c>
      <c r="K9" s="117">
        <v>67819</v>
      </c>
      <c r="L9" s="117">
        <v>27894</v>
      </c>
      <c r="M9" s="117">
        <v>12177</v>
      </c>
      <c r="N9" s="117">
        <v>68552</v>
      </c>
      <c r="O9" s="117">
        <v>-40804</v>
      </c>
      <c r="P9" s="117">
        <v>7149</v>
      </c>
      <c r="Q9" s="120">
        <v>-33655</v>
      </c>
      <c r="R9" s="131"/>
    </row>
    <row r="10" spans="2:18" ht="28.5" customHeight="1" x14ac:dyDescent="0.25">
      <c r="B10" s="114" t="s">
        <v>20</v>
      </c>
      <c r="C10" s="117">
        <v>3448121</v>
      </c>
      <c r="D10" s="117">
        <v>64809</v>
      </c>
      <c r="E10" s="117">
        <v>1033032</v>
      </c>
      <c r="F10" s="117">
        <v>2479898</v>
      </c>
      <c r="G10" s="117">
        <v>2067579</v>
      </c>
      <c r="H10" s="117">
        <v>50809</v>
      </c>
      <c r="I10" s="117">
        <v>3210312</v>
      </c>
      <c r="J10" s="117">
        <v>0</v>
      </c>
      <c r="K10" s="117">
        <v>1387974</v>
      </c>
      <c r="L10" s="117">
        <v>820860</v>
      </c>
      <c r="M10" s="117">
        <v>61084</v>
      </c>
      <c r="N10" s="117">
        <v>473080</v>
      </c>
      <c r="O10" s="117">
        <v>32951</v>
      </c>
      <c r="P10" s="117">
        <v>0</v>
      </c>
      <c r="Q10" s="120">
        <v>32951</v>
      </c>
      <c r="R10" s="131"/>
    </row>
    <row r="11" spans="2:18" ht="28.5" customHeight="1" x14ac:dyDescent="0.25">
      <c r="B11" s="114" t="s">
        <v>191</v>
      </c>
      <c r="C11" s="117">
        <v>3108226</v>
      </c>
      <c r="D11" s="117">
        <v>0</v>
      </c>
      <c r="E11" s="117">
        <v>499474</v>
      </c>
      <c r="F11" s="117">
        <v>2608752</v>
      </c>
      <c r="G11" s="117">
        <v>2397155</v>
      </c>
      <c r="H11" s="117">
        <v>94336</v>
      </c>
      <c r="I11" s="117">
        <v>3339636</v>
      </c>
      <c r="J11" s="117">
        <v>100999</v>
      </c>
      <c r="K11" s="117">
        <v>1659609</v>
      </c>
      <c r="L11" s="117">
        <v>1040258</v>
      </c>
      <c r="M11" s="117">
        <v>140477</v>
      </c>
      <c r="N11" s="117">
        <v>641320</v>
      </c>
      <c r="O11" s="117">
        <v>-162446</v>
      </c>
      <c r="P11" s="117">
        <v>322337</v>
      </c>
      <c r="Q11" s="120">
        <v>159891</v>
      </c>
      <c r="R11" s="131"/>
    </row>
    <row r="12" spans="2:18" ht="28.5" customHeight="1" x14ac:dyDescent="0.25">
      <c r="B12" s="114" t="s">
        <v>21</v>
      </c>
      <c r="C12" s="117">
        <v>317123</v>
      </c>
      <c r="D12" s="117">
        <v>-657</v>
      </c>
      <c r="E12" s="117">
        <v>59867</v>
      </c>
      <c r="F12" s="117">
        <v>256599</v>
      </c>
      <c r="G12" s="117">
        <v>418415</v>
      </c>
      <c r="H12" s="117">
        <v>71008</v>
      </c>
      <c r="I12" s="117">
        <v>443382</v>
      </c>
      <c r="J12" s="117">
        <v>62798</v>
      </c>
      <c r="K12" s="117">
        <v>239842</v>
      </c>
      <c r="L12" s="117">
        <v>146668</v>
      </c>
      <c r="M12" s="117">
        <v>24861</v>
      </c>
      <c r="N12" s="117">
        <v>67287</v>
      </c>
      <c r="O12" s="117">
        <v>1027</v>
      </c>
      <c r="P12" s="117">
        <v>0</v>
      </c>
      <c r="Q12" s="120">
        <v>1027</v>
      </c>
      <c r="R12" s="131"/>
    </row>
    <row r="13" spans="2:18" ht="28.5" customHeight="1" x14ac:dyDescent="0.25">
      <c r="B13" s="114" t="s">
        <v>22</v>
      </c>
      <c r="C13" s="117">
        <v>2921890</v>
      </c>
      <c r="D13" s="117">
        <v>54833</v>
      </c>
      <c r="E13" s="117">
        <v>296323</v>
      </c>
      <c r="F13" s="117">
        <v>2680400</v>
      </c>
      <c r="G13" s="117">
        <v>3712099</v>
      </c>
      <c r="H13" s="117">
        <v>0</v>
      </c>
      <c r="I13" s="117">
        <v>4229639</v>
      </c>
      <c r="J13" s="117">
        <v>0</v>
      </c>
      <c r="K13" s="117">
        <v>2162861</v>
      </c>
      <c r="L13" s="117">
        <v>1498674</v>
      </c>
      <c r="M13" s="117">
        <v>277303</v>
      </c>
      <c r="N13" s="117">
        <v>514140</v>
      </c>
      <c r="O13" s="117">
        <v>-127256</v>
      </c>
      <c r="P13" s="117">
        <v>252223</v>
      </c>
      <c r="Q13" s="120">
        <v>124967</v>
      </c>
      <c r="R13" s="131"/>
    </row>
    <row r="14" spans="2:18" ht="28.5" customHeight="1" x14ac:dyDescent="0.25">
      <c r="B14" s="114" t="s">
        <v>23</v>
      </c>
      <c r="C14" s="117">
        <v>53746</v>
      </c>
      <c r="D14" s="117">
        <v>16691</v>
      </c>
      <c r="E14" s="117">
        <v>-1179</v>
      </c>
      <c r="F14" s="117">
        <v>71616</v>
      </c>
      <c r="G14" s="117">
        <v>107269</v>
      </c>
      <c r="H14" s="117">
        <v>0</v>
      </c>
      <c r="I14" s="117">
        <v>108652</v>
      </c>
      <c r="J14" s="117">
        <v>0</v>
      </c>
      <c r="K14" s="117">
        <v>70232</v>
      </c>
      <c r="L14" s="117">
        <v>17341</v>
      </c>
      <c r="M14" s="117">
        <v>16945</v>
      </c>
      <c r="N14" s="117">
        <v>30432</v>
      </c>
      <c r="O14" s="117">
        <v>5513</v>
      </c>
      <c r="P14" s="117">
        <v>4532</v>
      </c>
      <c r="Q14" s="120">
        <v>10045</v>
      </c>
      <c r="R14" s="131"/>
    </row>
    <row r="15" spans="2:18" ht="28.5" customHeight="1" x14ac:dyDescent="0.25">
      <c r="B15" s="114" t="s">
        <v>24</v>
      </c>
      <c r="C15" s="117">
        <v>643157</v>
      </c>
      <c r="D15" s="117">
        <v>0</v>
      </c>
      <c r="E15" s="117">
        <v>17765</v>
      </c>
      <c r="F15" s="117">
        <v>625392</v>
      </c>
      <c r="G15" s="117">
        <v>693915</v>
      </c>
      <c r="H15" s="117">
        <v>0</v>
      </c>
      <c r="I15" s="117">
        <v>578480</v>
      </c>
      <c r="J15" s="117">
        <v>0</v>
      </c>
      <c r="K15" s="117">
        <v>740827</v>
      </c>
      <c r="L15" s="117">
        <v>404573</v>
      </c>
      <c r="M15" s="117">
        <v>84946</v>
      </c>
      <c r="N15" s="117">
        <v>236732</v>
      </c>
      <c r="O15" s="117">
        <v>14575</v>
      </c>
      <c r="P15" s="117">
        <v>0</v>
      </c>
      <c r="Q15" s="120">
        <v>14575</v>
      </c>
      <c r="R15" s="131"/>
    </row>
    <row r="16" spans="2:18" ht="28.5" customHeight="1" x14ac:dyDescent="0.25">
      <c r="B16" s="114" t="s">
        <v>25</v>
      </c>
      <c r="C16" s="117">
        <v>585287</v>
      </c>
      <c r="D16" s="117">
        <v>-2043</v>
      </c>
      <c r="E16" s="117">
        <v>152878</v>
      </c>
      <c r="F16" s="117">
        <v>430366</v>
      </c>
      <c r="G16" s="117">
        <v>686163</v>
      </c>
      <c r="H16" s="117">
        <v>0</v>
      </c>
      <c r="I16" s="117">
        <v>732144</v>
      </c>
      <c r="J16" s="117">
        <v>0</v>
      </c>
      <c r="K16" s="117">
        <v>384385</v>
      </c>
      <c r="L16" s="117">
        <v>310033</v>
      </c>
      <c r="M16" s="117">
        <v>44407</v>
      </c>
      <c r="N16" s="117">
        <v>96715</v>
      </c>
      <c r="O16" s="117">
        <v>-66771</v>
      </c>
      <c r="P16" s="117">
        <v>0</v>
      </c>
      <c r="Q16" s="120">
        <v>-66771</v>
      </c>
      <c r="R16" s="131"/>
    </row>
    <row r="17" spans="2:18" ht="28.5" customHeight="1" x14ac:dyDescent="0.25">
      <c r="B17" s="114" t="s">
        <v>26</v>
      </c>
      <c r="C17" s="117">
        <v>1454376</v>
      </c>
      <c r="D17" s="117">
        <v>34177</v>
      </c>
      <c r="E17" s="117">
        <v>641124</v>
      </c>
      <c r="F17" s="117">
        <v>847429</v>
      </c>
      <c r="G17" s="117">
        <v>664752</v>
      </c>
      <c r="H17" s="117">
        <v>0</v>
      </c>
      <c r="I17" s="117">
        <v>1106108</v>
      </c>
      <c r="J17" s="117">
        <v>0</v>
      </c>
      <c r="K17" s="117">
        <v>406073</v>
      </c>
      <c r="L17" s="117">
        <v>193509</v>
      </c>
      <c r="M17" s="117">
        <v>60750</v>
      </c>
      <c r="N17" s="117">
        <v>198802</v>
      </c>
      <c r="O17" s="117">
        <v>-46989</v>
      </c>
      <c r="P17" s="117">
        <v>0</v>
      </c>
      <c r="Q17" s="120">
        <v>-46989</v>
      </c>
      <c r="R17" s="131"/>
    </row>
    <row r="18" spans="2:18" ht="28.5" customHeight="1" x14ac:dyDescent="0.25">
      <c r="B18" s="114" t="s">
        <v>27</v>
      </c>
      <c r="C18" s="117">
        <v>2567971</v>
      </c>
      <c r="D18" s="117">
        <v>19761</v>
      </c>
      <c r="E18" s="117">
        <v>1271148</v>
      </c>
      <c r="F18" s="117">
        <v>1316584</v>
      </c>
      <c r="G18" s="117">
        <v>1157317</v>
      </c>
      <c r="H18" s="117">
        <v>0</v>
      </c>
      <c r="I18" s="117">
        <v>1731315</v>
      </c>
      <c r="J18" s="117">
        <v>0</v>
      </c>
      <c r="K18" s="117">
        <v>742586</v>
      </c>
      <c r="L18" s="117">
        <v>502743</v>
      </c>
      <c r="M18" s="117">
        <v>-98682</v>
      </c>
      <c r="N18" s="117">
        <v>201069</v>
      </c>
      <c r="O18" s="117">
        <v>137457</v>
      </c>
      <c r="P18" s="117">
        <v>221818</v>
      </c>
      <c r="Q18" s="120">
        <v>359276</v>
      </c>
      <c r="R18" s="131"/>
    </row>
    <row r="19" spans="2:18" ht="28.5" customHeight="1" x14ac:dyDescent="0.25">
      <c r="B19" s="114" t="s">
        <v>28</v>
      </c>
      <c r="C19" s="117">
        <v>1290726</v>
      </c>
      <c r="D19" s="117">
        <v>2707</v>
      </c>
      <c r="E19" s="117">
        <v>202240</v>
      </c>
      <c r="F19" s="117">
        <v>1091193</v>
      </c>
      <c r="G19" s="117">
        <v>1310846</v>
      </c>
      <c r="H19" s="117">
        <v>0</v>
      </c>
      <c r="I19" s="117">
        <v>1581352</v>
      </c>
      <c r="J19" s="117">
        <v>0</v>
      </c>
      <c r="K19" s="117">
        <v>820687</v>
      </c>
      <c r="L19" s="117">
        <v>548531</v>
      </c>
      <c r="M19" s="117">
        <v>168395</v>
      </c>
      <c r="N19" s="117">
        <v>138337</v>
      </c>
      <c r="O19" s="117">
        <v>-34576</v>
      </c>
      <c r="P19" s="117">
        <v>52140</v>
      </c>
      <c r="Q19" s="120">
        <v>17564</v>
      </c>
      <c r="R19" s="131"/>
    </row>
    <row r="20" spans="2:18" ht="28.5" customHeight="1" x14ac:dyDescent="0.25">
      <c r="B20" s="114" t="s">
        <v>29</v>
      </c>
      <c r="C20" s="117">
        <v>1870887</v>
      </c>
      <c r="D20" s="117">
        <v>25318</v>
      </c>
      <c r="E20" s="117">
        <v>800493</v>
      </c>
      <c r="F20" s="117">
        <v>1095712</v>
      </c>
      <c r="G20" s="117">
        <v>1264377</v>
      </c>
      <c r="H20" s="117">
        <v>0</v>
      </c>
      <c r="I20" s="117">
        <v>1596393</v>
      </c>
      <c r="J20" s="117">
        <v>0</v>
      </c>
      <c r="K20" s="117">
        <v>763696</v>
      </c>
      <c r="L20" s="117">
        <v>449008</v>
      </c>
      <c r="M20" s="117">
        <v>15270</v>
      </c>
      <c r="N20" s="117">
        <v>296164</v>
      </c>
      <c r="O20" s="117">
        <v>3254</v>
      </c>
      <c r="P20" s="117">
        <v>174845</v>
      </c>
      <c r="Q20" s="120">
        <v>178099</v>
      </c>
      <c r="R20" s="131"/>
    </row>
    <row r="21" spans="2:18" ht="28.5" customHeight="1" x14ac:dyDescent="0.25">
      <c r="B21" s="114" t="s">
        <v>30</v>
      </c>
      <c r="C21" s="117">
        <v>1778298</v>
      </c>
      <c r="D21" s="117">
        <v>20596</v>
      </c>
      <c r="E21" s="117">
        <v>589831</v>
      </c>
      <c r="F21" s="117">
        <v>1209063</v>
      </c>
      <c r="G21" s="117">
        <v>1071633</v>
      </c>
      <c r="H21" s="117">
        <v>0</v>
      </c>
      <c r="I21" s="117">
        <v>1459839</v>
      </c>
      <c r="J21" s="117">
        <v>0</v>
      </c>
      <c r="K21" s="117">
        <v>820857</v>
      </c>
      <c r="L21" s="117">
        <v>602195</v>
      </c>
      <c r="M21" s="117">
        <v>56389</v>
      </c>
      <c r="N21" s="117">
        <v>248686</v>
      </c>
      <c r="O21" s="117">
        <v>-86413</v>
      </c>
      <c r="P21" s="117">
        <v>0</v>
      </c>
      <c r="Q21" s="120">
        <v>-86413</v>
      </c>
      <c r="R21" s="131"/>
    </row>
    <row r="22" spans="2:18" ht="28.5" customHeight="1" x14ac:dyDescent="0.25">
      <c r="B22" s="114" t="s">
        <v>31</v>
      </c>
      <c r="C22" s="117">
        <v>383727</v>
      </c>
      <c r="D22" s="117">
        <v>0</v>
      </c>
      <c r="E22" s="117">
        <v>75226</v>
      </c>
      <c r="F22" s="117">
        <v>308502</v>
      </c>
      <c r="G22" s="117">
        <v>368795</v>
      </c>
      <c r="H22" s="117">
        <v>0</v>
      </c>
      <c r="I22" s="117">
        <v>466582</v>
      </c>
      <c r="J22" s="117">
        <v>0</v>
      </c>
      <c r="K22" s="117">
        <v>210715</v>
      </c>
      <c r="L22" s="117">
        <v>109305</v>
      </c>
      <c r="M22" s="117">
        <v>9360</v>
      </c>
      <c r="N22" s="117">
        <v>84955</v>
      </c>
      <c r="O22" s="117">
        <v>7094</v>
      </c>
      <c r="P22" s="117">
        <v>3602</v>
      </c>
      <c r="Q22" s="120">
        <v>10696</v>
      </c>
      <c r="R22" s="131"/>
    </row>
    <row r="23" spans="2:18" ht="28.5" customHeight="1" x14ac:dyDescent="0.25">
      <c r="B23" s="114" t="s">
        <v>32</v>
      </c>
      <c r="C23" s="117">
        <v>438034</v>
      </c>
      <c r="D23" s="117">
        <v>0</v>
      </c>
      <c r="E23" s="117">
        <v>44506</v>
      </c>
      <c r="F23" s="117">
        <v>393528</v>
      </c>
      <c r="G23" s="117">
        <v>216827</v>
      </c>
      <c r="H23" s="117">
        <v>0</v>
      </c>
      <c r="I23" s="117">
        <v>202970</v>
      </c>
      <c r="J23" s="117">
        <v>0</v>
      </c>
      <c r="K23" s="117">
        <v>407385</v>
      </c>
      <c r="L23" s="117">
        <v>273598</v>
      </c>
      <c r="M23" s="117">
        <v>45161</v>
      </c>
      <c r="N23" s="117">
        <v>204440</v>
      </c>
      <c r="O23" s="117">
        <v>-115813</v>
      </c>
      <c r="P23" s="117">
        <v>0</v>
      </c>
      <c r="Q23" s="120">
        <v>-115813</v>
      </c>
      <c r="R23" s="131"/>
    </row>
    <row r="24" spans="2:18" ht="28.5" customHeight="1" x14ac:dyDescent="0.25">
      <c r="B24" s="114" t="s">
        <v>33</v>
      </c>
      <c r="C24" s="117">
        <v>4166413</v>
      </c>
      <c r="D24" s="117">
        <v>0</v>
      </c>
      <c r="E24" s="117">
        <v>1427303</v>
      </c>
      <c r="F24" s="117">
        <v>2739110</v>
      </c>
      <c r="G24" s="117">
        <v>2907014</v>
      </c>
      <c r="H24" s="117">
        <v>0</v>
      </c>
      <c r="I24" s="117">
        <v>3782937</v>
      </c>
      <c r="J24" s="117">
        <v>0</v>
      </c>
      <c r="K24" s="117">
        <v>1863187</v>
      </c>
      <c r="L24" s="117">
        <v>1247724</v>
      </c>
      <c r="M24" s="117">
        <v>109835</v>
      </c>
      <c r="N24" s="117">
        <v>407656</v>
      </c>
      <c r="O24" s="117">
        <v>97973</v>
      </c>
      <c r="P24" s="117">
        <v>320494</v>
      </c>
      <c r="Q24" s="120">
        <v>418466</v>
      </c>
      <c r="R24" s="131"/>
    </row>
    <row r="25" spans="2:18" ht="28.5" customHeight="1" x14ac:dyDescent="0.25">
      <c r="B25" s="114" t="s">
        <v>34</v>
      </c>
      <c r="C25" s="117">
        <v>1324779</v>
      </c>
      <c r="D25" s="117">
        <v>19426</v>
      </c>
      <c r="E25" s="117">
        <v>472712</v>
      </c>
      <c r="F25" s="117">
        <v>871492</v>
      </c>
      <c r="G25" s="117">
        <v>679437</v>
      </c>
      <c r="H25" s="117">
        <v>0</v>
      </c>
      <c r="I25" s="117">
        <v>1063573</v>
      </c>
      <c r="J25" s="117">
        <v>0</v>
      </c>
      <c r="K25" s="117">
        <v>487357</v>
      </c>
      <c r="L25" s="117">
        <v>368439</v>
      </c>
      <c r="M25" s="117">
        <v>27818</v>
      </c>
      <c r="N25" s="117">
        <v>166686</v>
      </c>
      <c r="O25" s="117">
        <v>-75586</v>
      </c>
      <c r="P25" s="117">
        <v>100257</v>
      </c>
      <c r="Q25" s="120">
        <v>24671</v>
      </c>
      <c r="R25" s="131"/>
    </row>
    <row r="26" spans="2:18" ht="28.5" customHeight="1" x14ac:dyDescent="0.25">
      <c r="B26" s="114" t="s">
        <v>35</v>
      </c>
      <c r="C26" s="117">
        <v>490583</v>
      </c>
      <c r="D26" s="117">
        <v>2474</v>
      </c>
      <c r="E26" s="117">
        <v>67938</v>
      </c>
      <c r="F26" s="117">
        <v>425120</v>
      </c>
      <c r="G26" s="117">
        <v>702279</v>
      </c>
      <c r="H26" s="117">
        <v>0</v>
      </c>
      <c r="I26" s="117">
        <v>730869</v>
      </c>
      <c r="J26" s="117">
        <v>0</v>
      </c>
      <c r="K26" s="117">
        <v>396530</v>
      </c>
      <c r="L26" s="117">
        <v>218820</v>
      </c>
      <c r="M26" s="117">
        <v>44204</v>
      </c>
      <c r="N26" s="117">
        <v>160272</v>
      </c>
      <c r="O26" s="117">
        <v>-26767</v>
      </c>
      <c r="P26" s="117">
        <v>0</v>
      </c>
      <c r="Q26" s="120">
        <v>-26767</v>
      </c>
      <c r="R26" s="131"/>
    </row>
    <row r="27" spans="2:18" ht="28.5" customHeight="1" x14ac:dyDescent="0.25">
      <c r="B27" s="114" t="s">
        <v>36</v>
      </c>
      <c r="C27" s="117">
        <v>1289128</v>
      </c>
      <c r="D27" s="117">
        <v>3445</v>
      </c>
      <c r="E27" s="117">
        <v>61738</v>
      </c>
      <c r="F27" s="117">
        <v>1230836</v>
      </c>
      <c r="G27" s="117">
        <v>1722429</v>
      </c>
      <c r="H27" s="117">
        <v>0</v>
      </c>
      <c r="I27" s="117">
        <v>2016657</v>
      </c>
      <c r="J27" s="117">
        <v>0</v>
      </c>
      <c r="K27" s="117">
        <v>936607</v>
      </c>
      <c r="L27" s="117">
        <v>662999</v>
      </c>
      <c r="M27" s="117">
        <v>93960</v>
      </c>
      <c r="N27" s="117">
        <v>268904</v>
      </c>
      <c r="O27" s="117">
        <v>-89255</v>
      </c>
      <c r="P27" s="117">
        <v>26037</v>
      </c>
      <c r="Q27" s="120">
        <v>-63218</v>
      </c>
      <c r="R27" s="131"/>
    </row>
    <row r="28" spans="2:18" ht="28.5" customHeight="1" x14ac:dyDescent="0.25">
      <c r="B28" s="114" t="s">
        <v>37</v>
      </c>
      <c r="C28" s="117">
        <v>859888</v>
      </c>
      <c r="D28" s="117">
        <v>43542</v>
      </c>
      <c r="E28" s="117">
        <v>375221</v>
      </c>
      <c r="F28" s="117">
        <v>528209</v>
      </c>
      <c r="G28" s="117">
        <v>495996</v>
      </c>
      <c r="H28" s="117">
        <v>0</v>
      </c>
      <c r="I28" s="117">
        <v>649581</v>
      </c>
      <c r="J28" s="117">
        <v>5645</v>
      </c>
      <c r="K28" s="117">
        <v>368980</v>
      </c>
      <c r="L28" s="117">
        <v>160109</v>
      </c>
      <c r="M28" s="117">
        <v>1435</v>
      </c>
      <c r="N28" s="117">
        <v>108700</v>
      </c>
      <c r="O28" s="117">
        <v>98736</v>
      </c>
      <c r="P28" s="117">
        <v>0</v>
      </c>
      <c r="Q28" s="120">
        <v>98736</v>
      </c>
      <c r="R28" s="131"/>
    </row>
    <row r="29" spans="2:18" ht="28.5" customHeight="1" x14ac:dyDescent="0.25">
      <c r="B29" s="114" t="s">
        <v>38</v>
      </c>
      <c r="C29" s="117">
        <v>854181</v>
      </c>
      <c r="D29" s="117">
        <v>0</v>
      </c>
      <c r="E29" s="117">
        <v>242495</v>
      </c>
      <c r="F29" s="117">
        <v>611687</v>
      </c>
      <c r="G29" s="117">
        <v>758729</v>
      </c>
      <c r="H29" s="117">
        <v>0</v>
      </c>
      <c r="I29" s="117">
        <v>758729</v>
      </c>
      <c r="J29" s="117">
        <v>0</v>
      </c>
      <c r="K29" s="117">
        <v>611687</v>
      </c>
      <c r="L29" s="117">
        <v>343884</v>
      </c>
      <c r="M29" s="117">
        <v>58344</v>
      </c>
      <c r="N29" s="117">
        <v>125852</v>
      </c>
      <c r="O29" s="117">
        <v>83607</v>
      </c>
      <c r="P29" s="117">
        <v>41616</v>
      </c>
      <c r="Q29" s="120">
        <v>125224</v>
      </c>
      <c r="R29" s="131"/>
    </row>
    <row r="30" spans="2:18" ht="28.5" customHeight="1" x14ac:dyDescent="0.25">
      <c r="B30" s="114" t="s">
        <v>193</v>
      </c>
      <c r="C30" s="117">
        <v>440697</v>
      </c>
      <c r="D30" s="117">
        <v>0</v>
      </c>
      <c r="E30" s="117">
        <v>84708</v>
      </c>
      <c r="F30" s="117">
        <v>355989</v>
      </c>
      <c r="G30" s="117">
        <v>417039</v>
      </c>
      <c r="H30" s="117">
        <v>0</v>
      </c>
      <c r="I30" s="117">
        <v>598797</v>
      </c>
      <c r="J30" s="117">
        <v>0</v>
      </c>
      <c r="K30" s="117">
        <v>174231</v>
      </c>
      <c r="L30" s="117">
        <v>122211</v>
      </c>
      <c r="M30" s="117">
        <v>30079</v>
      </c>
      <c r="N30" s="117">
        <v>99262</v>
      </c>
      <c r="O30" s="117">
        <v>-77321</v>
      </c>
      <c r="P30" s="117">
        <v>16167</v>
      </c>
      <c r="Q30" s="120">
        <v>-61154</v>
      </c>
      <c r="R30" s="131"/>
    </row>
    <row r="31" spans="2:18" ht="28.5" customHeight="1" x14ac:dyDescent="0.25">
      <c r="B31" s="114" t="s">
        <v>194</v>
      </c>
      <c r="C31" s="117">
        <v>142169</v>
      </c>
      <c r="D31" s="117">
        <v>21294</v>
      </c>
      <c r="E31" s="117">
        <v>72953</v>
      </c>
      <c r="F31" s="117">
        <v>90510</v>
      </c>
      <c r="G31" s="117">
        <v>122062</v>
      </c>
      <c r="H31" s="117">
        <v>0</v>
      </c>
      <c r="I31" s="117">
        <v>132466</v>
      </c>
      <c r="J31" s="117">
        <v>0</v>
      </c>
      <c r="K31" s="117">
        <v>80107</v>
      </c>
      <c r="L31" s="117">
        <v>38804</v>
      </c>
      <c r="M31" s="117">
        <v>3976</v>
      </c>
      <c r="N31" s="117">
        <v>63489</v>
      </c>
      <c r="O31" s="117">
        <v>-26162</v>
      </c>
      <c r="P31" s="117">
        <v>18622</v>
      </c>
      <c r="Q31" s="120">
        <v>-7539</v>
      </c>
      <c r="R31" s="131"/>
    </row>
    <row r="32" spans="2:18" ht="28.5" customHeight="1" x14ac:dyDescent="0.25">
      <c r="B32" s="114" t="s">
        <v>211</v>
      </c>
      <c r="C32" s="117">
        <v>169813</v>
      </c>
      <c r="D32" s="117">
        <v>1552</v>
      </c>
      <c r="E32" s="117">
        <v>39486</v>
      </c>
      <c r="F32" s="117">
        <v>131880</v>
      </c>
      <c r="G32" s="117">
        <v>163930</v>
      </c>
      <c r="H32" s="117">
        <v>0</v>
      </c>
      <c r="I32" s="117">
        <v>253207</v>
      </c>
      <c r="J32" s="117">
        <v>0</v>
      </c>
      <c r="K32" s="117">
        <v>42603</v>
      </c>
      <c r="L32" s="117">
        <v>44294</v>
      </c>
      <c r="M32" s="117">
        <v>20987</v>
      </c>
      <c r="N32" s="117">
        <v>29930</v>
      </c>
      <c r="O32" s="117">
        <v>-52609</v>
      </c>
      <c r="P32" s="117">
        <v>0</v>
      </c>
      <c r="Q32" s="120">
        <v>-52609</v>
      </c>
      <c r="R32" s="131"/>
    </row>
    <row r="33" spans="2:18" ht="28.5" customHeight="1" x14ac:dyDescent="0.25">
      <c r="B33" s="114" t="s">
        <v>195</v>
      </c>
      <c r="C33" s="117">
        <v>1761827</v>
      </c>
      <c r="D33" s="117">
        <v>0</v>
      </c>
      <c r="E33" s="117">
        <v>1037816</v>
      </c>
      <c r="F33" s="117">
        <v>724011</v>
      </c>
      <c r="G33" s="117">
        <v>1305103</v>
      </c>
      <c r="H33" s="117">
        <v>79235</v>
      </c>
      <c r="I33" s="117">
        <v>1386624</v>
      </c>
      <c r="J33" s="117">
        <v>76736</v>
      </c>
      <c r="K33" s="117">
        <v>644989</v>
      </c>
      <c r="L33" s="117">
        <v>453703</v>
      </c>
      <c r="M33" s="117">
        <v>18227</v>
      </c>
      <c r="N33" s="117">
        <v>357169</v>
      </c>
      <c r="O33" s="117">
        <v>-184110</v>
      </c>
      <c r="P33" s="117">
        <v>11426</v>
      </c>
      <c r="Q33" s="120">
        <v>-172684</v>
      </c>
      <c r="R33" s="131"/>
    </row>
    <row r="34" spans="2:18" ht="28.5" customHeight="1" x14ac:dyDescent="0.25">
      <c r="B34" s="114" t="s">
        <v>196</v>
      </c>
      <c r="C34" s="117">
        <v>624185</v>
      </c>
      <c r="D34" s="117">
        <v>6864</v>
      </c>
      <c r="E34" s="117">
        <v>348682</v>
      </c>
      <c r="F34" s="117">
        <v>282366</v>
      </c>
      <c r="G34" s="117">
        <v>433802</v>
      </c>
      <c r="H34" s="117">
        <v>55442</v>
      </c>
      <c r="I34" s="117">
        <v>487695</v>
      </c>
      <c r="J34" s="117">
        <v>47266</v>
      </c>
      <c r="K34" s="117">
        <v>236649</v>
      </c>
      <c r="L34" s="117">
        <v>163862</v>
      </c>
      <c r="M34" s="117">
        <v>-4601</v>
      </c>
      <c r="N34" s="117">
        <v>106400</v>
      </c>
      <c r="O34" s="117">
        <v>-29012</v>
      </c>
      <c r="P34" s="117">
        <v>32706</v>
      </c>
      <c r="Q34" s="120">
        <v>3694</v>
      </c>
      <c r="R34" s="131"/>
    </row>
    <row r="35" spans="2:18" ht="28.5" customHeight="1" x14ac:dyDescent="0.25">
      <c r="B35" s="114" t="s">
        <v>212</v>
      </c>
      <c r="C35" s="117">
        <v>753402</v>
      </c>
      <c r="D35" s="117">
        <v>0</v>
      </c>
      <c r="E35" s="117">
        <v>173867</v>
      </c>
      <c r="F35" s="117">
        <v>579535</v>
      </c>
      <c r="G35" s="117">
        <v>492768</v>
      </c>
      <c r="H35" s="117">
        <v>0</v>
      </c>
      <c r="I35" s="117">
        <v>728214</v>
      </c>
      <c r="J35" s="117">
        <v>0</v>
      </c>
      <c r="K35" s="117">
        <v>344090</v>
      </c>
      <c r="L35" s="117">
        <v>180954</v>
      </c>
      <c r="M35" s="117">
        <v>24429</v>
      </c>
      <c r="N35" s="117">
        <v>159510</v>
      </c>
      <c r="O35" s="117">
        <v>-20803</v>
      </c>
      <c r="P35" s="117">
        <v>33451</v>
      </c>
      <c r="Q35" s="120">
        <v>12648</v>
      </c>
      <c r="R35" s="131"/>
    </row>
    <row r="36" spans="2:18" ht="28.5" customHeight="1" x14ac:dyDescent="0.25">
      <c r="B36" s="114" t="s">
        <v>40</v>
      </c>
      <c r="C36" s="117">
        <v>160765</v>
      </c>
      <c r="D36" s="117">
        <v>0</v>
      </c>
      <c r="E36" s="117">
        <v>106802</v>
      </c>
      <c r="F36" s="117">
        <v>53964</v>
      </c>
      <c r="G36" s="117">
        <v>474387</v>
      </c>
      <c r="H36" s="117">
        <v>0</v>
      </c>
      <c r="I36" s="117">
        <v>415005</v>
      </c>
      <c r="J36" s="117">
        <v>0</v>
      </c>
      <c r="K36" s="117">
        <v>113346</v>
      </c>
      <c r="L36" s="117">
        <v>75311</v>
      </c>
      <c r="M36" s="117">
        <v>20404</v>
      </c>
      <c r="N36" s="117">
        <v>72032</v>
      </c>
      <c r="O36" s="117">
        <v>-54401</v>
      </c>
      <c r="P36" s="117">
        <v>9474</v>
      </c>
      <c r="Q36" s="120">
        <v>-44927</v>
      </c>
      <c r="R36" s="131"/>
    </row>
    <row r="37" spans="2:18" ht="28.5" customHeight="1" x14ac:dyDescent="0.25">
      <c r="B37" s="114" t="s">
        <v>41</v>
      </c>
      <c r="C37" s="117">
        <v>547787</v>
      </c>
      <c r="D37" s="117">
        <v>5482</v>
      </c>
      <c r="E37" s="117">
        <v>189609</v>
      </c>
      <c r="F37" s="117">
        <v>363659</v>
      </c>
      <c r="G37" s="117">
        <v>219998</v>
      </c>
      <c r="H37" s="117">
        <v>0</v>
      </c>
      <c r="I37" s="117">
        <v>408422</v>
      </c>
      <c r="J37" s="117">
        <v>0</v>
      </c>
      <c r="K37" s="117">
        <v>175235</v>
      </c>
      <c r="L37" s="117">
        <v>67764</v>
      </c>
      <c r="M37" s="117">
        <v>15121</v>
      </c>
      <c r="N37" s="117">
        <v>154013</v>
      </c>
      <c r="O37" s="117">
        <v>-61662</v>
      </c>
      <c r="P37" s="117">
        <v>0</v>
      </c>
      <c r="Q37" s="120">
        <v>-61662</v>
      </c>
      <c r="R37" s="131"/>
    </row>
    <row r="38" spans="2:18" ht="28.5" customHeight="1" x14ac:dyDescent="0.25">
      <c r="B38" s="114" t="s">
        <v>42</v>
      </c>
      <c r="C38" s="117">
        <v>288367</v>
      </c>
      <c r="D38" s="117">
        <v>0</v>
      </c>
      <c r="E38" s="117">
        <v>31720</v>
      </c>
      <c r="F38" s="117">
        <v>256646</v>
      </c>
      <c r="G38" s="117">
        <v>564157</v>
      </c>
      <c r="H38" s="117">
        <v>0</v>
      </c>
      <c r="I38" s="117">
        <v>535987</v>
      </c>
      <c r="J38" s="117">
        <v>0</v>
      </c>
      <c r="K38" s="117">
        <v>284816</v>
      </c>
      <c r="L38" s="117">
        <v>153619</v>
      </c>
      <c r="M38" s="117">
        <v>24039</v>
      </c>
      <c r="N38" s="117">
        <v>138611</v>
      </c>
      <c r="O38" s="117">
        <v>-31452</v>
      </c>
      <c r="P38" s="117">
        <v>25720</v>
      </c>
      <c r="Q38" s="120">
        <v>-5732</v>
      </c>
      <c r="R38" s="131"/>
    </row>
    <row r="39" spans="2:18" ht="28.5" customHeight="1" x14ac:dyDescent="0.25">
      <c r="B39" s="114" t="s">
        <v>43</v>
      </c>
      <c r="C39" s="117">
        <v>303132</v>
      </c>
      <c r="D39" s="117">
        <v>2177</v>
      </c>
      <c r="E39" s="117">
        <v>8256</v>
      </c>
      <c r="F39" s="117">
        <v>297052</v>
      </c>
      <c r="G39" s="117">
        <v>476687</v>
      </c>
      <c r="H39" s="117">
        <v>0</v>
      </c>
      <c r="I39" s="117">
        <v>497355</v>
      </c>
      <c r="J39" s="117">
        <v>0</v>
      </c>
      <c r="K39" s="117">
        <v>276384</v>
      </c>
      <c r="L39" s="117">
        <v>141243</v>
      </c>
      <c r="M39" s="117">
        <v>24374</v>
      </c>
      <c r="N39" s="117">
        <v>106636</v>
      </c>
      <c r="O39" s="117">
        <v>4132</v>
      </c>
      <c r="P39" s="117">
        <v>0</v>
      </c>
      <c r="Q39" s="120">
        <v>4132</v>
      </c>
      <c r="R39" s="131"/>
    </row>
    <row r="40" spans="2:18" ht="28.5" customHeight="1" x14ac:dyDescent="0.25">
      <c r="B40" s="114" t="s">
        <v>44</v>
      </c>
      <c r="C40" s="117">
        <v>24001</v>
      </c>
      <c r="D40" s="117">
        <v>7123</v>
      </c>
      <c r="E40" s="117">
        <v>70727</v>
      </c>
      <c r="F40" s="117">
        <v>-39603</v>
      </c>
      <c r="G40" s="117">
        <v>519097</v>
      </c>
      <c r="H40" s="117">
        <v>0</v>
      </c>
      <c r="I40" s="117">
        <v>464522</v>
      </c>
      <c r="J40" s="117">
        <v>0</v>
      </c>
      <c r="K40" s="117">
        <v>14972</v>
      </c>
      <c r="L40" s="117">
        <v>70706</v>
      </c>
      <c r="M40" s="117">
        <v>19396</v>
      </c>
      <c r="N40" s="117">
        <v>49615</v>
      </c>
      <c r="O40" s="117">
        <v>-124745</v>
      </c>
      <c r="P40" s="117">
        <v>0</v>
      </c>
      <c r="Q40" s="120">
        <v>-124745</v>
      </c>
      <c r="R40" s="131"/>
    </row>
    <row r="41" spans="2:18" ht="28.5" customHeight="1" x14ac:dyDescent="0.25">
      <c r="B41" s="114" t="s">
        <v>45</v>
      </c>
      <c r="C41" s="117">
        <v>2977200</v>
      </c>
      <c r="D41" s="117">
        <v>33786</v>
      </c>
      <c r="E41" s="117">
        <v>386393</v>
      </c>
      <c r="F41" s="117">
        <v>2624593</v>
      </c>
      <c r="G41" s="117">
        <v>3279558</v>
      </c>
      <c r="H41" s="117">
        <v>0</v>
      </c>
      <c r="I41" s="117">
        <v>4042709</v>
      </c>
      <c r="J41" s="117">
        <v>0</v>
      </c>
      <c r="K41" s="117">
        <v>1861442</v>
      </c>
      <c r="L41" s="117">
        <v>1174305</v>
      </c>
      <c r="M41" s="117">
        <v>174370</v>
      </c>
      <c r="N41" s="117">
        <v>498591</v>
      </c>
      <c r="O41" s="117">
        <v>14176</v>
      </c>
      <c r="P41" s="117">
        <v>446717</v>
      </c>
      <c r="Q41" s="120">
        <v>460893</v>
      </c>
      <c r="R41" s="131"/>
    </row>
    <row r="42" spans="2:18" ht="28.5" customHeight="1" x14ac:dyDescent="0.25">
      <c r="B42" s="114" t="s">
        <v>46</v>
      </c>
      <c r="C42" s="117">
        <v>0</v>
      </c>
      <c r="D42" s="117">
        <v>0</v>
      </c>
      <c r="E42" s="117">
        <v>0</v>
      </c>
      <c r="F42" s="117">
        <v>0</v>
      </c>
      <c r="G42" s="117">
        <v>0</v>
      </c>
      <c r="H42" s="117">
        <v>0</v>
      </c>
      <c r="I42" s="117">
        <v>0</v>
      </c>
      <c r="J42" s="117">
        <v>0</v>
      </c>
      <c r="K42" s="117">
        <v>0</v>
      </c>
      <c r="L42" s="117">
        <v>0</v>
      </c>
      <c r="M42" s="117">
        <v>0</v>
      </c>
      <c r="N42" s="117">
        <v>0</v>
      </c>
      <c r="O42" s="117">
        <v>0</v>
      </c>
      <c r="P42" s="117">
        <v>0</v>
      </c>
      <c r="Q42" s="120">
        <v>0</v>
      </c>
      <c r="R42" s="131"/>
    </row>
    <row r="43" spans="2:18" ht="28.5" customHeight="1" x14ac:dyDescent="0.25">
      <c r="B43" s="118" t="s">
        <v>47</v>
      </c>
      <c r="C43" s="119">
        <f>SUM(C6:C42)</f>
        <v>42915127</v>
      </c>
      <c r="D43" s="119">
        <f t="shared" ref="D43:Q43" si="0">SUM(D6:D42)</f>
        <v>392491</v>
      </c>
      <c r="E43" s="119">
        <f t="shared" si="0"/>
        <v>12384432</v>
      </c>
      <c r="F43" s="119">
        <f t="shared" si="0"/>
        <v>30923187</v>
      </c>
      <c r="G43" s="119">
        <f t="shared" si="0"/>
        <v>34575240</v>
      </c>
      <c r="H43" s="119">
        <f t="shared" si="0"/>
        <v>350830</v>
      </c>
      <c r="I43" s="119">
        <f t="shared" si="0"/>
        <v>43926093</v>
      </c>
      <c r="J43" s="119">
        <f t="shared" si="0"/>
        <v>293444</v>
      </c>
      <c r="K43" s="119">
        <f t="shared" si="0"/>
        <v>21629725</v>
      </c>
      <c r="L43" s="119">
        <f t="shared" si="0"/>
        <v>13968139</v>
      </c>
      <c r="M43" s="119">
        <f t="shared" si="0"/>
        <v>1631751</v>
      </c>
      <c r="N43" s="119">
        <f t="shared" si="0"/>
        <v>7178447</v>
      </c>
      <c r="O43" s="119">
        <f t="shared" si="0"/>
        <v>-1148610</v>
      </c>
      <c r="P43" s="119">
        <f t="shared" si="0"/>
        <v>2215778</v>
      </c>
      <c r="Q43" s="119">
        <f t="shared" si="0"/>
        <v>1067169</v>
      </c>
      <c r="R43" s="131"/>
    </row>
    <row r="44" spans="2:18" ht="28.5" customHeight="1" x14ac:dyDescent="0.25">
      <c r="B44" s="279" t="s">
        <v>48</v>
      </c>
      <c r="C44" s="279"/>
      <c r="D44" s="279"/>
      <c r="E44" s="279"/>
      <c r="F44" s="279"/>
      <c r="G44" s="279"/>
      <c r="H44" s="279"/>
      <c r="I44" s="279"/>
      <c r="J44" s="279"/>
      <c r="K44" s="279"/>
      <c r="L44" s="279"/>
      <c r="M44" s="279"/>
      <c r="N44" s="279"/>
      <c r="O44" s="279"/>
      <c r="P44" s="279"/>
      <c r="Q44" s="279"/>
      <c r="R44" s="131"/>
    </row>
    <row r="45" spans="2:18" ht="28.5" customHeight="1" x14ac:dyDescent="0.3">
      <c r="B45" s="114" t="s">
        <v>49</v>
      </c>
      <c r="C45" s="26">
        <v>0</v>
      </c>
      <c r="D45" s="26">
        <v>334957</v>
      </c>
      <c r="E45" s="26">
        <v>33341</v>
      </c>
      <c r="F45" s="26">
        <v>301616</v>
      </c>
      <c r="G45" s="26">
        <v>415725</v>
      </c>
      <c r="H45" s="26">
        <v>0</v>
      </c>
      <c r="I45" s="26">
        <v>373080</v>
      </c>
      <c r="J45" s="26">
        <v>0</v>
      </c>
      <c r="K45" s="26">
        <v>344261</v>
      </c>
      <c r="L45" s="26">
        <v>168044</v>
      </c>
      <c r="M45" s="26">
        <v>119670</v>
      </c>
      <c r="N45" s="26">
        <v>59549</v>
      </c>
      <c r="O45" s="26">
        <v>-3001</v>
      </c>
      <c r="P45" s="26">
        <v>27080</v>
      </c>
      <c r="Q45" s="27">
        <v>24079</v>
      </c>
      <c r="R45" s="131"/>
    </row>
    <row r="46" spans="2:18" ht="28.5" customHeight="1" x14ac:dyDescent="0.3">
      <c r="B46" s="114" t="s">
        <v>67</v>
      </c>
      <c r="C46" s="26">
        <v>0</v>
      </c>
      <c r="D46" s="26">
        <v>1044070</v>
      </c>
      <c r="E46" s="26">
        <v>30771</v>
      </c>
      <c r="F46" s="26">
        <v>1013299</v>
      </c>
      <c r="G46" s="26">
        <v>871854</v>
      </c>
      <c r="H46" s="26">
        <v>0</v>
      </c>
      <c r="I46" s="26">
        <v>851460</v>
      </c>
      <c r="J46" s="26">
        <v>0</v>
      </c>
      <c r="K46" s="26">
        <v>1033693</v>
      </c>
      <c r="L46" s="26">
        <v>554610</v>
      </c>
      <c r="M46" s="26">
        <v>272846</v>
      </c>
      <c r="N46" s="26">
        <v>74021</v>
      </c>
      <c r="O46" s="26">
        <v>132216</v>
      </c>
      <c r="P46" s="26">
        <v>0</v>
      </c>
      <c r="Q46" s="27">
        <v>132216</v>
      </c>
      <c r="R46" s="131"/>
    </row>
    <row r="47" spans="2:18" ht="28.5" customHeight="1" x14ac:dyDescent="0.3">
      <c r="B47" s="114" t="s">
        <v>50</v>
      </c>
      <c r="C47" s="26">
        <v>0</v>
      </c>
      <c r="D47" s="26">
        <v>1668817</v>
      </c>
      <c r="E47" s="26">
        <v>312766</v>
      </c>
      <c r="F47" s="26">
        <v>1356051</v>
      </c>
      <c r="G47" s="26">
        <v>4781322</v>
      </c>
      <c r="H47" s="26">
        <v>0</v>
      </c>
      <c r="I47" s="26">
        <v>4509268</v>
      </c>
      <c r="J47" s="26">
        <v>0</v>
      </c>
      <c r="K47" s="26">
        <v>1628104</v>
      </c>
      <c r="L47" s="26">
        <v>822399</v>
      </c>
      <c r="M47" s="26">
        <v>460362</v>
      </c>
      <c r="N47" s="26">
        <v>303416</v>
      </c>
      <c r="O47" s="26">
        <v>41928</v>
      </c>
      <c r="P47" s="26">
        <v>552992</v>
      </c>
      <c r="Q47" s="27">
        <v>594920</v>
      </c>
      <c r="R47" s="131"/>
    </row>
    <row r="48" spans="2:18" s="21" customFormat="1" ht="28.5" customHeight="1" x14ac:dyDescent="0.25">
      <c r="B48" s="118" t="s">
        <v>47</v>
      </c>
      <c r="C48" s="119">
        <f>SUM(C45:C47)</f>
        <v>0</v>
      </c>
      <c r="D48" s="119">
        <f>SUM(D45:D47)</f>
        <v>3047844</v>
      </c>
      <c r="E48" s="119">
        <f t="shared" ref="E48:P48" si="1">SUM(E45:E47)</f>
        <v>376878</v>
      </c>
      <c r="F48" s="119">
        <f t="shared" si="1"/>
        <v>2670966</v>
      </c>
      <c r="G48" s="119">
        <f t="shared" si="1"/>
        <v>6068901</v>
      </c>
      <c r="H48" s="119">
        <f t="shared" si="1"/>
        <v>0</v>
      </c>
      <c r="I48" s="119">
        <f t="shared" si="1"/>
        <v>5733808</v>
      </c>
      <c r="J48" s="119">
        <f t="shared" si="1"/>
        <v>0</v>
      </c>
      <c r="K48" s="119">
        <f t="shared" si="1"/>
        <v>3006058</v>
      </c>
      <c r="L48" s="119">
        <f t="shared" si="1"/>
        <v>1545053</v>
      </c>
      <c r="M48" s="119">
        <f t="shared" si="1"/>
        <v>852878</v>
      </c>
      <c r="N48" s="119">
        <f t="shared" si="1"/>
        <v>436986</v>
      </c>
      <c r="O48" s="119">
        <f t="shared" si="1"/>
        <v>171143</v>
      </c>
      <c r="P48" s="119">
        <f t="shared" si="1"/>
        <v>580072</v>
      </c>
      <c r="Q48" s="119">
        <f>SUM(Q45:Q47)</f>
        <v>751215</v>
      </c>
      <c r="R48" s="131"/>
    </row>
    <row r="49" spans="1:18" ht="21" customHeight="1" x14ac:dyDescent="0.25">
      <c r="A49" s="28"/>
      <c r="B49" s="282" t="s">
        <v>52</v>
      </c>
      <c r="C49" s="282"/>
      <c r="D49" s="282"/>
      <c r="E49" s="282"/>
      <c r="F49" s="282"/>
      <c r="G49" s="282"/>
      <c r="H49" s="282"/>
      <c r="I49" s="282"/>
      <c r="J49" s="282"/>
      <c r="K49" s="282"/>
      <c r="L49" s="282"/>
      <c r="M49" s="282"/>
      <c r="N49" s="282"/>
      <c r="O49" s="282"/>
      <c r="P49" s="282"/>
      <c r="Q49" s="282"/>
      <c r="R49" s="131"/>
    </row>
    <row r="50" spans="1:18" ht="21" customHeight="1" x14ac:dyDescent="0.25">
      <c r="B50" s="133"/>
      <c r="C50" s="133"/>
      <c r="D50" s="133"/>
      <c r="E50" s="133"/>
      <c r="F50" s="133"/>
      <c r="G50" s="133"/>
      <c r="H50" s="133"/>
      <c r="I50" s="133"/>
      <c r="J50" s="133"/>
      <c r="K50" s="133"/>
      <c r="L50" s="133"/>
      <c r="M50" s="133"/>
      <c r="N50" s="133"/>
      <c r="O50" s="133"/>
      <c r="P50" s="133"/>
      <c r="Q50" s="133"/>
      <c r="R50" s="133"/>
    </row>
    <row r="51" spans="1:18" ht="21" customHeight="1" x14ac:dyDescent="0.25">
      <c r="B51" s="11"/>
    </row>
    <row r="52" spans="1:18" ht="21" customHeight="1" x14ac:dyDescent="0.25">
      <c r="B52" s="11"/>
    </row>
    <row r="53" spans="1:18" ht="21" customHeight="1" x14ac:dyDescent="0.25">
      <c r="B53" s="11"/>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paperSize="9"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L39"/>
  <sheetViews>
    <sheetView showGridLines="0" topLeftCell="D24" zoomScale="80" zoomScaleNormal="80" workbookViewId="0">
      <selection activeCell="B3" sqref="B3:L39"/>
    </sheetView>
  </sheetViews>
  <sheetFormatPr defaultColWidth="21.28515625" defaultRowHeight="15" x14ac:dyDescent="0.25"/>
  <cols>
    <col min="1" max="1" width="11.140625" style="11" customWidth="1"/>
    <col min="2" max="2" width="39.140625" style="11" bestFit="1" customWidth="1"/>
    <col min="3" max="11" width="26.28515625" style="11" customWidth="1"/>
    <col min="12" max="16384" width="21.28515625" style="11"/>
  </cols>
  <sheetData>
    <row r="1" spans="1:12" ht="22.5" customHeight="1" x14ac:dyDescent="0.25"/>
    <row r="2" spans="1:12" x14ac:dyDescent="0.25">
      <c r="A2" s="134"/>
    </row>
    <row r="3" spans="1:12" ht="22.5" customHeight="1" x14ac:dyDescent="0.25">
      <c r="B3" s="285" t="s">
        <v>269</v>
      </c>
      <c r="C3" s="286"/>
      <c r="D3" s="286"/>
      <c r="E3" s="286"/>
      <c r="F3" s="286"/>
      <c r="G3" s="286"/>
      <c r="H3" s="286"/>
      <c r="I3" s="286"/>
      <c r="J3" s="286"/>
      <c r="K3" s="286"/>
      <c r="L3" s="287"/>
    </row>
    <row r="4" spans="1:12" ht="51.75" customHeight="1" x14ac:dyDescent="0.25">
      <c r="B4" s="136" t="s">
        <v>0</v>
      </c>
      <c r="C4" s="137" t="s">
        <v>105</v>
      </c>
      <c r="D4" s="137" t="s">
        <v>197</v>
      </c>
      <c r="E4" s="137" t="s">
        <v>208</v>
      </c>
      <c r="F4" s="137" t="s">
        <v>106</v>
      </c>
      <c r="G4" s="137" t="s">
        <v>55</v>
      </c>
      <c r="H4" s="138" t="s">
        <v>49</v>
      </c>
      <c r="I4" s="137" t="s">
        <v>107</v>
      </c>
      <c r="J4" s="138" t="s">
        <v>67</v>
      </c>
      <c r="K4" s="137" t="s">
        <v>56</v>
      </c>
      <c r="L4" s="201" t="s">
        <v>143</v>
      </c>
    </row>
    <row r="5" spans="1:12" ht="30" customHeight="1" x14ac:dyDescent="0.25">
      <c r="B5" s="139" t="s">
        <v>108</v>
      </c>
      <c r="C5" s="117">
        <v>550000</v>
      </c>
      <c r="D5" s="117">
        <v>699000</v>
      </c>
      <c r="E5" s="117">
        <v>180000</v>
      </c>
      <c r="F5" s="117">
        <v>150000</v>
      </c>
      <c r="G5" s="117">
        <v>800000</v>
      </c>
      <c r="H5" s="117">
        <v>300000</v>
      </c>
      <c r="I5" s="117">
        <v>150000</v>
      </c>
      <c r="J5" s="117">
        <v>500000</v>
      </c>
      <c r="K5" s="117">
        <v>150000</v>
      </c>
      <c r="L5" s="149">
        <v>200000</v>
      </c>
    </row>
    <row r="6" spans="1:12" ht="30" customHeight="1" x14ac:dyDescent="0.25">
      <c r="B6" s="139" t="s">
        <v>109</v>
      </c>
      <c r="C6" s="117">
        <v>0</v>
      </c>
      <c r="D6" s="117">
        <v>0</v>
      </c>
      <c r="E6" s="117">
        <v>0</v>
      </c>
      <c r="F6" s="117">
        <v>0</v>
      </c>
      <c r="G6" s="117">
        <v>0</v>
      </c>
      <c r="H6" s="117">
        <v>0</v>
      </c>
      <c r="I6" s="117">
        <v>0</v>
      </c>
      <c r="J6" s="117">
        <v>0</v>
      </c>
      <c r="K6" s="117">
        <v>0</v>
      </c>
      <c r="L6" s="149">
        <v>0</v>
      </c>
    </row>
    <row r="7" spans="1:12" ht="30" customHeight="1" x14ac:dyDescent="0.25">
      <c r="B7" s="139" t="s">
        <v>110</v>
      </c>
      <c r="C7" s="117">
        <v>6350</v>
      </c>
      <c r="D7" s="117">
        <v>2760</v>
      </c>
      <c r="E7" s="117">
        <v>0</v>
      </c>
      <c r="F7" s="117">
        <v>778</v>
      </c>
      <c r="G7" s="117">
        <v>0</v>
      </c>
      <c r="H7" s="117">
        <v>68</v>
      </c>
      <c r="I7" s="117">
        <v>0</v>
      </c>
      <c r="J7" s="117">
        <v>511180</v>
      </c>
      <c r="K7" s="117">
        <v>0</v>
      </c>
      <c r="L7" s="149">
        <v>0</v>
      </c>
    </row>
    <row r="8" spans="1:12" ht="30" customHeight="1" x14ac:dyDescent="0.25">
      <c r="B8" s="139" t="s">
        <v>111</v>
      </c>
      <c r="C8" s="117">
        <v>90754</v>
      </c>
      <c r="D8" s="117">
        <v>-549000</v>
      </c>
      <c r="E8" s="117">
        <v>0</v>
      </c>
      <c r="F8" s="117">
        <v>33707</v>
      </c>
      <c r="G8" s="117">
        <v>1217549</v>
      </c>
      <c r="H8" s="117">
        <v>21057</v>
      </c>
      <c r="I8" s="117">
        <v>124537</v>
      </c>
      <c r="J8" s="117">
        <v>0</v>
      </c>
      <c r="K8" s="117">
        <v>194091</v>
      </c>
      <c r="L8" s="149">
        <v>227643</v>
      </c>
    </row>
    <row r="9" spans="1:12" ht="30" customHeight="1" x14ac:dyDescent="0.25">
      <c r="B9" s="139" t="s">
        <v>112</v>
      </c>
      <c r="C9" s="117">
        <v>-122355</v>
      </c>
      <c r="D9" s="117">
        <v>377889</v>
      </c>
      <c r="E9" s="117">
        <v>0</v>
      </c>
      <c r="F9" s="117">
        <v>0</v>
      </c>
      <c r="G9" s="117">
        <v>216178</v>
      </c>
      <c r="H9" s="117">
        <v>0</v>
      </c>
      <c r="I9" s="117">
        <v>0</v>
      </c>
      <c r="J9" s="117">
        <v>0</v>
      </c>
      <c r="K9" s="117">
        <v>0</v>
      </c>
      <c r="L9" s="149">
        <v>40902</v>
      </c>
    </row>
    <row r="10" spans="1:12" ht="30" customHeight="1" x14ac:dyDescent="0.25">
      <c r="B10" s="139" t="s">
        <v>113</v>
      </c>
      <c r="C10" s="117">
        <v>0</v>
      </c>
      <c r="D10" s="117">
        <v>0</v>
      </c>
      <c r="E10" s="117">
        <v>9755669</v>
      </c>
      <c r="F10" s="117">
        <v>195823</v>
      </c>
      <c r="G10" s="117">
        <v>-92929</v>
      </c>
      <c r="H10" s="117">
        <v>113229</v>
      </c>
      <c r="I10" s="117">
        <v>0</v>
      </c>
      <c r="J10" s="117">
        <v>0</v>
      </c>
      <c r="K10" s="117">
        <v>0</v>
      </c>
      <c r="L10" s="149">
        <v>0</v>
      </c>
    </row>
    <row r="11" spans="1:12" ht="30" customHeight="1" x14ac:dyDescent="0.25">
      <c r="B11" s="140" t="s">
        <v>114</v>
      </c>
      <c r="C11" s="141">
        <v>524749</v>
      </c>
      <c r="D11" s="141">
        <v>530649</v>
      </c>
      <c r="E11" s="141">
        <v>9935669</v>
      </c>
      <c r="F11" s="141">
        <v>380308</v>
      </c>
      <c r="G11" s="141">
        <v>2140799</v>
      </c>
      <c r="H11" s="141">
        <v>434354</v>
      </c>
      <c r="I11" s="141">
        <v>274537</v>
      </c>
      <c r="J11" s="141">
        <v>1011180</v>
      </c>
      <c r="K11" s="141">
        <v>344091</v>
      </c>
      <c r="L11" s="151">
        <v>468545</v>
      </c>
    </row>
    <row r="12" spans="1:12" ht="30" customHeight="1" x14ac:dyDescent="0.25">
      <c r="B12" s="139" t="s">
        <v>115</v>
      </c>
      <c r="C12" s="117">
        <v>295249</v>
      </c>
      <c r="D12" s="117">
        <v>0</v>
      </c>
      <c r="E12" s="117">
        <v>888088</v>
      </c>
      <c r="F12" s="117">
        <v>354</v>
      </c>
      <c r="G12" s="117">
        <v>339279</v>
      </c>
      <c r="H12" s="117">
        <v>44524</v>
      </c>
      <c r="I12" s="117">
        <v>37797</v>
      </c>
      <c r="J12" s="117">
        <v>314927</v>
      </c>
      <c r="K12" s="117">
        <v>6357</v>
      </c>
      <c r="L12" s="149">
        <v>1487</v>
      </c>
    </row>
    <row r="13" spans="1:12" ht="30" customHeight="1" x14ac:dyDescent="0.25">
      <c r="B13" s="142" t="s">
        <v>116</v>
      </c>
      <c r="C13" s="117">
        <v>4004372</v>
      </c>
      <c r="D13" s="117">
        <v>1973139</v>
      </c>
      <c r="E13" s="117">
        <v>52175147</v>
      </c>
      <c r="F13" s="117">
        <v>403426</v>
      </c>
      <c r="G13" s="117">
        <v>7753669</v>
      </c>
      <c r="H13" s="117">
        <v>0</v>
      </c>
      <c r="I13" s="117">
        <v>530737</v>
      </c>
      <c r="J13" s="117">
        <v>86252</v>
      </c>
      <c r="K13" s="117">
        <v>13670</v>
      </c>
      <c r="L13" s="149">
        <v>5998106</v>
      </c>
    </row>
    <row r="14" spans="1:12" ht="30" customHeight="1" x14ac:dyDescent="0.25">
      <c r="B14" s="142" t="s">
        <v>117</v>
      </c>
      <c r="C14" s="117">
        <v>46541</v>
      </c>
      <c r="D14" s="117">
        <v>400000</v>
      </c>
      <c r="E14" s="117">
        <v>3965299</v>
      </c>
      <c r="F14" s="117">
        <v>0</v>
      </c>
      <c r="G14" s="117">
        <v>473809</v>
      </c>
      <c r="H14" s="117">
        <v>30844</v>
      </c>
      <c r="I14" s="117">
        <v>0</v>
      </c>
      <c r="J14" s="117">
        <v>219077</v>
      </c>
      <c r="K14" s="117">
        <v>83997</v>
      </c>
      <c r="L14" s="149">
        <v>20976</v>
      </c>
    </row>
    <row r="15" spans="1:12" ht="30" customHeight="1" x14ac:dyDescent="0.25">
      <c r="B15" s="142" t="s">
        <v>118</v>
      </c>
      <c r="C15" s="117">
        <v>144454</v>
      </c>
      <c r="D15" s="117">
        <v>214111</v>
      </c>
      <c r="E15" s="117">
        <v>2258884</v>
      </c>
      <c r="F15" s="117">
        <v>21815</v>
      </c>
      <c r="G15" s="117">
        <v>400327</v>
      </c>
      <c r="H15" s="117">
        <v>51732</v>
      </c>
      <c r="I15" s="117">
        <v>92419</v>
      </c>
      <c r="J15" s="117">
        <v>251037</v>
      </c>
      <c r="K15" s="117">
        <v>47514</v>
      </c>
      <c r="L15" s="149">
        <v>60904</v>
      </c>
    </row>
    <row r="16" spans="1:12" ht="30" customHeight="1" thickBot="1" x14ac:dyDescent="0.3">
      <c r="B16" s="143" t="s">
        <v>119</v>
      </c>
      <c r="C16" s="144">
        <v>5015364</v>
      </c>
      <c r="D16" s="144">
        <v>3117899</v>
      </c>
      <c r="E16" s="144">
        <v>69223087</v>
      </c>
      <c r="F16" s="144">
        <v>805903</v>
      </c>
      <c r="G16" s="144">
        <v>11107883</v>
      </c>
      <c r="H16" s="144">
        <v>561454</v>
      </c>
      <c r="I16" s="144">
        <v>935489</v>
      </c>
      <c r="J16" s="144">
        <v>1882472</v>
      </c>
      <c r="K16" s="144">
        <v>495628</v>
      </c>
      <c r="L16" s="154">
        <v>6550018</v>
      </c>
    </row>
    <row r="17" spans="2:12" ht="30" customHeight="1" thickTop="1" x14ac:dyDescent="0.25">
      <c r="B17" s="145" t="s">
        <v>120</v>
      </c>
      <c r="C17" s="115">
        <v>0</v>
      </c>
      <c r="D17" s="115">
        <v>0</v>
      </c>
      <c r="E17" s="115">
        <v>136646</v>
      </c>
      <c r="F17" s="115">
        <v>0</v>
      </c>
      <c r="G17" s="115">
        <v>0</v>
      </c>
      <c r="H17" s="115">
        <v>0</v>
      </c>
      <c r="I17" s="115">
        <v>0</v>
      </c>
      <c r="J17" s="115">
        <v>0</v>
      </c>
      <c r="K17" s="115">
        <v>0</v>
      </c>
      <c r="L17" s="156">
        <v>0</v>
      </c>
    </row>
    <row r="18" spans="2:12" ht="30" customHeight="1" x14ac:dyDescent="0.25">
      <c r="B18" s="142" t="s">
        <v>121</v>
      </c>
      <c r="C18" s="117">
        <v>273000</v>
      </c>
      <c r="D18" s="117">
        <v>0</v>
      </c>
      <c r="E18" s="117">
        <v>5042094</v>
      </c>
      <c r="F18" s="117">
        <v>554000</v>
      </c>
      <c r="G18" s="117">
        <v>2177688</v>
      </c>
      <c r="H18" s="117">
        <v>0</v>
      </c>
      <c r="I18" s="117">
        <v>370000</v>
      </c>
      <c r="J18" s="117">
        <v>0</v>
      </c>
      <c r="K18" s="117">
        <v>78000</v>
      </c>
      <c r="L18" s="149">
        <v>1109394</v>
      </c>
    </row>
    <row r="19" spans="2:12" ht="30" customHeight="1" x14ac:dyDescent="0.25">
      <c r="B19" s="142" t="s">
        <v>122</v>
      </c>
      <c r="C19" s="117">
        <v>12352</v>
      </c>
      <c r="D19" s="117">
        <v>36611</v>
      </c>
      <c r="E19" s="117">
        <v>344598</v>
      </c>
      <c r="F19" s="117">
        <v>10624</v>
      </c>
      <c r="G19" s="117">
        <v>131755</v>
      </c>
      <c r="H19" s="117">
        <v>0</v>
      </c>
      <c r="I19" s="117">
        <v>635</v>
      </c>
      <c r="J19" s="117">
        <v>0</v>
      </c>
      <c r="K19" s="117">
        <v>6</v>
      </c>
      <c r="L19" s="149">
        <v>1357</v>
      </c>
    </row>
    <row r="20" spans="2:12" ht="30" customHeight="1" x14ac:dyDescent="0.25">
      <c r="B20" s="142" t="s">
        <v>123</v>
      </c>
      <c r="C20" s="117">
        <v>3209633</v>
      </c>
      <c r="D20" s="117">
        <v>1904278</v>
      </c>
      <c r="E20" s="117">
        <v>28351556</v>
      </c>
      <c r="F20" s="117">
        <v>144543</v>
      </c>
      <c r="G20" s="117">
        <v>4126786</v>
      </c>
      <c r="H20" s="117">
        <v>350498</v>
      </c>
      <c r="I20" s="117">
        <v>187192</v>
      </c>
      <c r="J20" s="117">
        <v>1012563</v>
      </c>
      <c r="K20" s="117">
        <v>311194</v>
      </c>
      <c r="L20" s="149">
        <v>4752041</v>
      </c>
    </row>
    <row r="21" spans="2:12" ht="30" customHeight="1" x14ac:dyDescent="0.25">
      <c r="B21" s="142" t="s">
        <v>124</v>
      </c>
      <c r="C21" s="117">
        <v>41701</v>
      </c>
      <c r="D21" s="117">
        <v>0</v>
      </c>
      <c r="E21" s="117">
        <v>0</v>
      </c>
      <c r="F21" s="117">
        <v>0</v>
      </c>
      <c r="G21" s="117">
        <v>629218</v>
      </c>
      <c r="H21" s="117">
        <v>0</v>
      </c>
      <c r="I21" s="117">
        <v>0</v>
      </c>
      <c r="J21" s="117">
        <v>0</v>
      </c>
      <c r="K21" s="117">
        <v>0</v>
      </c>
      <c r="L21" s="149">
        <v>0</v>
      </c>
    </row>
    <row r="22" spans="2:12" ht="30" customHeight="1" x14ac:dyDescent="0.25">
      <c r="B22" s="142" t="s">
        <v>125</v>
      </c>
      <c r="C22" s="117">
        <v>0</v>
      </c>
      <c r="D22" s="117">
        <v>0</v>
      </c>
      <c r="E22" s="117">
        <v>3003200</v>
      </c>
      <c r="F22" s="117">
        <v>0</v>
      </c>
      <c r="G22" s="117">
        <v>0</v>
      </c>
      <c r="H22" s="117">
        <v>0</v>
      </c>
      <c r="I22" s="117">
        <v>0</v>
      </c>
      <c r="J22" s="117">
        <v>0</v>
      </c>
      <c r="K22" s="117">
        <v>0</v>
      </c>
      <c r="L22" s="149">
        <v>0</v>
      </c>
    </row>
    <row r="23" spans="2:12" ht="30" customHeight="1" x14ac:dyDescent="0.25">
      <c r="B23" s="142" t="s">
        <v>126</v>
      </c>
      <c r="C23" s="117">
        <v>93742</v>
      </c>
      <c r="D23" s="117">
        <v>0</v>
      </c>
      <c r="E23" s="117">
        <v>762105</v>
      </c>
      <c r="F23" s="117">
        <v>0</v>
      </c>
      <c r="G23" s="117">
        <v>374231</v>
      </c>
      <c r="H23" s="117">
        <v>10242</v>
      </c>
      <c r="I23" s="117">
        <v>0</v>
      </c>
      <c r="J23" s="117">
        <v>87985</v>
      </c>
      <c r="K23" s="117">
        <v>0</v>
      </c>
      <c r="L23" s="149">
        <v>182818</v>
      </c>
    </row>
    <row r="24" spans="2:12" ht="30" customHeight="1" x14ac:dyDescent="0.25">
      <c r="B24" s="142" t="s">
        <v>127</v>
      </c>
      <c r="C24" s="117">
        <v>93448</v>
      </c>
      <c r="D24" s="117">
        <v>0</v>
      </c>
      <c r="E24" s="117">
        <v>0</v>
      </c>
      <c r="F24" s="117">
        <v>0</v>
      </c>
      <c r="G24" s="117">
        <v>0</v>
      </c>
      <c r="H24" s="117">
        <v>0</v>
      </c>
      <c r="I24" s="117">
        <v>0</v>
      </c>
      <c r="J24" s="117">
        <v>0</v>
      </c>
      <c r="K24" s="117">
        <v>0</v>
      </c>
      <c r="L24" s="149">
        <v>0</v>
      </c>
    </row>
    <row r="25" spans="2:12" ht="30" customHeight="1" x14ac:dyDescent="0.25">
      <c r="B25" s="142" t="s">
        <v>128</v>
      </c>
      <c r="C25" s="117">
        <v>0</v>
      </c>
      <c r="D25" s="117">
        <v>0</v>
      </c>
      <c r="E25" s="117">
        <v>0</v>
      </c>
      <c r="F25" s="117">
        <v>0</v>
      </c>
      <c r="G25" s="117">
        <v>0</v>
      </c>
      <c r="H25" s="117">
        <v>0</v>
      </c>
      <c r="I25" s="117">
        <v>0</v>
      </c>
      <c r="J25" s="117">
        <v>0</v>
      </c>
      <c r="K25" s="117">
        <v>0</v>
      </c>
      <c r="L25" s="149">
        <v>0</v>
      </c>
    </row>
    <row r="26" spans="2:12" ht="30" customHeight="1" x14ac:dyDescent="0.25">
      <c r="B26" s="142" t="s">
        <v>129</v>
      </c>
      <c r="C26" s="117">
        <v>208412</v>
      </c>
      <c r="D26" s="117">
        <v>0</v>
      </c>
      <c r="E26" s="117">
        <v>11135999</v>
      </c>
      <c r="F26" s="117">
        <v>2</v>
      </c>
      <c r="G26" s="117">
        <v>833371</v>
      </c>
      <c r="H26" s="117">
        <v>0</v>
      </c>
      <c r="I26" s="117">
        <v>1389</v>
      </c>
      <c r="J26" s="117">
        <v>47141</v>
      </c>
      <c r="K26" s="117">
        <v>0</v>
      </c>
      <c r="L26" s="149">
        <v>139522</v>
      </c>
    </row>
    <row r="27" spans="2:12" ht="30" customHeight="1" x14ac:dyDescent="0.25">
      <c r="B27" s="142" t="s">
        <v>130</v>
      </c>
      <c r="C27" s="117">
        <v>12160</v>
      </c>
      <c r="D27" s="117">
        <v>0</v>
      </c>
      <c r="E27" s="117">
        <v>134663</v>
      </c>
      <c r="F27" s="117">
        <v>0</v>
      </c>
      <c r="G27" s="117">
        <v>6810</v>
      </c>
      <c r="H27" s="117">
        <v>0</v>
      </c>
      <c r="I27" s="117">
        <v>1172</v>
      </c>
      <c r="J27" s="117">
        <v>0</v>
      </c>
      <c r="K27" s="117">
        <v>0</v>
      </c>
      <c r="L27" s="149">
        <v>0</v>
      </c>
    </row>
    <row r="28" spans="2:12" ht="30" customHeight="1" x14ac:dyDescent="0.25">
      <c r="B28" s="142" t="s">
        <v>131</v>
      </c>
      <c r="C28" s="117">
        <v>0</v>
      </c>
      <c r="D28" s="117">
        <v>0</v>
      </c>
      <c r="E28" s="117">
        <v>0</v>
      </c>
      <c r="F28" s="117">
        <v>0</v>
      </c>
      <c r="G28" s="117">
        <v>0</v>
      </c>
      <c r="H28" s="117">
        <v>0</v>
      </c>
      <c r="I28" s="117">
        <v>0</v>
      </c>
      <c r="J28" s="117">
        <v>0</v>
      </c>
      <c r="K28" s="117">
        <v>0</v>
      </c>
      <c r="L28" s="149">
        <v>0</v>
      </c>
    </row>
    <row r="29" spans="2:12" ht="30" customHeight="1" x14ac:dyDescent="0.25">
      <c r="B29" s="142" t="s">
        <v>132</v>
      </c>
      <c r="C29" s="117">
        <v>0</v>
      </c>
      <c r="D29" s="117">
        <v>0</v>
      </c>
      <c r="E29" s="117">
        <v>0</v>
      </c>
      <c r="F29" s="117">
        <v>0</v>
      </c>
      <c r="G29" s="117">
        <v>0</v>
      </c>
      <c r="H29" s="117">
        <v>0</v>
      </c>
      <c r="I29" s="117">
        <v>0</v>
      </c>
      <c r="J29" s="117">
        <v>0</v>
      </c>
      <c r="K29" s="117">
        <v>0</v>
      </c>
      <c r="L29" s="149">
        <v>0</v>
      </c>
    </row>
    <row r="30" spans="2:12" ht="30" customHeight="1" x14ac:dyDescent="0.25">
      <c r="B30" s="142" t="s">
        <v>133</v>
      </c>
      <c r="C30" s="117">
        <v>22843</v>
      </c>
      <c r="D30" s="117">
        <v>0</v>
      </c>
      <c r="E30" s="117">
        <v>1068687</v>
      </c>
      <c r="F30" s="117">
        <v>0</v>
      </c>
      <c r="G30" s="117">
        <v>304710</v>
      </c>
      <c r="H30" s="117">
        <v>279</v>
      </c>
      <c r="I30" s="117">
        <v>64178</v>
      </c>
      <c r="J30" s="117">
        <v>0</v>
      </c>
      <c r="K30" s="117">
        <v>0</v>
      </c>
      <c r="L30" s="149">
        <v>2783</v>
      </c>
    </row>
    <row r="31" spans="2:12" ht="30" customHeight="1" x14ac:dyDescent="0.25">
      <c r="B31" s="142" t="s">
        <v>134</v>
      </c>
      <c r="C31" s="117">
        <v>0</v>
      </c>
      <c r="D31" s="117">
        <v>0</v>
      </c>
      <c r="E31" s="117">
        <v>1167484</v>
      </c>
      <c r="F31" s="117">
        <v>0</v>
      </c>
      <c r="G31" s="117">
        <v>126110</v>
      </c>
      <c r="H31" s="117">
        <v>0</v>
      </c>
      <c r="I31" s="117">
        <v>0</v>
      </c>
      <c r="J31" s="117">
        <v>0</v>
      </c>
      <c r="K31" s="117">
        <v>0</v>
      </c>
      <c r="L31" s="149">
        <v>0</v>
      </c>
    </row>
    <row r="32" spans="2:12" ht="30" customHeight="1" x14ac:dyDescent="0.25">
      <c r="B32" s="142" t="s">
        <v>135</v>
      </c>
      <c r="C32" s="117">
        <v>613279</v>
      </c>
      <c r="D32" s="117">
        <v>199313</v>
      </c>
      <c r="E32" s="117">
        <v>467530</v>
      </c>
      <c r="F32" s="117">
        <v>38000</v>
      </c>
      <c r="G32" s="117">
        <v>809164</v>
      </c>
      <c r="H32" s="117">
        <v>108104</v>
      </c>
      <c r="I32" s="117">
        <v>292280</v>
      </c>
      <c r="J32" s="117">
        <v>380875</v>
      </c>
      <c r="K32" s="117">
        <v>54562</v>
      </c>
      <c r="L32" s="149">
        <v>264763</v>
      </c>
    </row>
    <row r="33" spans="2:12" ht="30" customHeight="1" x14ac:dyDescent="0.25">
      <c r="B33" s="142" t="s">
        <v>136</v>
      </c>
      <c r="C33" s="117">
        <v>86899</v>
      </c>
      <c r="D33" s="117">
        <v>30272</v>
      </c>
      <c r="E33" s="117">
        <v>320515</v>
      </c>
      <c r="F33" s="117">
        <v>5224</v>
      </c>
      <c r="G33" s="117">
        <v>90603</v>
      </c>
      <c r="H33" s="117">
        <v>314</v>
      </c>
      <c r="I33" s="117">
        <v>2109</v>
      </c>
      <c r="J33" s="117">
        <v>36025</v>
      </c>
      <c r="K33" s="117">
        <v>10835</v>
      </c>
      <c r="L33" s="149">
        <v>12757</v>
      </c>
    </row>
    <row r="34" spans="2:12" ht="30" customHeight="1" x14ac:dyDescent="0.25">
      <c r="B34" s="142" t="s">
        <v>137</v>
      </c>
      <c r="C34" s="117">
        <v>288948</v>
      </c>
      <c r="D34" s="117">
        <v>97846</v>
      </c>
      <c r="E34" s="117">
        <v>761937</v>
      </c>
      <c r="F34" s="117">
        <v>8159</v>
      </c>
      <c r="G34" s="117">
        <v>529887</v>
      </c>
      <c r="H34" s="117">
        <v>18207</v>
      </c>
      <c r="I34" s="117">
        <v>0</v>
      </c>
      <c r="J34" s="117">
        <v>304288</v>
      </c>
      <c r="K34" s="117">
        <v>30639</v>
      </c>
      <c r="L34" s="149">
        <v>1187</v>
      </c>
    </row>
    <row r="35" spans="2:12" ht="30" customHeight="1" x14ac:dyDescent="0.25">
      <c r="B35" s="142" t="s">
        <v>138</v>
      </c>
      <c r="C35" s="117">
        <v>36709</v>
      </c>
      <c r="D35" s="117">
        <v>0</v>
      </c>
      <c r="E35" s="117">
        <v>394399</v>
      </c>
      <c r="F35" s="117">
        <v>0</v>
      </c>
      <c r="G35" s="117">
        <v>380748</v>
      </c>
      <c r="H35" s="117">
        <v>0</v>
      </c>
      <c r="I35" s="117">
        <v>16533</v>
      </c>
      <c r="J35" s="117">
        <v>12215</v>
      </c>
      <c r="K35" s="117">
        <v>0</v>
      </c>
      <c r="L35" s="149">
        <v>0</v>
      </c>
    </row>
    <row r="36" spans="2:12" ht="30" customHeight="1" x14ac:dyDescent="0.25">
      <c r="B36" s="142" t="s">
        <v>139</v>
      </c>
      <c r="C36" s="117">
        <v>13166</v>
      </c>
      <c r="D36" s="117">
        <v>849579</v>
      </c>
      <c r="E36" s="117">
        <v>15129575</v>
      </c>
      <c r="F36" s="117">
        <v>45351</v>
      </c>
      <c r="G36" s="117">
        <v>580530</v>
      </c>
      <c r="H36" s="117">
        <v>73810</v>
      </c>
      <c r="I36" s="117">
        <v>0</v>
      </c>
      <c r="J36" s="117">
        <v>1379</v>
      </c>
      <c r="K36" s="117">
        <v>10392</v>
      </c>
      <c r="L36" s="149">
        <v>74156</v>
      </c>
    </row>
    <row r="37" spans="2:12" ht="30" customHeight="1" x14ac:dyDescent="0.25">
      <c r="B37" s="142" t="s">
        <v>140</v>
      </c>
      <c r="C37" s="117">
        <v>9071</v>
      </c>
      <c r="D37" s="117">
        <v>0</v>
      </c>
      <c r="E37" s="117">
        <v>1002098</v>
      </c>
      <c r="F37" s="117">
        <v>0</v>
      </c>
      <c r="G37" s="117">
        <v>6272</v>
      </c>
      <c r="H37" s="117">
        <v>0</v>
      </c>
      <c r="I37" s="117">
        <v>0</v>
      </c>
      <c r="J37" s="117">
        <v>0</v>
      </c>
      <c r="K37" s="117">
        <v>0</v>
      </c>
      <c r="L37" s="149">
        <v>9239</v>
      </c>
    </row>
    <row r="38" spans="2:12" ht="30" customHeight="1" thickBot="1" x14ac:dyDescent="0.3">
      <c r="B38" s="143" t="s">
        <v>141</v>
      </c>
      <c r="C38" s="144">
        <v>5015364</v>
      </c>
      <c r="D38" s="144">
        <v>3117899</v>
      </c>
      <c r="E38" s="144">
        <v>69223087</v>
      </c>
      <c r="F38" s="144">
        <v>805903</v>
      </c>
      <c r="G38" s="144">
        <v>11107883</v>
      </c>
      <c r="H38" s="144">
        <v>561454</v>
      </c>
      <c r="I38" s="144">
        <v>935489</v>
      </c>
      <c r="J38" s="144">
        <v>1882472</v>
      </c>
      <c r="K38" s="144">
        <v>495628</v>
      </c>
      <c r="L38" s="154">
        <v>6550018</v>
      </c>
    </row>
    <row r="39" spans="2:12" ht="15.75" thickTop="1" x14ac:dyDescent="0.25">
      <c r="B39" s="283" t="s">
        <v>52</v>
      </c>
      <c r="C39" s="283"/>
      <c r="D39" s="283"/>
      <c r="E39" s="283"/>
      <c r="F39" s="283"/>
      <c r="G39" s="283"/>
      <c r="H39" s="283"/>
      <c r="I39" s="284" t="s">
        <v>183</v>
      </c>
      <c r="J39" s="284"/>
      <c r="K39" s="284"/>
    </row>
  </sheetData>
  <sheetProtection password="E931" sheet="1" objects="1" scenarios="1"/>
  <mergeCells count="3">
    <mergeCell ref="B39:H39"/>
    <mergeCell ref="I39:K39"/>
    <mergeCell ref="B3:L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40"/>
  <sheetViews>
    <sheetView showGridLines="0" topLeftCell="C23" zoomScale="80" zoomScaleNormal="80" workbookViewId="0">
      <selection activeCell="B3" sqref="B3:L39"/>
    </sheetView>
  </sheetViews>
  <sheetFormatPr defaultColWidth="19.42578125" defaultRowHeight="15" x14ac:dyDescent="0.25"/>
  <cols>
    <col min="1" max="1" width="14.42578125" style="36" customWidth="1"/>
    <col min="2" max="2" width="41" style="36" bestFit="1" customWidth="1"/>
    <col min="3" max="11" width="24.140625" style="36" customWidth="1"/>
    <col min="12" max="16384" width="19.42578125" style="36"/>
  </cols>
  <sheetData>
    <row r="1" spans="1:12" ht="33" customHeight="1" x14ac:dyDescent="0.25"/>
    <row r="2" spans="1:12" ht="18.75" customHeight="1" x14ac:dyDescent="0.25">
      <c r="A2" s="146"/>
      <c r="B2" s="288" t="s">
        <v>142</v>
      </c>
      <c r="C2" s="288"/>
      <c r="D2" s="288"/>
      <c r="E2" s="288"/>
      <c r="F2" s="288"/>
      <c r="G2" s="288"/>
      <c r="H2" s="288"/>
      <c r="I2" s="288"/>
      <c r="J2" s="288"/>
      <c r="K2" s="288"/>
    </row>
    <row r="3" spans="1:12" ht="26.25" customHeight="1" x14ac:dyDescent="0.25">
      <c r="B3" s="291" t="s">
        <v>268</v>
      </c>
      <c r="C3" s="292"/>
      <c r="D3" s="292"/>
      <c r="E3" s="292"/>
      <c r="F3" s="292"/>
      <c r="G3" s="292"/>
      <c r="H3" s="292"/>
      <c r="I3" s="292"/>
      <c r="J3" s="292"/>
      <c r="K3" s="292"/>
      <c r="L3" s="293"/>
    </row>
    <row r="4" spans="1:12" ht="48.75" customHeight="1" x14ac:dyDescent="0.25">
      <c r="B4" s="147" t="s">
        <v>0</v>
      </c>
      <c r="C4" s="201" t="s">
        <v>58</v>
      </c>
      <c r="D4" s="201" t="s">
        <v>144</v>
      </c>
      <c r="E4" s="201" t="s">
        <v>33</v>
      </c>
      <c r="F4" s="201" t="s">
        <v>34</v>
      </c>
      <c r="G4" s="201" t="s">
        <v>182</v>
      </c>
      <c r="H4" s="201" t="s">
        <v>50</v>
      </c>
      <c r="I4" s="201" t="s">
        <v>184</v>
      </c>
      <c r="J4" s="201" t="s">
        <v>145</v>
      </c>
      <c r="K4" s="201" t="s">
        <v>312</v>
      </c>
      <c r="L4" s="202" t="s">
        <v>146</v>
      </c>
    </row>
    <row r="5" spans="1:12" ht="28.5" customHeight="1" x14ac:dyDescent="0.25">
      <c r="B5" s="148" t="s">
        <v>108</v>
      </c>
      <c r="C5" s="149">
        <v>152565</v>
      </c>
      <c r="D5" s="149">
        <v>450000</v>
      </c>
      <c r="E5" s="149">
        <v>500000</v>
      </c>
      <c r="F5" s="149">
        <v>161388</v>
      </c>
      <c r="G5" s="149">
        <v>173000</v>
      </c>
      <c r="H5" s="149">
        <v>0</v>
      </c>
      <c r="I5" s="149">
        <v>612340</v>
      </c>
      <c r="J5" s="149">
        <v>450000</v>
      </c>
      <c r="K5" s="149">
        <v>416726</v>
      </c>
      <c r="L5" s="149">
        <v>2174871</v>
      </c>
    </row>
    <row r="6" spans="1:12" ht="28.5" customHeight="1" x14ac:dyDescent="0.25">
      <c r="B6" s="148" t="s">
        <v>109</v>
      </c>
      <c r="C6" s="149">
        <v>0</v>
      </c>
      <c r="D6" s="149">
        <v>0</v>
      </c>
      <c r="E6" s="149">
        <v>0</v>
      </c>
      <c r="F6" s="149">
        <v>0</v>
      </c>
      <c r="G6" s="149">
        <v>0</v>
      </c>
      <c r="H6" s="149">
        <v>0</v>
      </c>
      <c r="I6" s="149">
        <v>0</v>
      </c>
      <c r="J6" s="149">
        <v>0</v>
      </c>
      <c r="K6" s="149">
        <v>491067</v>
      </c>
      <c r="L6" s="149">
        <v>1884957</v>
      </c>
    </row>
    <row r="7" spans="1:12" ht="28.5" customHeight="1" x14ac:dyDescent="0.25">
      <c r="B7" s="148" t="s">
        <v>110</v>
      </c>
      <c r="C7" s="149">
        <v>0</v>
      </c>
      <c r="D7" s="149">
        <v>0</v>
      </c>
      <c r="E7" s="149">
        <v>30241</v>
      </c>
      <c r="F7" s="149">
        <v>51009</v>
      </c>
      <c r="G7" s="149">
        <v>0</v>
      </c>
      <c r="H7" s="149">
        <v>0</v>
      </c>
      <c r="I7" s="149">
        <v>376565</v>
      </c>
      <c r="J7" s="149">
        <v>0</v>
      </c>
      <c r="K7" s="149">
        <v>0</v>
      </c>
      <c r="L7" s="149">
        <v>0</v>
      </c>
    </row>
    <row r="8" spans="1:12" ht="28.5" customHeight="1" x14ac:dyDescent="0.25">
      <c r="B8" s="148" t="s">
        <v>111</v>
      </c>
      <c r="C8" s="149">
        <v>0</v>
      </c>
      <c r="D8" s="149">
        <v>8160916</v>
      </c>
      <c r="E8" s="149">
        <v>3252698</v>
      </c>
      <c r="F8" s="149">
        <v>318516</v>
      </c>
      <c r="G8" s="149">
        <v>27266</v>
      </c>
      <c r="H8" s="149">
        <v>4005869</v>
      </c>
      <c r="I8" s="149">
        <v>2184955</v>
      </c>
      <c r="J8" s="149">
        <v>1556522</v>
      </c>
      <c r="K8" s="149">
        <v>0</v>
      </c>
      <c r="L8" s="149">
        <v>0</v>
      </c>
    </row>
    <row r="9" spans="1:12" ht="28.5" customHeight="1" x14ac:dyDescent="0.25">
      <c r="B9" s="148" t="s">
        <v>112</v>
      </c>
      <c r="C9" s="149">
        <v>0</v>
      </c>
      <c r="D9" s="149">
        <v>2436437</v>
      </c>
      <c r="E9" s="149">
        <v>1359167</v>
      </c>
      <c r="F9" s="149">
        <v>37379</v>
      </c>
      <c r="G9" s="149">
        <v>-386</v>
      </c>
      <c r="H9" s="149">
        <v>0</v>
      </c>
      <c r="I9" s="149">
        <v>-341890</v>
      </c>
      <c r="J9" s="149">
        <v>62000</v>
      </c>
      <c r="K9" s="149">
        <v>-1135540</v>
      </c>
      <c r="L9" s="149">
        <v>-2357467</v>
      </c>
    </row>
    <row r="10" spans="1:12" ht="28.5" customHeight="1" x14ac:dyDescent="0.25">
      <c r="B10" s="148" t="s">
        <v>113</v>
      </c>
      <c r="C10" s="149">
        <v>0</v>
      </c>
      <c r="D10" s="149">
        <v>0</v>
      </c>
      <c r="E10" s="149">
        <v>385000</v>
      </c>
      <c r="F10" s="149">
        <v>1847920</v>
      </c>
      <c r="G10" s="149">
        <v>0</v>
      </c>
      <c r="H10" s="149">
        <v>39841</v>
      </c>
      <c r="I10" s="149">
        <v>0</v>
      </c>
      <c r="J10" s="149">
        <v>0</v>
      </c>
      <c r="K10" s="149">
        <v>710379</v>
      </c>
      <c r="L10" s="149">
        <v>0</v>
      </c>
    </row>
    <row r="11" spans="1:12" ht="28.5" customHeight="1" x14ac:dyDescent="0.25">
      <c r="B11" s="150" t="s">
        <v>114</v>
      </c>
      <c r="C11" s="151">
        <v>152565</v>
      </c>
      <c r="D11" s="151">
        <v>11047352</v>
      </c>
      <c r="E11" s="151">
        <v>5527107</v>
      </c>
      <c r="F11" s="151">
        <v>2416212</v>
      </c>
      <c r="G11" s="151">
        <v>199880</v>
      </c>
      <c r="H11" s="151">
        <v>4045710</v>
      </c>
      <c r="I11" s="151">
        <v>2831969</v>
      </c>
      <c r="J11" s="151">
        <v>2068522</v>
      </c>
      <c r="K11" s="151">
        <v>482632</v>
      </c>
      <c r="L11" s="151">
        <v>1702360</v>
      </c>
    </row>
    <row r="12" spans="1:12" ht="28.5" customHeight="1" x14ac:dyDescent="0.25">
      <c r="B12" s="148" t="s">
        <v>115</v>
      </c>
      <c r="C12" s="149">
        <v>62671</v>
      </c>
      <c r="D12" s="149">
        <v>97147</v>
      </c>
      <c r="E12" s="149">
        <v>904750</v>
      </c>
      <c r="F12" s="149">
        <v>72118</v>
      </c>
      <c r="G12" s="149">
        <v>15716</v>
      </c>
      <c r="H12" s="149">
        <v>0</v>
      </c>
      <c r="I12" s="149">
        <v>396109</v>
      </c>
      <c r="J12" s="149">
        <v>79192</v>
      </c>
      <c r="K12" s="149">
        <v>231891</v>
      </c>
      <c r="L12" s="149">
        <v>420057</v>
      </c>
    </row>
    <row r="13" spans="1:12" ht="28.5" customHeight="1" x14ac:dyDescent="0.25">
      <c r="B13" s="152" t="s">
        <v>116</v>
      </c>
      <c r="C13" s="149">
        <v>0</v>
      </c>
      <c r="D13" s="149">
        <v>59408657</v>
      </c>
      <c r="E13" s="149">
        <v>60109369</v>
      </c>
      <c r="F13" s="149">
        <v>27976568</v>
      </c>
      <c r="G13" s="149">
        <v>590849</v>
      </c>
      <c r="H13" s="149">
        <v>2396259</v>
      </c>
      <c r="I13" s="149">
        <v>19837777</v>
      </c>
      <c r="J13" s="149">
        <v>8367479</v>
      </c>
      <c r="K13" s="149">
        <v>1485357</v>
      </c>
      <c r="L13" s="149">
        <v>12463848</v>
      </c>
    </row>
    <row r="14" spans="1:12" ht="28.5" customHeight="1" x14ac:dyDescent="0.25">
      <c r="B14" s="152" t="s">
        <v>117</v>
      </c>
      <c r="C14" s="149">
        <v>0</v>
      </c>
      <c r="D14" s="149">
        <v>1805907</v>
      </c>
      <c r="E14" s="149">
        <v>63508</v>
      </c>
      <c r="F14" s="149">
        <v>34760</v>
      </c>
      <c r="G14" s="149">
        <v>0</v>
      </c>
      <c r="H14" s="149">
        <v>0</v>
      </c>
      <c r="I14" s="149">
        <v>1097794</v>
      </c>
      <c r="J14" s="149">
        <v>560726</v>
      </c>
      <c r="K14" s="149">
        <v>205063</v>
      </c>
      <c r="L14" s="149">
        <v>0</v>
      </c>
    </row>
    <row r="15" spans="1:12" ht="28.5" customHeight="1" x14ac:dyDescent="0.25">
      <c r="B15" s="152" t="s">
        <v>118</v>
      </c>
      <c r="C15" s="149">
        <v>852576</v>
      </c>
      <c r="D15" s="149">
        <v>474510</v>
      </c>
      <c r="E15" s="149">
        <v>1559413</v>
      </c>
      <c r="F15" s="149">
        <v>599211</v>
      </c>
      <c r="G15" s="149">
        <v>13132</v>
      </c>
      <c r="H15" s="149">
        <v>1759261</v>
      </c>
      <c r="I15" s="149">
        <v>667537</v>
      </c>
      <c r="J15" s="149">
        <v>72788</v>
      </c>
      <c r="K15" s="149">
        <v>232671</v>
      </c>
      <c r="L15" s="149">
        <v>807645</v>
      </c>
    </row>
    <row r="16" spans="1:12" ht="28.5" customHeight="1" thickBot="1" x14ac:dyDescent="0.3">
      <c r="B16" s="153" t="s">
        <v>119</v>
      </c>
      <c r="C16" s="154">
        <v>1067813</v>
      </c>
      <c r="D16" s="154">
        <v>72833573</v>
      </c>
      <c r="E16" s="154">
        <v>68164146</v>
      </c>
      <c r="F16" s="154">
        <v>31098870</v>
      </c>
      <c r="G16" s="154">
        <v>819577</v>
      </c>
      <c r="H16" s="154">
        <v>8201230</v>
      </c>
      <c r="I16" s="154">
        <v>24831186</v>
      </c>
      <c r="J16" s="154">
        <v>11148708</v>
      </c>
      <c r="K16" s="154">
        <v>2637614</v>
      </c>
      <c r="L16" s="154">
        <v>15393910</v>
      </c>
    </row>
    <row r="17" spans="2:12" ht="28.5" customHeight="1" thickTop="1" x14ac:dyDescent="0.25">
      <c r="B17" s="155" t="s">
        <v>120</v>
      </c>
      <c r="C17" s="156">
        <v>0</v>
      </c>
      <c r="D17" s="156">
        <v>0</v>
      </c>
      <c r="E17" s="156">
        <v>0</v>
      </c>
      <c r="F17" s="156">
        <v>1112982</v>
      </c>
      <c r="G17" s="156">
        <v>0</v>
      </c>
      <c r="H17" s="156">
        <v>0</v>
      </c>
      <c r="I17" s="156">
        <v>559094</v>
      </c>
      <c r="J17" s="156">
        <v>0</v>
      </c>
      <c r="K17" s="156">
        <v>90000</v>
      </c>
      <c r="L17" s="156">
        <v>0</v>
      </c>
    </row>
    <row r="18" spans="2:12" ht="28.5" customHeight="1" x14ac:dyDescent="0.25">
      <c r="B18" s="152" t="s">
        <v>121</v>
      </c>
      <c r="C18" s="149">
        <v>0</v>
      </c>
      <c r="D18" s="156">
        <v>10276000</v>
      </c>
      <c r="E18" s="149">
        <v>4378270</v>
      </c>
      <c r="F18" s="149">
        <v>1903042</v>
      </c>
      <c r="G18" s="149">
        <v>100000</v>
      </c>
      <c r="H18" s="149">
        <v>1599537</v>
      </c>
      <c r="I18" s="149">
        <v>1066500</v>
      </c>
      <c r="J18" s="149">
        <v>4555394</v>
      </c>
      <c r="K18" s="149">
        <v>755000</v>
      </c>
      <c r="L18" s="162">
        <v>2270000</v>
      </c>
    </row>
    <row r="19" spans="2:12" ht="28.5" customHeight="1" x14ac:dyDescent="0.25">
      <c r="B19" s="152" t="s">
        <v>122</v>
      </c>
      <c r="C19" s="149">
        <v>0</v>
      </c>
      <c r="D19" s="149">
        <v>94374</v>
      </c>
      <c r="E19" s="149">
        <v>37303</v>
      </c>
      <c r="F19" s="149">
        <v>17473</v>
      </c>
      <c r="G19" s="149">
        <v>15647</v>
      </c>
      <c r="H19" s="149">
        <v>0</v>
      </c>
      <c r="I19" s="149">
        <v>97355</v>
      </c>
      <c r="J19" s="149">
        <v>58328</v>
      </c>
      <c r="K19" s="149">
        <v>14170</v>
      </c>
      <c r="L19" s="162">
        <v>77396</v>
      </c>
    </row>
    <row r="20" spans="2:12" ht="28.5" customHeight="1" x14ac:dyDescent="0.25">
      <c r="B20" s="152" t="s">
        <v>123</v>
      </c>
      <c r="C20" s="149">
        <v>599800</v>
      </c>
      <c r="D20" s="149">
        <v>48787131</v>
      </c>
      <c r="E20" s="149">
        <v>46035511</v>
      </c>
      <c r="F20" s="149">
        <v>27344934</v>
      </c>
      <c r="G20" s="149">
        <v>386455</v>
      </c>
      <c r="H20" s="149">
        <v>2258399</v>
      </c>
      <c r="I20" s="149">
        <v>13099140</v>
      </c>
      <c r="J20" s="149">
        <v>2977707</v>
      </c>
      <c r="K20" s="149">
        <v>1027003</v>
      </c>
      <c r="L20" s="149">
        <v>4786090</v>
      </c>
    </row>
    <row r="21" spans="2:12" ht="28.5" customHeight="1" x14ac:dyDescent="0.25">
      <c r="B21" s="152" t="s">
        <v>124</v>
      </c>
      <c r="C21" s="149">
        <v>0</v>
      </c>
      <c r="D21" s="149">
        <v>0</v>
      </c>
      <c r="E21" s="149">
        <v>0</v>
      </c>
      <c r="F21" s="149">
        <v>0</v>
      </c>
      <c r="G21" s="149">
        <v>0</v>
      </c>
      <c r="H21" s="149">
        <v>0</v>
      </c>
      <c r="I21" s="149">
        <v>0</v>
      </c>
      <c r="J21" s="149">
        <v>59185</v>
      </c>
      <c r="K21" s="149">
        <v>0</v>
      </c>
      <c r="L21" s="149">
        <v>21162</v>
      </c>
    </row>
    <row r="22" spans="2:12" ht="28.5" customHeight="1" x14ac:dyDescent="0.25">
      <c r="B22" s="152" t="s">
        <v>125</v>
      </c>
      <c r="C22" s="149">
        <v>0</v>
      </c>
      <c r="D22" s="149">
        <v>826490</v>
      </c>
      <c r="E22" s="149">
        <v>1889077</v>
      </c>
      <c r="F22" s="149">
        <v>0</v>
      </c>
      <c r="G22" s="149">
        <v>0</v>
      </c>
      <c r="H22" s="149">
        <v>0</v>
      </c>
      <c r="I22" s="149">
        <v>0</v>
      </c>
      <c r="J22" s="149">
        <v>0</v>
      </c>
      <c r="K22" s="149">
        <v>0</v>
      </c>
      <c r="L22" s="149">
        <v>0</v>
      </c>
    </row>
    <row r="23" spans="2:12" ht="28.5" customHeight="1" x14ac:dyDescent="0.25">
      <c r="B23" s="152" t="s">
        <v>126</v>
      </c>
      <c r="C23" s="149">
        <v>1500</v>
      </c>
      <c r="D23" s="149">
        <v>1528599</v>
      </c>
      <c r="E23" s="149">
        <v>916328</v>
      </c>
      <c r="F23" s="149">
        <v>50085</v>
      </c>
      <c r="G23" s="149">
        <v>24219</v>
      </c>
      <c r="H23" s="149">
        <v>0</v>
      </c>
      <c r="I23" s="149">
        <v>1597200</v>
      </c>
      <c r="J23" s="149">
        <v>134807</v>
      </c>
      <c r="K23" s="149">
        <v>62254</v>
      </c>
      <c r="L23" s="149">
        <v>595863</v>
      </c>
    </row>
    <row r="24" spans="2:12" ht="28.5" customHeight="1" x14ac:dyDescent="0.25">
      <c r="B24" s="152" t="s">
        <v>127</v>
      </c>
      <c r="C24" s="149">
        <v>0</v>
      </c>
      <c r="D24" s="149">
        <v>0</v>
      </c>
      <c r="E24" s="149">
        <v>0</v>
      </c>
      <c r="F24" s="149">
        <v>115707</v>
      </c>
      <c r="G24" s="149">
        <v>36584</v>
      </c>
      <c r="H24" s="149">
        <v>0</v>
      </c>
      <c r="I24" s="149">
        <v>0</v>
      </c>
      <c r="J24" s="149">
        <v>50861</v>
      </c>
      <c r="K24" s="149">
        <v>0</v>
      </c>
      <c r="L24" s="149">
        <v>0</v>
      </c>
    </row>
    <row r="25" spans="2:12" ht="28.5" customHeight="1" x14ac:dyDescent="0.25">
      <c r="B25" s="152" t="s">
        <v>128</v>
      </c>
      <c r="C25" s="149">
        <v>0</v>
      </c>
      <c r="D25" s="149">
        <v>0</v>
      </c>
      <c r="E25" s="149">
        <v>0</v>
      </c>
      <c r="F25" s="149">
        <v>0</v>
      </c>
      <c r="G25" s="149">
        <v>0</v>
      </c>
      <c r="H25" s="149">
        <v>0</v>
      </c>
      <c r="I25" s="149">
        <v>0</v>
      </c>
      <c r="J25" s="149">
        <v>0</v>
      </c>
      <c r="K25" s="149">
        <v>0</v>
      </c>
      <c r="L25" s="149">
        <v>0</v>
      </c>
    </row>
    <row r="26" spans="2:12" ht="28.5" customHeight="1" x14ac:dyDescent="0.25">
      <c r="B26" s="152" t="s">
        <v>129</v>
      </c>
      <c r="C26" s="149">
        <v>0</v>
      </c>
      <c r="D26" s="149">
        <v>6961090</v>
      </c>
      <c r="E26" s="149">
        <v>6769165</v>
      </c>
      <c r="F26" s="149">
        <v>178015</v>
      </c>
      <c r="G26" s="149">
        <v>0</v>
      </c>
      <c r="H26" s="149">
        <v>235664</v>
      </c>
      <c r="I26" s="149">
        <v>4229835</v>
      </c>
      <c r="J26" s="149">
        <v>8512</v>
      </c>
      <c r="K26" s="149">
        <v>130003</v>
      </c>
      <c r="L26" s="149">
        <v>4508481</v>
      </c>
    </row>
    <row r="27" spans="2:12" ht="28.5" customHeight="1" x14ac:dyDescent="0.25">
      <c r="B27" s="152" t="s">
        <v>130</v>
      </c>
      <c r="C27" s="149">
        <v>0</v>
      </c>
      <c r="D27" s="149">
        <v>0</v>
      </c>
      <c r="E27" s="149">
        <v>2560392</v>
      </c>
      <c r="F27" s="149">
        <v>153</v>
      </c>
      <c r="G27" s="149">
        <v>67583</v>
      </c>
      <c r="H27" s="149">
        <v>0</v>
      </c>
      <c r="I27" s="149">
        <v>207331</v>
      </c>
      <c r="J27" s="149">
        <v>2325803</v>
      </c>
      <c r="K27" s="149">
        <v>2963</v>
      </c>
      <c r="L27" s="149">
        <v>435996</v>
      </c>
    </row>
    <row r="28" spans="2:12" ht="28.5" customHeight="1" x14ac:dyDescent="0.25">
      <c r="B28" s="152" t="s">
        <v>131</v>
      </c>
      <c r="C28" s="149">
        <v>0</v>
      </c>
      <c r="D28" s="149">
        <v>1333</v>
      </c>
      <c r="E28" s="149">
        <v>0</v>
      </c>
      <c r="F28" s="149">
        <v>0</v>
      </c>
      <c r="G28" s="149">
        <v>0</v>
      </c>
      <c r="H28" s="149">
        <v>0</v>
      </c>
      <c r="I28" s="149">
        <v>0</v>
      </c>
      <c r="J28" s="149">
        <v>0</v>
      </c>
      <c r="K28" s="149">
        <v>0</v>
      </c>
      <c r="L28" s="149">
        <v>0</v>
      </c>
    </row>
    <row r="29" spans="2:12" ht="28.5" customHeight="1" x14ac:dyDescent="0.25">
      <c r="B29" s="152" t="s">
        <v>132</v>
      </c>
      <c r="C29" s="149">
        <v>0</v>
      </c>
      <c r="D29" s="149">
        <v>0</v>
      </c>
      <c r="E29" s="149">
        <v>0</v>
      </c>
      <c r="F29" s="149">
        <v>0</v>
      </c>
      <c r="G29" s="149">
        <v>0</v>
      </c>
      <c r="H29" s="149">
        <v>0</v>
      </c>
      <c r="I29" s="149">
        <v>0</v>
      </c>
      <c r="J29" s="149">
        <v>0</v>
      </c>
      <c r="K29" s="149">
        <v>0</v>
      </c>
      <c r="L29" s="149">
        <v>0</v>
      </c>
    </row>
    <row r="30" spans="2:12" ht="28.5" customHeight="1" x14ac:dyDescent="0.25">
      <c r="B30" s="152" t="s">
        <v>133</v>
      </c>
      <c r="C30" s="149">
        <v>1910</v>
      </c>
      <c r="D30" s="149">
        <v>513066</v>
      </c>
      <c r="E30" s="149">
        <v>757339</v>
      </c>
      <c r="F30" s="149">
        <v>88191</v>
      </c>
      <c r="G30" s="149">
        <v>9648</v>
      </c>
      <c r="H30" s="149">
        <v>0</v>
      </c>
      <c r="I30" s="149">
        <v>1186593</v>
      </c>
      <c r="J30" s="149">
        <v>107045</v>
      </c>
      <c r="K30" s="149">
        <v>15595</v>
      </c>
      <c r="L30" s="149">
        <v>245080</v>
      </c>
    </row>
    <row r="31" spans="2:12" ht="28.5" customHeight="1" x14ac:dyDescent="0.25">
      <c r="B31" s="152" t="s">
        <v>134</v>
      </c>
      <c r="C31" s="149">
        <v>0</v>
      </c>
      <c r="D31" s="149">
        <v>510469</v>
      </c>
      <c r="E31" s="149">
        <v>0</v>
      </c>
      <c r="F31" s="149">
        <v>4813</v>
      </c>
      <c r="G31" s="149">
        <v>0</v>
      </c>
      <c r="H31" s="149">
        <v>0</v>
      </c>
      <c r="I31" s="149">
        <v>407844</v>
      </c>
      <c r="J31" s="149">
        <v>84260</v>
      </c>
      <c r="K31" s="149">
        <v>31068</v>
      </c>
      <c r="L31" s="149">
        <v>24290</v>
      </c>
    </row>
    <row r="32" spans="2:12" ht="28.5" customHeight="1" x14ac:dyDescent="0.25">
      <c r="B32" s="152" t="s">
        <v>135</v>
      </c>
      <c r="C32" s="149">
        <v>416988</v>
      </c>
      <c r="D32" s="149">
        <v>2946728</v>
      </c>
      <c r="E32" s="149">
        <v>3158841</v>
      </c>
      <c r="F32" s="149">
        <v>158753</v>
      </c>
      <c r="G32" s="149">
        <v>56716</v>
      </c>
      <c r="H32" s="149">
        <v>2830150</v>
      </c>
      <c r="I32" s="149">
        <v>1382051</v>
      </c>
      <c r="J32" s="149">
        <v>237465</v>
      </c>
      <c r="K32" s="149">
        <v>75170</v>
      </c>
      <c r="L32" s="149">
        <v>1241457</v>
      </c>
    </row>
    <row r="33" spans="2:12" ht="28.5" customHeight="1" x14ac:dyDescent="0.25">
      <c r="B33" s="152" t="s">
        <v>136</v>
      </c>
      <c r="C33" s="149">
        <v>11836</v>
      </c>
      <c r="D33" s="149">
        <v>-113944</v>
      </c>
      <c r="E33" s="149">
        <v>459866</v>
      </c>
      <c r="F33" s="149">
        <v>2353</v>
      </c>
      <c r="G33" s="149">
        <v>19973</v>
      </c>
      <c r="H33" s="149">
        <v>47648</v>
      </c>
      <c r="I33" s="149">
        <v>134077</v>
      </c>
      <c r="J33" s="149">
        <v>45113</v>
      </c>
      <c r="K33" s="149">
        <v>126039</v>
      </c>
      <c r="L33" s="149">
        <v>368310</v>
      </c>
    </row>
    <row r="34" spans="2:12" ht="28.5" customHeight="1" x14ac:dyDescent="0.25">
      <c r="B34" s="152" t="s">
        <v>137</v>
      </c>
      <c r="C34" s="149">
        <v>11093</v>
      </c>
      <c r="D34" s="149">
        <v>0</v>
      </c>
      <c r="E34" s="149">
        <v>812150</v>
      </c>
      <c r="F34" s="149">
        <v>2441</v>
      </c>
      <c r="G34" s="149">
        <v>72525</v>
      </c>
      <c r="H34" s="149">
        <v>238378</v>
      </c>
      <c r="I34" s="149">
        <v>233504</v>
      </c>
      <c r="J34" s="149">
        <v>178950</v>
      </c>
      <c r="K34" s="149">
        <v>243812</v>
      </c>
      <c r="L34" s="149">
        <v>233425</v>
      </c>
    </row>
    <row r="35" spans="2:12" ht="28.5" customHeight="1" x14ac:dyDescent="0.25">
      <c r="B35" s="152" t="s">
        <v>138</v>
      </c>
      <c r="C35" s="149">
        <v>0</v>
      </c>
      <c r="D35" s="149">
        <v>64174</v>
      </c>
      <c r="E35" s="149">
        <v>283893</v>
      </c>
      <c r="F35" s="149">
        <v>104033</v>
      </c>
      <c r="G35" s="149">
        <v>17040</v>
      </c>
      <c r="H35" s="149">
        <v>0</v>
      </c>
      <c r="I35" s="149">
        <v>276126</v>
      </c>
      <c r="J35" s="149">
        <v>307433</v>
      </c>
      <c r="K35" s="149">
        <v>0</v>
      </c>
      <c r="L35" s="149">
        <v>339319</v>
      </c>
    </row>
    <row r="36" spans="2:12" ht="28.5" customHeight="1" x14ac:dyDescent="0.25">
      <c r="B36" s="152" t="s">
        <v>139</v>
      </c>
      <c r="C36" s="149">
        <v>24686</v>
      </c>
      <c r="D36" s="149">
        <v>422946</v>
      </c>
      <c r="E36" s="149">
        <v>66202</v>
      </c>
      <c r="F36" s="149">
        <v>0</v>
      </c>
      <c r="G36" s="149">
        <v>13101</v>
      </c>
      <c r="H36" s="149">
        <v>557842</v>
      </c>
      <c r="I36" s="149">
        <v>216884</v>
      </c>
      <c r="J36" s="149">
        <v>0</v>
      </c>
      <c r="K36" s="149">
        <v>59839</v>
      </c>
      <c r="L36" s="149">
        <v>229053</v>
      </c>
    </row>
    <row r="37" spans="2:12" ht="28.5" customHeight="1" x14ac:dyDescent="0.25">
      <c r="B37" s="152" t="s">
        <v>140</v>
      </c>
      <c r="C37" s="149">
        <v>0</v>
      </c>
      <c r="D37" s="149">
        <v>15117</v>
      </c>
      <c r="E37" s="149">
        <v>39811</v>
      </c>
      <c r="F37" s="149">
        <v>15894</v>
      </c>
      <c r="G37" s="149">
        <v>85</v>
      </c>
      <c r="H37" s="149">
        <v>433612</v>
      </c>
      <c r="I37" s="149">
        <v>137653</v>
      </c>
      <c r="J37" s="149">
        <v>17844</v>
      </c>
      <c r="K37" s="149">
        <v>4697</v>
      </c>
      <c r="L37" s="149">
        <v>17988</v>
      </c>
    </row>
    <row r="38" spans="2:12" ht="28.5" customHeight="1" thickBot="1" x14ac:dyDescent="0.3">
      <c r="B38" s="153" t="s">
        <v>141</v>
      </c>
      <c r="C38" s="154">
        <v>1067813</v>
      </c>
      <c r="D38" s="154">
        <v>72833573</v>
      </c>
      <c r="E38" s="154">
        <v>68164146</v>
      </c>
      <c r="F38" s="154">
        <v>31098870</v>
      </c>
      <c r="G38" s="154">
        <v>819577</v>
      </c>
      <c r="H38" s="154">
        <v>8201230</v>
      </c>
      <c r="I38" s="154">
        <v>24831186</v>
      </c>
      <c r="J38" s="154">
        <v>11148708</v>
      </c>
      <c r="K38" s="154">
        <v>2637614</v>
      </c>
      <c r="L38" s="154">
        <v>15393910</v>
      </c>
    </row>
    <row r="39" spans="2:12" ht="18.75" customHeight="1" thickTop="1" x14ac:dyDescent="0.25">
      <c r="B39" s="289" t="s">
        <v>52</v>
      </c>
      <c r="C39" s="289"/>
      <c r="D39" s="289"/>
      <c r="E39" s="289"/>
      <c r="F39" s="289"/>
      <c r="G39" s="289"/>
      <c r="H39" s="289"/>
      <c r="I39" s="289"/>
      <c r="J39" s="290" t="s">
        <v>183</v>
      </c>
      <c r="K39" s="290"/>
    </row>
    <row r="40" spans="2:12" ht="18.75" customHeight="1" x14ac:dyDescent="0.25"/>
  </sheetData>
  <sheetProtection password="E931" sheet="1" objects="1" scenarios="1"/>
  <mergeCells count="4">
    <mergeCell ref="B2:K2"/>
    <mergeCell ref="B39:I39"/>
    <mergeCell ref="J39:K39"/>
    <mergeCell ref="B3:L3"/>
  </mergeCells>
  <pageMargins left="0.7" right="0.7" top="0.75" bottom="0.75" header="0.3" footer="0.3"/>
  <pageSetup paperSize="9" scale="4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Y39"/>
  <sheetViews>
    <sheetView showGridLines="0" topLeftCell="A7" zoomScale="80" zoomScaleNormal="80" zoomScaleSheetLayoutView="55" workbookViewId="0">
      <selection activeCell="AE15" sqref="AE15"/>
    </sheetView>
  </sheetViews>
  <sheetFormatPr defaultRowHeight="19.5" customHeight="1" x14ac:dyDescent="0.25"/>
  <cols>
    <col min="1" max="1" width="12.42578125" style="11" customWidth="1"/>
    <col min="2" max="2" width="45.85546875" style="11" customWidth="1"/>
    <col min="3" max="7" width="22.85546875" style="11" customWidth="1"/>
    <col min="8" max="8" width="21.42578125" style="11" customWidth="1"/>
    <col min="9" max="10" width="22.85546875" style="11" customWidth="1"/>
    <col min="11" max="11" width="17.140625" style="11" bestFit="1" customWidth="1"/>
    <col min="12" max="12" width="23.85546875" hidden="1" customWidth="1"/>
    <col min="13" max="13" width="17.140625" style="185" hidden="1" customWidth="1"/>
    <col min="14" max="14" width="15.7109375" style="185" hidden="1" customWidth="1"/>
    <col min="15" max="15" width="17.140625" style="185" hidden="1" customWidth="1"/>
    <col min="16" max="16" width="15.7109375" style="185" hidden="1" customWidth="1"/>
    <col min="17" max="17" width="17.140625" style="185" hidden="1" customWidth="1"/>
    <col min="18" max="18" width="15.7109375" style="185" hidden="1" customWidth="1"/>
    <col min="19" max="19" width="17.140625" style="185" hidden="1" customWidth="1"/>
    <col min="20" max="20" width="25.140625" style="21" hidden="1" customWidth="1"/>
    <col min="21" max="21" width="12.140625" style="11" hidden="1" customWidth="1"/>
    <col min="22" max="22" width="7.5703125" style="11" hidden="1" customWidth="1"/>
    <col min="23" max="23" width="28.7109375" style="11" hidden="1" customWidth="1"/>
    <col min="24" max="24" width="17" style="11" hidden="1" customWidth="1"/>
    <col min="25" max="25" width="23.85546875" style="11" hidden="1" customWidth="1"/>
    <col min="26" max="26" width="9.140625" style="11" customWidth="1"/>
    <col min="27" max="16384" width="9.140625" style="11"/>
  </cols>
  <sheetData>
    <row r="1" spans="1:25" ht="31.5" customHeight="1" x14ac:dyDescent="0.25"/>
    <row r="2" spans="1:25" ht="23.25" customHeight="1" x14ac:dyDescent="0.25">
      <c r="A2" s="134"/>
      <c r="B2" s="177" t="s">
        <v>142</v>
      </c>
      <c r="C2" s="177"/>
      <c r="D2" s="177"/>
      <c r="E2" s="177"/>
      <c r="F2" s="177"/>
      <c r="G2" s="177"/>
      <c r="H2" s="177"/>
      <c r="I2" s="177"/>
      <c r="J2" s="177"/>
      <c r="K2" s="177"/>
    </row>
    <row r="3" spans="1:25" ht="29.25" customHeight="1" x14ac:dyDescent="0.25">
      <c r="B3" s="285" t="s">
        <v>267</v>
      </c>
      <c r="C3" s="286"/>
      <c r="D3" s="286"/>
      <c r="E3" s="286"/>
      <c r="F3" s="286"/>
      <c r="G3" s="286"/>
      <c r="H3" s="286"/>
      <c r="I3" s="286"/>
      <c r="J3" s="286"/>
      <c r="K3" s="287"/>
      <c r="M3" s="185" t="s">
        <v>218</v>
      </c>
      <c r="O3" s="185" t="s">
        <v>219</v>
      </c>
      <c r="Q3" s="185" t="s">
        <v>220</v>
      </c>
    </row>
    <row r="4" spans="1:25" s="130" customFormat="1" ht="42.75" customHeight="1" x14ac:dyDescent="0.3">
      <c r="B4" s="157" t="s">
        <v>0</v>
      </c>
      <c r="C4" s="202" t="s">
        <v>147</v>
      </c>
      <c r="D4" s="202" t="s">
        <v>185</v>
      </c>
      <c r="E4" s="202" t="s">
        <v>88</v>
      </c>
      <c r="F4" s="202" t="s">
        <v>209</v>
      </c>
      <c r="G4" s="202" t="s">
        <v>40</v>
      </c>
      <c r="H4" s="202" t="s">
        <v>42</v>
      </c>
      <c r="I4" s="202" t="s">
        <v>148</v>
      </c>
      <c r="J4" s="202" t="s">
        <v>66</v>
      </c>
      <c r="K4" s="197" t="s">
        <v>149</v>
      </c>
      <c r="L4"/>
      <c r="M4" s="186" t="s">
        <v>221</v>
      </c>
      <c r="N4" s="186" t="s">
        <v>222</v>
      </c>
      <c r="O4" s="186" t="s">
        <v>221</v>
      </c>
      <c r="P4" s="186" t="s">
        <v>222</v>
      </c>
      <c r="Q4" s="186" t="s">
        <v>221</v>
      </c>
      <c r="R4" s="186" t="s">
        <v>222</v>
      </c>
      <c r="S4" s="186" t="s">
        <v>86</v>
      </c>
      <c r="T4" s="187"/>
      <c r="W4" s="187" t="s">
        <v>249</v>
      </c>
      <c r="X4" s="130" t="s">
        <v>221</v>
      </c>
    </row>
    <row r="5" spans="1:25" ht="30.75" customHeight="1" x14ac:dyDescent="0.3">
      <c r="B5" s="139" t="s">
        <v>108</v>
      </c>
      <c r="C5" s="149">
        <v>150000</v>
      </c>
      <c r="D5" s="149">
        <v>406185</v>
      </c>
      <c r="E5" s="149">
        <v>150000</v>
      </c>
      <c r="F5" s="149">
        <v>200000</v>
      </c>
      <c r="G5" s="149">
        <v>150000</v>
      </c>
      <c r="H5" s="149">
        <v>400000</v>
      </c>
      <c r="I5" s="149">
        <v>154976</v>
      </c>
      <c r="J5" s="149">
        <v>1585456</v>
      </c>
      <c r="K5" s="158">
        <f>SUM('APPENDIX 20 i'!C5:L5,'APPENDIX 20 ii'!C5:L5,'APPENDIX 20 iii'!C5:J5)</f>
        <v>11966507</v>
      </c>
      <c r="M5" s="185">
        <f>K5-N5</f>
        <v>11166507</v>
      </c>
      <c r="N5" s="185">
        <f>SUM('APPENDIX 20 ii'!H5,'APPENDIX 20 i'!H5,'APPENDIX 20 i'!J5)</f>
        <v>800000</v>
      </c>
      <c r="O5" s="185">
        <f>'APPENDIX  21 iv'!L6-'APPENDIX 20 iii'!P5</f>
        <v>27598847</v>
      </c>
      <c r="P5" s="185">
        <f>SUM('APPENDIX 21 iii'!F6,'APPENDIX 21 ii'!D6,'APPENDIX 21 i'!K6)</f>
        <v>3549873</v>
      </c>
      <c r="Q5" s="185">
        <f>M5+O5</f>
        <v>38765354</v>
      </c>
      <c r="R5" s="185">
        <f>N5+P5</f>
        <v>4349873</v>
      </c>
      <c r="S5" s="185">
        <f>Q5+R5</f>
        <v>43115227</v>
      </c>
      <c r="W5" s="185">
        <f>'APPENDIX 20 ii'!H5+'APPENDIX 20 i'!H5+'APPENDIX 20 i'!J5</f>
        <v>800000</v>
      </c>
      <c r="X5" s="185">
        <f>K5-W5</f>
        <v>11166507</v>
      </c>
      <c r="Y5" s="130"/>
    </row>
    <row r="6" spans="1:25" ht="30.75" customHeight="1" x14ac:dyDescent="0.3">
      <c r="B6" s="139" t="s">
        <v>109</v>
      </c>
      <c r="C6" s="149">
        <v>0</v>
      </c>
      <c r="D6" s="149">
        <v>1824014</v>
      </c>
      <c r="E6" s="149">
        <v>0</v>
      </c>
      <c r="F6" s="149">
        <v>30260</v>
      </c>
      <c r="G6" s="149">
        <v>0</v>
      </c>
      <c r="H6" s="149">
        <v>0</v>
      </c>
      <c r="I6" s="149">
        <v>0</v>
      </c>
      <c r="J6" s="149">
        <v>0</v>
      </c>
      <c r="K6" s="158">
        <f>SUM('APPENDIX 20 i'!C6:L6,'APPENDIX 20 ii'!C6:L6,'APPENDIX 20 iii'!C6:J6)</f>
        <v>4230298</v>
      </c>
      <c r="M6" s="185">
        <f t="shared" ref="M6:M38" si="0">K6-N6</f>
        <v>4230298</v>
      </c>
      <c r="N6" s="185">
        <f>SUM('APPENDIX 20 ii'!H6,'APPENDIX 20 i'!H6,'APPENDIX 20 i'!J6)</f>
        <v>0</v>
      </c>
      <c r="O6" s="185">
        <f>'APPENDIX  21 iv'!L7-'APPENDIX 20 iii'!P6</f>
        <v>3170372</v>
      </c>
      <c r="P6" s="185">
        <f>SUM('APPENDIX 21 iii'!F7,'APPENDIX 21 ii'!D7,'APPENDIX 21 i'!K7)</f>
        <v>0</v>
      </c>
      <c r="Q6" s="185">
        <f t="shared" ref="Q6:Q38" si="1">M6+O6</f>
        <v>7400670</v>
      </c>
      <c r="R6" s="185">
        <f t="shared" ref="R6:R38" si="2">N6+P6</f>
        <v>0</v>
      </c>
      <c r="S6" s="185">
        <f t="shared" ref="S6:S38" si="3">Q6+R6</f>
        <v>7400670</v>
      </c>
      <c r="W6" s="185">
        <f>'APPENDIX 20 ii'!H6+'APPENDIX 20 i'!H6+'APPENDIX 20 i'!J6</f>
        <v>0</v>
      </c>
      <c r="X6" s="185">
        <f t="shared" ref="X6:X38" si="4">K6-W6</f>
        <v>4230298</v>
      </c>
      <c r="Y6" s="130"/>
    </row>
    <row r="7" spans="1:25" ht="30.75" customHeight="1" x14ac:dyDescent="0.3">
      <c r="B7" s="139" t="s">
        <v>110</v>
      </c>
      <c r="C7" s="149">
        <v>0</v>
      </c>
      <c r="D7" s="149">
        <v>0</v>
      </c>
      <c r="E7" s="149">
        <v>3460</v>
      </c>
      <c r="F7" s="149">
        <v>0</v>
      </c>
      <c r="G7" s="149">
        <v>0</v>
      </c>
      <c r="H7" s="149">
        <v>107075</v>
      </c>
      <c r="I7" s="149">
        <v>0</v>
      </c>
      <c r="J7" s="149">
        <v>27534</v>
      </c>
      <c r="K7" s="158">
        <f>SUM('APPENDIX 20 i'!C7:L7,'APPENDIX 20 ii'!C7:L7,'APPENDIX 20 iii'!C7:J7)</f>
        <v>1117020</v>
      </c>
      <c r="M7" s="185">
        <f t="shared" si="0"/>
        <v>605772</v>
      </c>
      <c r="N7" s="185">
        <f>SUM('APPENDIX 20 ii'!H7,'APPENDIX 20 i'!H7,'APPENDIX 20 i'!J7)</f>
        <v>511248</v>
      </c>
      <c r="O7" s="185">
        <f>'APPENDIX  21 iv'!L8-'APPENDIX 20 iii'!P7</f>
        <v>4861675</v>
      </c>
      <c r="P7" s="185">
        <f>SUM('APPENDIX 21 iii'!F8,'APPENDIX 21 ii'!D8,'APPENDIX 21 i'!K8)</f>
        <v>327504</v>
      </c>
      <c r="Q7" s="185">
        <f t="shared" si="1"/>
        <v>5467447</v>
      </c>
      <c r="R7" s="185">
        <f t="shared" si="2"/>
        <v>838752</v>
      </c>
      <c r="S7" s="185">
        <f t="shared" si="3"/>
        <v>6306199</v>
      </c>
      <c r="W7" s="185">
        <f>'APPENDIX 20 ii'!H7+'APPENDIX 20 i'!H7+'APPENDIX 20 i'!J7</f>
        <v>511248</v>
      </c>
      <c r="X7" s="185">
        <f t="shared" si="4"/>
        <v>605772</v>
      </c>
      <c r="Y7" s="130"/>
    </row>
    <row r="8" spans="1:25" ht="30.75" customHeight="1" x14ac:dyDescent="0.3">
      <c r="B8" s="139" t="s">
        <v>111</v>
      </c>
      <c r="C8" s="149">
        <v>564755</v>
      </c>
      <c r="D8" s="149">
        <v>0</v>
      </c>
      <c r="E8" s="149">
        <v>0</v>
      </c>
      <c r="F8" s="149">
        <v>1230860</v>
      </c>
      <c r="G8" s="149">
        <v>56543</v>
      </c>
      <c r="H8" s="149">
        <v>6000</v>
      </c>
      <c r="I8" s="149">
        <v>36467</v>
      </c>
      <c r="J8" s="149">
        <v>0</v>
      </c>
      <c r="K8" s="158">
        <f>SUM('APPENDIX 20 i'!C8:L8,'APPENDIX 20 ii'!C8:L8,'APPENDIX 20 iii'!C8:J8)</f>
        <v>22761705</v>
      </c>
      <c r="M8" s="185">
        <f t="shared" si="0"/>
        <v>18734779</v>
      </c>
      <c r="N8" s="185">
        <f>SUM('APPENDIX 20 ii'!H8,'APPENDIX 20 i'!H8,'APPENDIX 20 i'!J8)</f>
        <v>4026926</v>
      </c>
      <c r="O8" s="185">
        <f>'APPENDIX  21 iv'!L9-'APPENDIX 20 iii'!P8</f>
        <v>0</v>
      </c>
      <c r="P8" s="185">
        <f>SUM('APPENDIX 21 iii'!F9,'APPENDIX 21 ii'!D9,'APPENDIX 21 i'!K9)</f>
        <v>0</v>
      </c>
      <c r="Q8" s="185">
        <f t="shared" si="1"/>
        <v>18734779</v>
      </c>
      <c r="R8" s="185">
        <f t="shared" si="2"/>
        <v>4026926</v>
      </c>
      <c r="S8" s="185">
        <f t="shared" si="3"/>
        <v>22761705</v>
      </c>
      <c r="W8" s="185">
        <f>'APPENDIX 20 ii'!H8+'APPENDIX 20 i'!H8+'APPENDIX 20 i'!J8</f>
        <v>4026926</v>
      </c>
      <c r="X8" s="185">
        <f t="shared" si="4"/>
        <v>18734779</v>
      </c>
      <c r="Y8" s="130"/>
    </row>
    <row r="9" spans="1:25" ht="30.75" customHeight="1" x14ac:dyDescent="0.3">
      <c r="B9" s="139" t="s">
        <v>112</v>
      </c>
      <c r="C9" s="149">
        <v>128935</v>
      </c>
      <c r="D9" s="149">
        <v>-1602795</v>
      </c>
      <c r="E9" s="149">
        <v>0</v>
      </c>
      <c r="F9" s="149">
        <v>560253</v>
      </c>
      <c r="G9" s="149">
        <v>0</v>
      </c>
      <c r="H9" s="149">
        <v>40029</v>
      </c>
      <c r="I9" s="149">
        <v>0</v>
      </c>
      <c r="J9" s="149">
        <v>324762</v>
      </c>
      <c r="K9" s="158">
        <f>SUM('APPENDIX 20 i'!C9:L9,'APPENDIX 20 ii'!C9:L9,'APPENDIX 20 iii'!C9:J9)</f>
        <v>23498</v>
      </c>
      <c r="M9" s="185">
        <f t="shared" si="0"/>
        <v>23498</v>
      </c>
      <c r="N9" s="185">
        <f>SUM('APPENDIX 20 ii'!H9,'APPENDIX 20 i'!H9,'APPENDIX 20 i'!J9)</f>
        <v>0</v>
      </c>
      <c r="O9" s="185">
        <f>'APPENDIX  21 iv'!L10-'APPENDIX 20 iii'!P9</f>
        <v>32110329</v>
      </c>
      <c r="P9" s="185">
        <f>SUM('APPENDIX 21 iii'!F10,'APPENDIX 21 ii'!D10,'APPENDIX 21 i'!K10)</f>
        <v>23705158</v>
      </c>
      <c r="Q9" s="185">
        <f t="shared" si="1"/>
        <v>32133827</v>
      </c>
      <c r="R9" s="185">
        <f t="shared" si="2"/>
        <v>23705158</v>
      </c>
      <c r="S9" s="185">
        <f t="shared" si="3"/>
        <v>55838985</v>
      </c>
      <c r="W9" s="185">
        <f>'APPENDIX 20 ii'!H9+'APPENDIX 20 i'!H9+'APPENDIX 20 i'!J9</f>
        <v>0</v>
      </c>
      <c r="X9" s="185">
        <f t="shared" si="4"/>
        <v>23498</v>
      </c>
      <c r="Y9" s="130"/>
    </row>
    <row r="10" spans="1:25" ht="30.75" customHeight="1" x14ac:dyDescent="0.3">
      <c r="B10" s="139" t="s">
        <v>113</v>
      </c>
      <c r="C10" s="149">
        <v>0</v>
      </c>
      <c r="D10" s="149">
        <v>0</v>
      </c>
      <c r="E10" s="149">
        <v>-14360</v>
      </c>
      <c r="F10" s="149">
        <v>0</v>
      </c>
      <c r="G10" s="149">
        <v>0</v>
      </c>
      <c r="H10" s="149">
        <v>0</v>
      </c>
      <c r="I10" s="149">
        <v>151510</v>
      </c>
      <c r="J10" s="149">
        <v>0</v>
      </c>
      <c r="K10" s="158">
        <f>SUM('APPENDIX 20 i'!C10:L10,'APPENDIX 20 ii'!C10:L10,'APPENDIX 20 iii'!C10:J10)</f>
        <v>13092082</v>
      </c>
      <c r="M10" s="185">
        <f t="shared" si="0"/>
        <v>12939012</v>
      </c>
      <c r="N10" s="185">
        <f>SUM('APPENDIX 20 ii'!H10,'APPENDIX 20 i'!H10,'APPENDIX 20 i'!J10)</f>
        <v>153070</v>
      </c>
      <c r="O10" s="185">
        <f>'APPENDIX  21 iv'!L11-'APPENDIX 20 iii'!P10</f>
        <v>5919643</v>
      </c>
      <c r="P10" s="185">
        <f>SUM('APPENDIX 21 iii'!F11,'APPENDIX 21 ii'!D11,'APPENDIX 21 i'!K11)</f>
        <v>654224</v>
      </c>
      <c r="Q10" s="185">
        <f t="shared" si="1"/>
        <v>18858655</v>
      </c>
      <c r="R10" s="185">
        <f t="shared" si="2"/>
        <v>807294</v>
      </c>
      <c r="S10" s="185">
        <f t="shared" si="3"/>
        <v>19665949</v>
      </c>
      <c r="W10" s="185">
        <f>'APPENDIX 20 ii'!H10+'APPENDIX 20 i'!H10+'APPENDIX 20 i'!J10</f>
        <v>153070</v>
      </c>
      <c r="X10" s="185">
        <f t="shared" si="4"/>
        <v>12939012</v>
      </c>
      <c r="Y10" s="130"/>
    </row>
    <row r="11" spans="1:25" ht="30.75" customHeight="1" x14ac:dyDescent="0.3">
      <c r="B11" s="140" t="s">
        <v>114</v>
      </c>
      <c r="C11" s="151">
        <v>843690</v>
      </c>
      <c r="D11" s="151">
        <v>627403</v>
      </c>
      <c r="E11" s="151">
        <v>139099</v>
      </c>
      <c r="F11" s="151">
        <v>2021373</v>
      </c>
      <c r="G11" s="209">
        <v>206543</v>
      </c>
      <c r="H11" s="151">
        <v>553104</v>
      </c>
      <c r="I11" s="151">
        <v>342953</v>
      </c>
      <c r="J11" s="151">
        <v>1937752</v>
      </c>
      <c r="K11" s="159">
        <f>SUM('APPENDIX 20 i'!C11:L11,'APPENDIX 20 ii'!C11:L11,'APPENDIX 20 iii'!C11:J11)</f>
        <v>53191107</v>
      </c>
      <c r="M11" s="185">
        <f t="shared" si="0"/>
        <v>47699863</v>
      </c>
      <c r="N11" s="185">
        <f>SUM('APPENDIX 20 ii'!H11,'APPENDIX 20 i'!H11,'APPENDIX 20 i'!J11)</f>
        <v>5491244</v>
      </c>
      <c r="O11" s="185">
        <f>'APPENDIX  21 iv'!L12-'APPENDIX 20 iii'!P11</f>
        <v>73660864</v>
      </c>
      <c r="P11" s="185">
        <f>SUM('APPENDIX 21 iii'!F12,'APPENDIX 21 ii'!D12,'APPENDIX 21 i'!K12)</f>
        <v>28236759</v>
      </c>
      <c r="Q11" s="185">
        <f t="shared" si="1"/>
        <v>121360727</v>
      </c>
      <c r="R11" s="185">
        <f t="shared" si="2"/>
        <v>33728003</v>
      </c>
      <c r="S11" s="185">
        <f t="shared" si="3"/>
        <v>155088730</v>
      </c>
      <c r="W11" s="185">
        <f>'APPENDIX 20 ii'!H11+'APPENDIX 20 i'!H11+'APPENDIX 20 i'!J11</f>
        <v>5491244</v>
      </c>
      <c r="X11" s="185">
        <f t="shared" si="4"/>
        <v>47699863</v>
      </c>
      <c r="Y11" s="130"/>
    </row>
    <row r="12" spans="1:25" ht="30.75" customHeight="1" x14ac:dyDescent="0.3">
      <c r="B12" s="139" t="s">
        <v>115</v>
      </c>
      <c r="C12" s="149">
        <v>738610</v>
      </c>
      <c r="D12" s="149">
        <v>68043</v>
      </c>
      <c r="E12" s="149">
        <v>0</v>
      </c>
      <c r="F12" s="149">
        <v>0</v>
      </c>
      <c r="G12" s="149">
        <v>11465</v>
      </c>
      <c r="H12" s="149">
        <v>15083</v>
      </c>
      <c r="I12" s="149">
        <v>74790</v>
      </c>
      <c r="J12" s="149">
        <v>923456</v>
      </c>
      <c r="K12" s="158">
        <f>SUM('APPENDIX 20 i'!C12:L12,'APPENDIX 20 ii'!C12:L12,'APPENDIX 20 iii'!C12:J12)</f>
        <v>6039160</v>
      </c>
      <c r="M12" s="185">
        <f t="shared" si="0"/>
        <v>5679709</v>
      </c>
      <c r="N12" s="185">
        <f>SUM('APPENDIX 20 ii'!H12,'APPENDIX 20 i'!H12,'APPENDIX 20 i'!J12)</f>
        <v>359451</v>
      </c>
      <c r="O12" s="185">
        <f>'APPENDIX  21 iv'!L13-'APPENDIX 20 iii'!P12</f>
        <v>97325973</v>
      </c>
      <c r="P12" s="185">
        <f>SUM('APPENDIX 21 iii'!F13,'APPENDIX 21 ii'!D13,'APPENDIX 21 i'!K13)</f>
        <v>13388449</v>
      </c>
      <c r="Q12" s="185">
        <f t="shared" si="1"/>
        <v>103005682</v>
      </c>
      <c r="R12" s="185">
        <f t="shared" si="2"/>
        <v>13747900</v>
      </c>
      <c r="S12" s="185">
        <f t="shared" si="3"/>
        <v>116753582</v>
      </c>
      <c r="W12" s="185">
        <f>'APPENDIX 20 ii'!H12+'APPENDIX 20 i'!H12+'APPENDIX 20 i'!J12</f>
        <v>359451</v>
      </c>
      <c r="X12" s="185">
        <f t="shared" si="4"/>
        <v>5679709</v>
      </c>
      <c r="Y12" s="130"/>
    </row>
    <row r="13" spans="1:25" ht="30.75" customHeight="1" x14ac:dyDescent="0.3">
      <c r="B13" s="142" t="s">
        <v>116</v>
      </c>
      <c r="C13" s="149">
        <v>3245331</v>
      </c>
      <c r="D13" s="149">
        <v>514313</v>
      </c>
      <c r="E13" s="149">
        <v>1102177</v>
      </c>
      <c r="F13" s="149">
        <v>20493152</v>
      </c>
      <c r="G13" s="149">
        <v>32518</v>
      </c>
      <c r="H13" s="149">
        <v>2378146</v>
      </c>
      <c r="I13" s="149">
        <v>130342</v>
      </c>
      <c r="J13" s="149">
        <v>8171059</v>
      </c>
      <c r="K13" s="158">
        <f>SUM('APPENDIX 20 i'!C13:L13,'APPENDIX 20 ii'!C13:L13,'APPENDIX 20 iii'!C13:J13)</f>
        <v>301641719</v>
      </c>
      <c r="M13" s="185">
        <f t="shared" si="0"/>
        <v>299159208</v>
      </c>
      <c r="N13" s="185">
        <f>SUM('APPENDIX 20 ii'!H13,'APPENDIX 20 i'!H13,'APPENDIX 20 i'!J13)</f>
        <v>2482511</v>
      </c>
      <c r="O13" s="185">
        <f>'APPENDIX  21 iv'!L14-'APPENDIX 20 iii'!P13</f>
        <v>0</v>
      </c>
      <c r="P13" s="185">
        <f>SUM('APPENDIX 21 iii'!F14,'APPENDIX 21 ii'!D14,'APPENDIX 21 i'!K14)</f>
        <v>0</v>
      </c>
      <c r="Q13" s="185">
        <f t="shared" si="1"/>
        <v>299159208</v>
      </c>
      <c r="R13" s="185">
        <f t="shared" si="2"/>
        <v>2482511</v>
      </c>
      <c r="S13" s="185">
        <f t="shared" si="3"/>
        <v>301641719</v>
      </c>
      <c r="W13" s="185">
        <f>'APPENDIX 20 ii'!H13+'APPENDIX 20 i'!H13+'APPENDIX 20 i'!J13</f>
        <v>2482511</v>
      </c>
      <c r="X13" s="185">
        <f t="shared" si="4"/>
        <v>299159208</v>
      </c>
      <c r="Y13" s="130"/>
    </row>
    <row r="14" spans="1:25" ht="30.75" customHeight="1" x14ac:dyDescent="0.3">
      <c r="B14" s="142" t="s">
        <v>117</v>
      </c>
      <c r="C14" s="149">
        <v>257531</v>
      </c>
      <c r="D14" s="149">
        <v>0</v>
      </c>
      <c r="E14" s="149">
        <v>0</v>
      </c>
      <c r="F14" s="149">
        <v>587546</v>
      </c>
      <c r="G14" s="149">
        <v>0</v>
      </c>
      <c r="H14" s="149">
        <v>18049</v>
      </c>
      <c r="I14" s="149">
        <v>14216</v>
      </c>
      <c r="J14" s="149">
        <v>55603</v>
      </c>
      <c r="K14" s="158">
        <f>SUM('APPENDIX 20 i'!C14:L14,'APPENDIX 20 ii'!C14:L14,'APPENDIX 20 iii'!C14:J14)</f>
        <v>9941246</v>
      </c>
      <c r="M14" s="185">
        <f t="shared" si="0"/>
        <v>9691325</v>
      </c>
      <c r="N14" s="185">
        <f>SUM('APPENDIX 20 ii'!H14,'APPENDIX 20 i'!H14,'APPENDIX 20 i'!J14)</f>
        <v>249921</v>
      </c>
      <c r="O14" s="185">
        <f>'APPENDIX  21 iv'!L15-'APPENDIX 20 iii'!P14</f>
        <v>2008607</v>
      </c>
      <c r="P14" s="185">
        <f>SUM('APPENDIX 21 iii'!F15,'APPENDIX 21 ii'!D15,'APPENDIX 21 i'!K15)</f>
        <v>134494</v>
      </c>
      <c r="Q14" s="185">
        <f t="shared" si="1"/>
        <v>11699932</v>
      </c>
      <c r="R14" s="185">
        <f t="shared" si="2"/>
        <v>384415</v>
      </c>
      <c r="S14" s="185">
        <f t="shared" si="3"/>
        <v>12084347</v>
      </c>
      <c r="W14" s="185">
        <f>'APPENDIX 20 ii'!H14+'APPENDIX 20 i'!H14+'APPENDIX 20 i'!J14</f>
        <v>249921</v>
      </c>
      <c r="X14" s="185">
        <f t="shared" si="4"/>
        <v>9691325</v>
      </c>
      <c r="Y14" s="130"/>
    </row>
    <row r="15" spans="1:25" ht="30.75" customHeight="1" x14ac:dyDescent="0.3">
      <c r="B15" s="142" t="s">
        <v>118</v>
      </c>
      <c r="C15" s="149">
        <v>390472</v>
      </c>
      <c r="D15" s="149">
        <v>91588</v>
      </c>
      <c r="E15" s="149">
        <v>54938</v>
      </c>
      <c r="F15" s="149">
        <v>2785395</v>
      </c>
      <c r="G15" s="149">
        <v>20349</v>
      </c>
      <c r="H15" s="149">
        <v>72216</v>
      </c>
      <c r="I15" s="149">
        <v>84238</v>
      </c>
      <c r="J15" s="149">
        <v>1026496</v>
      </c>
      <c r="K15" s="158">
        <f>SUM('APPENDIX 20 i'!C15:L15,'APPENDIX 20 ii'!C15:L15,'APPENDIX 20 iii'!C15:J15)</f>
        <v>15107633</v>
      </c>
      <c r="M15" s="185">
        <f t="shared" si="0"/>
        <v>13045603</v>
      </c>
      <c r="N15" s="185">
        <f>SUM('APPENDIX 20 ii'!H15,'APPENDIX 20 i'!H15,'APPENDIX 20 i'!J15)</f>
        <v>2062030</v>
      </c>
      <c r="O15" s="185">
        <f>'APPENDIX  21 iv'!L16-'APPENDIX 20 iii'!P15</f>
        <v>21600950</v>
      </c>
      <c r="P15" s="185">
        <f>SUM('APPENDIX 21 iii'!F16,'APPENDIX 21 ii'!D16,'APPENDIX 21 i'!K16)</f>
        <v>1871824</v>
      </c>
      <c r="Q15" s="185">
        <f t="shared" si="1"/>
        <v>34646553</v>
      </c>
      <c r="R15" s="185">
        <f t="shared" si="2"/>
        <v>3933854</v>
      </c>
      <c r="S15" s="185">
        <f t="shared" si="3"/>
        <v>38580407</v>
      </c>
      <c r="W15" s="185">
        <f>'APPENDIX 20 ii'!H15+'APPENDIX 20 i'!H15+'APPENDIX 20 i'!J15</f>
        <v>2062030</v>
      </c>
      <c r="X15" s="185">
        <f t="shared" si="4"/>
        <v>13045603</v>
      </c>
      <c r="Y15" s="130"/>
    </row>
    <row r="16" spans="1:25" ht="30.75" customHeight="1" thickBot="1" x14ac:dyDescent="0.35">
      <c r="B16" s="143" t="s">
        <v>119</v>
      </c>
      <c r="C16" s="154">
        <v>5475633</v>
      </c>
      <c r="D16" s="154">
        <v>1301348</v>
      </c>
      <c r="E16" s="154">
        <v>1296214</v>
      </c>
      <c r="F16" s="154">
        <v>25887467</v>
      </c>
      <c r="G16" s="210">
        <v>270875</v>
      </c>
      <c r="H16" s="154">
        <v>3036598</v>
      </c>
      <c r="I16" s="154">
        <v>646539</v>
      </c>
      <c r="J16" s="154">
        <v>12114366</v>
      </c>
      <c r="K16" s="160">
        <f>SUM('APPENDIX 20 i'!C16:L16,'APPENDIX 20 ii'!C16:L16,'APPENDIX 20 iii'!C16:J16)</f>
        <v>385920864</v>
      </c>
      <c r="M16" s="185">
        <f t="shared" si="0"/>
        <v>375275708</v>
      </c>
      <c r="N16" s="185">
        <f>SUM('APPENDIX 20 ii'!H16,'APPENDIX 20 i'!H16,'APPENDIX 20 i'!J16)</f>
        <v>10645156</v>
      </c>
      <c r="O16" s="185">
        <f>'APPENDIX  21 iv'!L17-'APPENDIX 20 iii'!P16</f>
        <v>194596398</v>
      </c>
      <c r="P16" s="185">
        <f>SUM('APPENDIX 21 iii'!F17,'APPENDIX 21 ii'!D17,'APPENDIX 21 i'!K17)</f>
        <v>43631525</v>
      </c>
      <c r="Q16" s="185">
        <f t="shared" si="1"/>
        <v>569872106</v>
      </c>
      <c r="R16" s="185">
        <f t="shared" si="2"/>
        <v>54276681</v>
      </c>
      <c r="S16" s="185">
        <f t="shared" si="3"/>
        <v>624148787</v>
      </c>
      <c r="W16" s="185">
        <f>'APPENDIX 20 ii'!H16+'APPENDIX 20 i'!H16+'APPENDIX 20 i'!J16</f>
        <v>10645156</v>
      </c>
      <c r="X16" s="185">
        <f t="shared" si="4"/>
        <v>375275708</v>
      </c>
      <c r="Y16" s="130"/>
    </row>
    <row r="17" spans="2:25" ht="30.75" customHeight="1" thickTop="1" x14ac:dyDescent="0.3">
      <c r="B17" s="145" t="s">
        <v>120</v>
      </c>
      <c r="C17" s="156">
        <v>0</v>
      </c>
      <c r="D17" s="156">
        <v>0</v>
      </c>
      <c r="E17" s="156">
        <v>0</v>
      </c>
      <c r="F17" s="156">
        <v>860000</v>
      </c>
      <c r="G17" s="149">
        <v>0</v>
      </c>
      <c r="H17" s="156">
        <v>125000</v>
      </c>
      <c r="I17" s="156">
        <v>0</v>
      </c>
      <c r="J17" s="156">
        <v>0</v>
      </c>
      <c r="K17" s="161">
        <f>SUM('APPENDIX 20 i'!C17:L17,'APPENDIX 20 ii'!C17:L17,'APPENDIX 20 iii'!C17:J17)</f>
        <v>2883722</v>
      </c>
      <c r="M17" s="185">
        <f t="shared" si="0"/>
        <v>2883722</v>
      </c>
      <c r="N17" s="185">
        <f>SUM('APPENDIX 20 ii'!H17,'APPENDIX 20 i'!H17,'APPENDIX 20 i'!J17)</f>
        <v>0</v>
      </c>
      <c r="O17" s="185">
        <f>'APPENDIX  21 iv'!L18-'APPENDIX 20 iii'!P17</f>
        <v>5413841</v>
      </c>
      <c r="P17" s="185">
        <f>SUM('APPENDIX 21 iii'!F18,'APPENDIX 21 ii'!D18,'APPENDIX 21 i'!K18)</f>
        <v>555762</v>
      </c>
      <c r="Q17" s="185">
        <f t="shared" si="1"/>
        <v>8297563</v>
      </c>
      <c r="R17" s="185">
        <f t="shared" si="2"/>
        <v>555762</v>
      </c>
      <c r="S17" s="185">
        <f t="shared" si="3"/>
        <v>8853325</v>
      </c>
      <c r="T17" s="21" t="s">
        <v>120</v>
      </c>
      <c r="W17" s="185">
        <f>'APPENDIX 20 ii'!H17+'APPENDIX 20 i'!H17+'APPENDIX 20 i'!J17</f>
        <v>0</v>
      </c>
      <c r="X17" s="185">
        <f t="shared" si="4"/>
        <v>2883722</v>
      </c>
      <c r="Y17" s="130"/>
    </row>
    <row r="18" spans="2:25" ht="30.75" customHeight="1" x14ac:dyDescent="0.3">
      <c r="B18" s="142" t="s">
        <v>121</v>
      </c>
      <c r="C18" s="149">
        <v>1241847</v>
      </c>
      <c r="D18" s="149">
        <v>0</v>
      </c>
      <c r="E18" s="149">
        <v>75000</v>
      </c>
      <c r="F18" s="149">
        <v>2388463</v>
      </c>
      <c r="G18" s="149">
        <v>0</v>
      </c>
      <c r="H18" s="149">
        <v>704500</v>
      </c>
      <c r="I18" s="149">
        <v>368177</v>
      </c>
      <c r="J18" s="149">
        <v>930000</v>
      </c>
      <c r="K18" s="158">
        <f>SUM('APPENDIX 20 i'!C18:L18,'APPENDIX 20 ii'!C18:L18,'APPENDIX 20 iii'!C18:J18)</f>
        <v>42215906</v>
      </c>
      <c r="M18" s="185">
        <f t="shared" si="0"/>
        <v>40616369</v>
      </c>
      <c r="N18" s="185">
        <f>SUM('APPENDIX 20 ii'!H18,'APPENDIX 20 i'!H18,'APPENDIX 20 i'!J18)</f>
        <v>1599537</v>
      </c>
      <c r="O18" s="185">
        <f>'APPENDIX  21 iv'!L19-'APPENDIX 20 iii'!P18</f>
        <v>27295952</v>
      </c>
      <c r="P18" s="185">
        <f>SUM('APPENDIX 21 iii'!F19,'APPENDIX 21 ii'!D19,'APPENDIX 21 i'!K19)</f>
        <v>8832776</v>
      </c>
      <c r="Q18" s="185">
        <f t="shared" si="1"/>
        <v>67912321</v>
      </c>
      <c r="R18" s="185">
        <f t="shared" si="2"/>
        <v>10432313</v>
      </c>
      <c r="S18" s="185">
        <f t="shared" si="3"/>
        <v>78344634</v>
      </c>
      <c r="T18" s="21" t="s">
        <v>121</v>
      </c>
      <c r="W18" s="185">
        <f>'APPENDIX 20 ii'!H18+'APPENDIX 20 i'!H18+'APPENDIX 20 i'!J18</f>
        <v>1599537</v>
      </c>
      <c r="X18" s="185">
        <f t="shared" si="4"/>
        <v>40616369</v>
      </c>
      <c r="Y18" s="130"/>
    </row>
    <row r="19" spans="2:25" ht="30.75" customHeight="1" x14ac:dyDescent="0.3">
      <c r="B19" s="142" t="s">
        <v>122</v>
      </c>
      <c r="C19" s="149">
        <v>41967</v>
      </c>
      <c r="D19" s="149">
        <v>40233</v>
      </c>
      <c r="E19" s="149">
        <v>2684</v>
      </c>
      <c r="F19" s="149">
        <v>120961</v>
      </c>
      <c r="G19" s="149">
        <v>0</v>
      </c>
      <c r="H19" s="149">
        <v>1663</v>
      </c>
      <c r="I19" s="149">
        <v>22573</v>
      </c>
      <c r="J19" s="149">
        <v>34716</v>
      </c>
      <c r="K19" s="158">
        <f>SUM('APPENDIX 20 i'!C19:L19,'APPENDIX 20 ii'!C19:L19,'APPENDIX 20 iii'!C19:J19)</f>
        <v>1214781</v>
      </c>
      <c r="M19" s="185">
        <f t="shared" si="0"/>
        <v>1214781</v>
      </c>
      <c r="N19" s="185">
        <f>SUM('APPENDIX 20 ii'!H19,'APPENDIX 20 i'!H19,'APPENDIX 20 i'!J19)</f>
        <v>0</v>
      </c>
      <c r="O19" s="185">
        <f>'APPENDIX  21 iv'!L20-'APPENDIX 20 iii'!P19</f>
        <v>2055987</v>
      </c>
      <c r="P19" s="185">
        <f>SUM('APPENDIX 21 iii'!F20,'APPENDIX 21 ii'!D20,'APPENDIX 21 i'!K20)</f>
        <v>83312</v>
      </c>
      <c r="Q19" s="185">
        <f t="shared" si="1"/>
        <v>3270768</v>
      </c>
      <c r="R19" s="185">
        <f t="shared" si="2"/>
        <v>83312</v>
      </c>
      <c r="S19" s="185">
        <f t="shared" si="3"/>
        <v>3354080</v>
      </c>
      <c r="T19" s="21" t="s">
        <v>122</v>
      </c>
      <c r="W19" s="185">
        <f>'APPENDIX 20 ii'!H19+'APPENDIX 20 i'!H19+'APPENDIX 20 i'!J19</f>
        <v>0</v>
      </c>
      <c r="X19" s="185">
        <f t="shared" si="4"/>
        <v>1214781</v>
      </c>
      <c r="Y19" s="130"/>
    </row>
    <row r="20" spans="2:25" ht="30.75" customHeight="1" x14ac:dyDescent="0.3">
      <c r="B20" s="142" t="s">
        <v>123</v>
      </c>
      <c r="C20" s="149">
        <v>330135</v>
      </c>
      <c r="D20" s="149">
        <v>1031363</v>
      </c>
      <c r="E20" s="149">
        <v>702446</v>
      </c>
      <c r="F20" s="149">
        <v>12946449</v>
      </c>
      <c r="G20" s="149">
        <v>54450</v>
      </c>
      <c r="H20" s="149">
        <v>313789</v>
      </c>
      <c r="I20" s="149">
        <v>62907</v>
      </c>
      <c r="J20" s="149">
        <v>5746262</v>
      </c>
      <c r="K20" s="158">
        <f>SUM('APPENDIX 20 i'!C20:L20,'APPENDIX 20 ii'!C20:L20,'APPENDIX 20 iii'!C20:J20)</f>
        <v>212840255</v>
      </c>
      <c r="M20" s="185">
        <f t="shared" si="0"/>
        <v>209218795</v>
      </c>
      <c r="N20" s="185">
        <f>SUM('APPENDIX 20 ii'!H20,'APPENDIX 20 i'!H20,'APPENDIX 20 i'!J20)</f>
        <v>3621460</v>
      </c>
      <c r="O20" s="185">
        <f>'APPENDIX  21 iv'!L21-'APPENDIX 20 iii'!P20</f>
        <v>53857096</v>
      </c>
      <c r="P20" s="185">
        <f>SUM('APPENDIX 21 iii'!F21,'APPENDIX 21 ii'!D21,'APPENDIX 21 i'!K21)</f>
        <v>16043690</v>
      </c>
      <c r="Q20" s="185">
        <f t="shared" si="1"/>
        <v>263075891</v>
      </c>
      <c r="R20" s="185">
        <f t="shared" si="2"/>
        <v>19665150</v>
      </c>
      <c r="S20" s="185">
        <f t="shared" si="3"/>
        <v>282741041</v>
      </c>
      <c r="T20" s="21" t="s">
        <v>123</v>
      </c>
      <c r="W20" s="185">
        <f>'APPENDIX 20 ii'!H20+'APPENDIX 20 i'!H20+'APPENDIX 20 i'!J20</f>
        <v>3621460</v>
      </c>
      <c r="X20" s="185">
        <f t="shared" si="4"/>
        <v>209218795</v>
      </c>
      <c r="Y20" s="130"/>
    </row>
    <row r="21" spans="2:25" ht="30.75" customHeight="1" x14ac:dyDescent="0.3">
      <c r="B21" s="142" t="s">
        <v>124</v>
      </c>
      <c r="C21" s="149">
        <v>0</v>
      </c>
      <c r="D21" s="149">
        <v>0</v>
      </c>
      <c r="E21" s="149">
        <v>0</v>
      </c>
      <c r="F21" s="149">
        <v>1611289</v>
      </c>
      <c r="G21" s="149">
        <v>0</v>
      </c>
      <c r="H21" s="149">
        <v>0</v>
      </c>
      <c r="I21" s="149">
        <v>0</v>
      </c>
      <c r="J21" s="149">
        <v>0</v>
      </c>
      <c r="K21" s="158">
        <f>SUM('APPENDIX 20 i'!C21:L21,'APPENDIX 20 ii'!C21:L21,'APPENDIX 20 iii'!C21:J21)</f>
        <v>2362555</v>
      </c>
      <c r="M21" s="185">
        <f t="shared" si="0"/>
        <v>2362555</v>
      </c>
      <c r="N21" s="185">
        <f>SUM('APPENDIX 20 ii'!H21,'APPENDIX 20 i'!H21,'APPENDIX 20 i'!J21)</f>
        <v>0</v>
      </c>
      <c r="O21" s="185">
        <f>'APPENDIX  21 iv'!L22-'APPENDIX 20 iii'!P21</f>
        <v>402346</v>
      </c>
      <c r="P21" s="185">
        <f>SUM('APPENDIX 21 iii'!F22,'APPENDIX 21 ii'!D22,'APPENDIX 21 i'!K22)</f>
        <v>0</v>
      </c>
      <c r="Q21" s="185">
        <f t="shared" si="1"/>
        <v>2764901</v>
      </c>
      <c r="R21" s="185">
        <f t="shared" si="2"/>
        <v>0</v>
      </c>
      <c r="S21" s="185">
        <f t="shared" si="3"/>
        <v>2764901</v>
      </c>
      <c r="T21" s="21" t="s">
        <v>124</v>
      </c>
      <c r="W21" s="185">
        <f>'APPENDIX 20 ii'!H21+'APPENDIX 20 i'!H21+'APPENDIX 20 i'!J21</f>
        <v>0</v>
      </c>
      <c r="X21" s="185">
        <f t="shared" si="4"/>
        <v>2362555</v>
      </c>
      <c r="Y21" s="130"/>
    </row>
    <row r="22" spans="2:25" ht="30.75" customHeight="1" x14ac:dyDescent="0.3">
      <c r="B22" s="142" t="s">
        <v>125</v>
      </c>
      <c r="C22" s="149">
        <v>0</v>
      </c>
      <c r="D22" s="149">
        <v>0</v>
      </c>
      <c r="E22" s="149">
        <v>0</v>
      </c>
      <c r="F22" s="149">
        <v>0</v>
      </c>
      <c r="G22" s="149">
        <v>0</v>
      </c>
      <c r="H22" s="149">
        <v>0</v>
      </c>
      <c r="I22" s="149">
        <v>25283</v>
      </c>
      <c r="J22" s="149">
        <v>0</v>
      </c>
      <c r="K22" s="158">
        <f>SUM('APPENDIX 20 i'!C22:L22,'APPENDIX 20 ii'!C22:L22,'APPENDIX 20 iii'!C22:J22)</f>
        <v>5744050</v>
      </c>
      <c r="M22" s="185">
        <f t="shared" si="0"/>
        <v>5744050</v>
      </c>
      <c r="N22" s="185">
        <f>SUM('APPENDIX 20 ii'!H22,'APPENDIX 20 i'!H22,'APPENDIX 20 i'!J22)</f>
        <v>0</v>
      </c>
      <c r="O22" s="185">
        <f>'APPENDIX  21 iv'!L23-'APPENDIX 20 iii'!P22</f>
        <v>4634741</v>
      </c>
      <c r="P22" s="185">
        <f>SUM('APPENDIX 21 iii'!F23,'APPENDIX 21 ii'!D23,'APPENDIX 21 i'!K23)</f>
        <v>4587101</v>
      </c>
      <c r="Q22" s="185">
        <f t="shared" si="1"/>
        <v>10378791</v>
      </c>
      <c r="R22" s="185">
        <f t="shared" si="2"/>
        <v>4587101</v>
      </c>
      <c r="S22" s="185">
        <f t="shared" si="3"/>
        <v>14965892</v>
      </c>
      <c r="T22" s="21" t="s">
        <v>125</v>
      </c>
      <c r="W22" s="185">
        <f>'APPENDIX 20 ii'!H22+'APPENDIX 20 i'!H22+'APPENDIX 20 i'!J22</f>
        <v>0</v>
      </c>
      <c r="X22" s="185">
        <f t="shared" si="4"/>
        <v>5744050</v>
      </c>
      <c r="Y22" s="130"/>
    </row>
    <row r="23" spans="2:25" ht="30.75" customHeight="1" x14ac:dyDescent="0.3">
      <c r="B23" s="142" t="s">
        <v>126</v>
      </c>
      <c r="C23" s="149">
        <v>1000</v>
      </c>
      <c r="D23" s="149">
        <v>0</v>
      </c>
      <c r="E23" s="149">
        <v>66202</v>
      </c>
      <c r="F23" s="149">
        <v>2393984</v>
      </c>
      <c r="G23" s="149">
        <v>25825</v>
      </c>
      <c r="H23" s="149">
        <v>51393</v>
      </c>
      <c r="I23" s="149">
        <v>0</v>
      </c>
      <c r="J23" s="149">
        <v>852103</v>
      </c>
      <c r="K23" s="158">
        <f>SUM('APPENDIX 20 i'!C23:L23,'APPENDIX 20 ii'!C23:L23,'APPENDIX 20 iii'!C23:J23)</f>
        <v>9812485</v>
      </c>
      <c r="M23" s="185">
        <f t="shared" si="0"/>
        <v>9714258</v>
      </c>
      <c r="N23" s="185">
        <f>SUM('APPENDIX 20 ii'!H23,'APPENDIX 20 i'!H23,'APPENDIX 20 i'!J23)</f>
        <v>98227</v>
      </c>
      <c r="O23" s="185">
        <f>'APPENDIX  21 iv'!L24-'APPENDIX 20 iii'!P23</f>
        <v>3164761</v>
      </c>
      <c r="P23" s="185">
        <f>SUM('APPENDIX 21 iii'!F24,'APPENDIX 21 ii'!D24,'APPENDIX 21 i'!K24)</f>
        <v>1027997</v>
      </c>
      <c r="Q23" s="185">
        <f t="shared" si="1"/>
        <v>12879019</v>
      </c>
      <c r="R23" s="185">
        <f t="shared" si="2"/>
        <v>1126224</v>
      </c>
      <c r="S23" s="185">
        <f t="shared" si="3"/>
        <v>14005243</v>
      </c>
      <c r="T23" s="21" t="s">
        <v>126</v>
      </c>
      <c r="W23" s="185">
        <f>'APPENDIX 20 ii'!H23+'APPENDIX 20 i'!H23+'APPENDIX 20 i'!J23</f>
        <v>98227</v>
      </c>
      <c r="X23" s="185">
        <f t="shared" si="4"/>
        <v>9714258</v>
      </c>
      <c r="Y23" s="130"/>
    </row>
    <row r="24" spans="2:25" ht="30.75" customHeight="1" x14ac:dyDescent="0.3">
      <c r="B24" s="142" t="s">
        <v>127</v>
      </c>
      <c r="C24" s="149">
        <v>0</v>
      </c>
      <c r="D24" s="149">
        <v>0</v>
      </c>
      <c r="E24" s="149">
        <v>0</v>
      </c>
      <c r="F24" s="149">
        <v>0</v>
      </c>
      <c r="G24" s="149">
        <v>0</v>
      </c>
      <c r="H24" s="149">
        <v>0</v>
      </c>
      <c r="I24" s="149">
        <v>0</v>
      </c>
      <c r="J24" s="149">
        <v>0</v>
      </c>
      <c r="K24" s="158">
        <f>SUM('APPENDIX 20 i'!C24:L24,'APPENDIX 20 ii'!C24:L24,'APPENDIX 20 iii'!C24:J24)</f>
        <v>296600</v>
      </c>
      <c r="M24" s="185">
        <f t="shared" si="0"/>
        <v>296600</v>
      </c>
      <c r="N24" s="185">
        <f>SUM('APPENDIX 20 ii'!H24,'APPENDIX 20 i'!H24,'APPENDIX 20 i'!J24)</f>
        <v>0</v>
      </c>
      <c r="O24" s="185">
        <f>'APPENDIX  21 iv'!L25-'APPENDIX 20 iii'!P24</f>
        <v>107621</v>
      </c>
      <c r="P24" s="185">
        <f>SUM('APPENDIX 21 iii'!F25,'APPENDIX 21 ii'!D25,'APPENDIX 21 i'!K25)</f>
        <v>0</v>
      </c>
      <c r="Q24" s="185">
        <f t="shared" si="1"/>
        <v>404221</v>
      </c>
      <c r="R24" s="185">
        <f t="shared" si="2"/>
        <v>0</v>
      </c>
      <c r="S24" s="185">
        <f t="shared" si="3"/>
        <v>404221</v>
      </c>
      <c r="T24" s="21" t="s">
        <v>127</v>
      </c>
      <c r="W24" s="185">
        <f>'APPENDIX 20 ii'!H24+'APPENDIX 20 i'!H24+'APPENDIX 20 i'!J24</f>
        <v>0</v>
      </c>
      <c r="X24" s="185">
        <f t="shared" si="4"/>
        <v>296600</v>
      </c>
      <c r="Y24" s="130"/>
    </row>
    <row r="25" spans="2:25" ht="30.75" customHeight="1" x14ac:dyDescent="0.3">
      <c r="B25" s="142" t="s">
        <v>128</v>
      </c>
      <c r="C25" s="149">
        <v>0</v>
      </c>
      <c r="D25" s="149">
        <v>0</v>
      </c>
      <c r="E25" s="149">
        <v>0</v>
      </c>
      <c r="F25" s="149">
        <v>0</v>
      </c>
      <c r="G25" s="149">
        <v>0</v>
      </c>
      <c r="H25" s="149">
        <v>0</v>
      </c>
      <c r="I25" s="149">
        <v>0</v>
      </c>
      <c r="J25" s="149">
        <v>0</v>
      </c>
      <c r="K25" s="158">
        <f>SUM('APPENDIX 20 i'!C25:L25,'APPENDIX 20 ii'!C25:L25,'APPENDIX 20 iii'!C25:J25)</f>
        <v>0</v>
      </c>
      <c r="M25" s="185">
        <f t="shared" si="0"/>
        <v>0</v>
      </c>
      <c r="N25" s="185">
        <f>SUM('APPENDIX 20 ii'!H25,'APPENDIX 20 i'!H25,'APPENDIX 20 i'!J25)</f>
        <v>0</v>
      </c>
      <c r="O25" s="185">
        <f>'APPENDIX  21 iv'!L26-'APPENDIX 20 iii'!P25</f>
        <v>0</v>
      </c>
      <c r="P25" s="185">
        <f>SUM('APPENDIX 21 iii'!F26,'APPENDIX 21 ii'!D26,'APPENDIX 21 i'!K26)</f>
        <v>0</v>
      </c>
      <c r="Q25" s="185">
        <f t="shared" si="1"/>
        <v>0</v>
      </c>
      <c r="R25" s="185">
        <f t="shared" si="2"/>
        <v>0</v>
      </c>
      <c r="S25" s="185">
        <f t="shared" si="3"/>
        <v>0</v>
      </c>
      <c r="T25" s="21" t="s">
        <v>128</v>
      </c>
      <c r="W25" s="185">
        <f>'APPENDIX 20 ii'!H25+'APPENDIX 20 i'!H25+'APPENDIX 20 i'!J25</f>
        <v>0</v>
      </c>
      <c r="X25" s="185">
        <f t="shared" si="4"/>
        <v>0</v>
      </c>
      <c r="Y25" s="130"/>
    </row>
    <row r="26" spans="2:25" ht="30.75" customHeight="1" x14ac:dyDescent="0.3">
      <c r="B26" s="142" t="s">
        <v>129</v>
      </c>
      <c r="C26" s="149">
        <v>27488</v>
      </c>
      <c r="D26" s="149">
        <v>0</v>
      </c>
      <c r="E26" s="149">
        <v>0</v>
      </c>
      <c r="F26" s="149">
        <v>3069423</v>
      </c>
      <c r="G26" s="149">
        <v>0</v>
      </c>
      <c r="H26" s="149">
        <v>0</v>
      </c>
      <c r="I26" s="149">
        <v>0</v>
      </c>
      <c r="J26" s="149">
        <v>2171605</v>
      </c>
      <c r="K26" s="158">
        <f>SUM('APPENDIX 20 i'!C26:L26,'APPENDIX 20 ii'!C26:L26,'APPENDIX 20 iii'!C26:J26)</f>
        <v>40655117</v>
      </c>
      <c r="M26" s="185">
        <f t="shared" si="0"/>
        <v>40372312</v>
      </c>
      <c r="N26" s="185">
        <f>SUM('APPENDIX 20 ii'!H26,'APPENDIX 20 i'!H26,'APPENDIX 20 i'!J26)</f>
        <v>282805</v>
      </c>
      <c r="O26" s="185">
        <f>'APPENDIX  21 iv'!L27-'APPENDIX 20 iii'!P26</f>
        <v>10143400</v>
      </c>
      <c r="P26" s="185">
        <f>SUM('APPENDIX 21 iii'!F27,'APPENDIX 21 ii'!D27,'APPENDIX 21 i'!K27)</f>
        <v>2220368</v>
      </c>
      <c r="Q26" s="185">
        <f t="shared" si="1"/>
        <v>50515712</v>
      </c>
      <c r="R26" s="185">
        <f t="shared" si="2"/>
        <v>2503173</v>
      </c>
      <c r="S26" s="185">
        <f t="shared" si="3"/>
        <v>53018885</v>
      </c>
      <c r="T26" s="21" t="s">
        <v>129</v>
      </c>
      <c r="W26" s="185">
        <f>'APPENDIX 20 ii'!H26+'APPENDIX 20 i'!H26+'APPENDIX 20 i'!J26</f>
        <v>282805</v>
      </c>
      <c r="X26" s="185">
        <f t="shared" si="4"/>
        <v>40372312</v>
      </c>
      <c r="Y26" s="130"/>
    </row>
    <row r="27" spans="2:25" ht="30.75" customHeight="1" x14ac:dyDescent="0.3">
      <c r="B27" s="142" t="s">
        <v>130</v>
      </c>
      <c r="C27" s="149">
        <v>0</v>
      </c>
      <c r="D27" s="149">
        <v>0</v>
      </c>
      <c r="E27" s="149">
        <v>0</v>
      </c>
      <c r="F27" s="149">
        <v>0</v>
      </c>
      <c r="G27" s="149">
        <v>0</v>
      </c>
      <c r="H27" s="149">
        <v>0</v>
      </c>
      <c r="I27" s="149">
        <v>0</v>
      </c>
      <c r="J27" s="149">
        <v>17216</v>
      </c>
      <c r="K27" s="158">
        <f>SUM('APPENDIX 20 i'!C27:L27,'APPENDIX 20 ii'!C27:L27,'APPENDIX 20 iii'!C27:J27)</f>
        <v>5772242</v>
      </c>
      <c r="M27" s="185">
        <f t="shared" si="0"/>
        <v>5772242</v>
      </c>
      <c r="N27" s="185">
        <f>SUM('APPENDIX 20 ii'!H27,'APPENDIX 20 i'!H27,'APPENDIX 20 i'!J27)</f>
        <v>0</v>
      </c>
      <c r="O27" s="185">
        <f>'APPENDIX  21 iv'!L28-'APPENDIX 20 iii'!P27</f>
        <v>3500923</v>
      </c>
      <c r="P27" s="185">
        <f>SUM('APPENDIX 21 iii'!F28,'APPENDIX 21 ii'!D28,'APPENDIX 21 i'!K28)</f>
        <v>202231</v>
      </c>
      <c r="Q27" s="185">
        <f t="shared" si="1"/>
        <v>9273165</v>
      </c>
      <c r="R27" s="185">
        <f t="shared" si="2"/>
        <v>202231</v>
      </c>
      <c r="S27" s="185">
        <f t="shared" si="3"/>
        <v>9475396</v>
      </c>
      <c r="T27" s="21" t="s">
        <v>130</v>
      </c>
      <c r="W27" s="185">
        <f>'APPENDIX 20 ii'!H27+'APPENDIX 20 i'!H27+'APPENDIX 20 i'!J27</f>
        <v>0</v>
      </c>
      <c r="X27" s="185">
        <f t="shared" si="4"/>
        <v>5772242</v>
      </c>
      <c r="Y27" s="130"/>
    </row>
    <row r="28" spans="2:25" ht="30.75" customHeight="1" x14ac:dyDescent="0.3">
      <c r="B28" s="142" t="s">
        <v>131</v>
      </c>
      <c r="C28" s="149">
        <v>0</v>
      </c>
      <c r="D28" s="149">
        <v>0</v>
      </c>
      <c r="E28" s="149">
        <v>0</v>
      </c>
      <c r="F28" s="149">
        <v>0</v>
      </c>
      <c r="G28" s="149">
        <v>0</v>
      </c>
      <c r="H28" s="149">
        <v>0</v>
      </c>
      <c r="I28" s="149">
        <v>0</v>
      </c>
      <c r="J28" s="149">
        <v>0</v>
      </c>
      <c r="K28" s="158">
        <f>SUM('APPENDIX 20 i'!C28:L28,'APPENDIX 20 ii'!C28:L28,'APPENDIX 20 iii'!C28:J28)</f>
        <v>1333</v>
      </c>
      <c r="M28" s="185">
        <f t="shared" si="0"/>
        <v>1333</v>
      </c>
      <c r="N28" s="185">
        <f>SUM('APPENDIX 20 ii'!H28,'APPENDIX 20 i'!H28,'APPENDIX 20 i'!J28)</f>
        <v>0</v>
      </c>
      <c r="O28" s="185">
        <f>'APPENDIX  21 iv'!L29-'APPENDIX 20 iii'!P28</f>
        <v>432</v>
      </c>
      <c r="P28" s="185">
        <f>SUM('APPENDIX 21 iii'!F29,'APPENDIX 21 ii'!D29,'APPENDIX 21 i'!K29)</f>
        <v>89</v>
      </c>
      <c r="Q28" s="185">
        <f t="shared" si="1"/>
        <v>1765</v>
      </c>
      <c r="R28" s="185">
        <f t="shared" si="2"/>
        <v>89</v>
      </c>
      <c r="S28" s="185">
        <f t="shared" si="3"/>
        <v>1854</v>
      </c>
      <c r="T28" s="21" t="s">
        <v>131</v>
      </c>
      <c r="W28" s="185">
        <f>'APPENDIX 20 ii'!H28+'APPENDIX 20 i'!H28+'APPENDIX 20 i'!J28</f>
        <v>0</v>
      </c>
      <c r="X28" s="185">
        <f t="shared" si="4"/>
        <v>1333</v>
      </c>
      <c r="Y28" s="130"/>
    </row>
    <row r="29" spans="2:25" ht="30.75" customHeight="1" x14ac:dyDescent="0.3">
      <c r="B29" s="142" t="s">
        <v>132</v>
      </c>
      <c r="C29" s="149">
        <v>0</v>
      </c>
      <c r="D29" s="149">
        <v>0</v>
      </c>
      <c r="E29" s="149">
        <v>0</v>
      </c>
      <c r="F29" s="149">
        <v>0</v>
      </c>
      <c r="G29" s="149">
        <v>0</v>
      </c>
      <c r="H29" s="149">
        <v>0</v>
      </c>
      <c r="I29" s="149">
        <v>0</v>
      </c>
      <c r="J29" s="149">
        <v>0</v>
      </c>
      <c r="K29" s="158">
        <f>SUM('APPENDIX 20 i'!C29:L29,'APPENDIX 20 ii'!C29:L29,'APPENDIX 20 iii'!C29:J29)</f>
        <v>0</v>
      </c>
      <c r="M29" s="185">
        <f t="shared" si="0"/>
        <v>0</v>
      </c>
      <c r="N29" s="185">
        <f>SUM('APPENDIX 20 ii'!H29,'APPENDIX 20 i'!H29,'APPENDIX 20 i'!J29)</f>
        <v>0</v>
      </c>
      <c r="O29" s="185">
        <f>'APPENDIX  21 iv'!L30-'APPENDIX 20 iii'!P29</f>
        <v>0</v>
      </c>
      <c r="P29" s="185">
        <f>SUM('APPENDIX 21 iii'!F30,'APPENDIX 21 ii'!D30,'APPENDIX 21 i'!K30)</f>
        <v>0</v>
      </c>
      <c r="Q29" s="185">
        <f t="shared" si="1"/>
        <v>0</v>
      </c>
      <c r="R29" s="185">
        <f t="shared" si="2"/>
        <v>0</v>
      </c>
      <c r="S29" s="185">
        <f t="shared" si="3"/>
        <v>0</v>
      </c>
      <c r="T29" s="21" t="s">
        <v>132</v>
      </c>
      <c r="W29" s="185">
        <f>'APPENDIX 20 ii'!H29+'APPENDIX 20 i'!H29+'APPENDIX 20 i'!J29</f>
        <v>0</v>
      </c>
      <c r="X29" s="185">
        <f t="shared" si="4"/>
        <v>0</v>
      </c>
      <c r="Y29" s="130"/>
    </row>
    <row r="30" spans="2:25" ht="30.75" customHeight="1" x14ac:dyDescent="0.3">
      <c r="B30" s="142" t="s">
        <v>133</v>
      </c>
      <c r="C30" s="149">
        <v>125879</v>
      </c>
      <c r="D30" s="149">
        <v>21371</v>
      </c>
      <c r="E30" s="149">
        <v>8806</v>
      </c>
      <c r="F30" s="149">
        <v>728401</v>
      </c>
      <c r="G30" s="149">
        <v>0</v>
      </c>
      <c r="H30" s="149">
        <v>5277</v>
      </c>
      <c r="I30" s="149">
        <v>0</v>
      </c>
      <c r="J30" s="149">
        <v>19821</v>
      </c>
      <c r="K30" s="158">
        <f>SUM('APPENDIX 20 i'!C30:L30,'APPENDIX 20 ii'!C30:L30,'APPENDIX 20 iii'!C30:J30)</f>
        <v>5297502</v>
      </c>
      <c r="M30" s="185">
        <f t="shared" si="0"/>
        <v>5297223</v>
      </c>
      <c r="N30" s="185">
        <f>SUM('APPENDIX 20 ii'!H30,'APPENDIX 20 i'!H30,'APPENDIX 20 i'!J30)</f>
        <v>279</v>
      </c>
      <c r="O30" s="185">
        <f>'APPENDIX  21 iv'!L31-'APPENDIX 20 iii'!P30</f>
        <v>3018909</v>
      </c>
      <c r="P30" s="185">
        <f>SUM('APPENDIX 21 iii'!F31,'APPENDIX 21 ii'!D31,'APPENDIX 21 i'!K31)</f>
        <v>15971</v>
      </c>
      <c r="Q30" s="185">
        <f t="shared" si="1"/>
        <v>8316132</v>
      </c>
      <c r="R30" s="185">
        <f t="shared" si="2"/>
        <v>16250</v>
      </c>
      <c r="S30" s="185">
        <f t="shared" si="3"/>
        <v>8332382</v>
      </c>
      <c r="T30" s="21" t="s">
        <v>133</v>
      </c>
      <c r="W30" s="185">
        <f>'APPENDIX 20 ii'!H30+'APPENDIX 20 i'!H30+'APPENDIX 20 i'!J30</f>
        <v>279</v>
      </c>
      <c r="X30" s="185">
        <f t="shared" si="4"/>
        <v>5297223</v>
      </c>
      <c r="Y30" s="130"/>
    </row>
    <row r="31" spans="2:25" ht="30.75" customHeight="1" x14ac:dyDescent="0.3">
      <c r="B31" s="142" t="s">
        <v>134</v>
      </c>
      <c r="C31" s="149">
        <v>0</v>
      </c>
      <c r="D31" s="149">
        <v>0</v>
      </c>
      <c r="E31" s="149">
        <v>0</v>
      </c>
      <c r="F31" s="149">
        <v>144223</v>
      </c>
      <c r="G31" s="149">
        <v>0</v>
      </c>
      <c r="H31" s="149">
        <v>0</v>
      </c>
      <c r="I31" s="149">
        <v>0</v>
      </c>
      <c r="J31" s="149">
        <v>70488</v>
      </c>
      <c r="K31" s="158">
        <f>SUM('APPENDIX 20 i'!C31:L31,'APPENDIX 20 ii'!C31:L31,'APPENDIX 20 iii'!C31:J31)</f>
        <v>2571049</v>
      </c>
      <c r="M31" s="185">
        <f t="shared" si="0"/>
        <v>2571049</v>
      </c>
      <c r="N31" s="185">
        <f>SUM('APPENDIX 20 ii'!H31,'APPENDIX 20 i'!H31,'APPENDIX 20 i'!J31)</f>
        <v>0</v>
      </c>
      <c r="O31" s="185">
        <f>'APPENDIX  21 iv'!L32-'APPENDIX 20 iii'!P31</f>
        <v>1014319</v>
      </c>
      <c r="P31" s="185">
        <f>SUM('APPENDIX 21 iii'!F32,'APPENDIX 21 ii'!D32,'APPENDIX 21 i'!K32)</f>
        <v>686735</v>
      </c>
      <c r="Q31" s="185">
        <f t="shared" si="1"/>
        <v>3585368</v>
      </c>
      <c r="R31" s="185">
        <f t="shared" si="2"/>
        <v>686735</v>
      </c>
      <c r="S31" s="185">
        <f t="shared" si="3"/>
        <v>4272103</v>
      </c>
      <c r="T31" s="21" t="s">
        <v>134</v>
      </c>
      <c r="W31" s="185">
        <f>'APPENDIX 20 ii'!H31+'APPENDIX 20 i'!H31+'APPENDIX 20 i'!J31</f>
        <v>0</v>
      </c>
      <c r="X31" s="185">
        <f t="shared" si="4"/>
        <v>2571049</v>
      </c>
      <c r="Y31" s="130"/>
    </row>
    <row r="32" spans="2:25" ht="30.75" customHeight="1" x14ac:dyDescent="0.3">
      <c r="B32" s="142" t="s">
        <v>135</v>
      </c>
      <c r="C32" s="149">
        <v>623105</v>
      </c>
      <c r="D32" s="149">
        <v>122904</v>
      </c>
      <c r="E32" s="149">
        <v>403011</v>
      </c>
      <c r="F32" s="149">
        <v>506702</v>
      </c>
      <c r="G32" s="149">
        <v>97862</v>
      </c>
      <c r="H32" s="149">
        <v>1215523</v>
      </c>
      <c r="I32" s="149">
        <v>0</v>
      </c>
      <c r="J32" s="149">
        <v>805391</v>
      </c>
      <c r="K32" s="158">
        <f>SUM('APPENDIX 20 i'!C32:L32,'APPENDIX 20 ii'!C32:L32,'APPENDIX 20 iii'!C32:J32)</f>
        <v>19506687</v>
      </c>
      <c r="M32" s="185">
        <f t="shared" si="0"/>
        <v>16187558</v>
      </c>
      <c r="N32" s="185">
        <f>SUM('APPENDIX 20 ii'!H32,'APPENDIX 20 i'!H32,'APPENDIX 20 i'!J32)</f>
        <v>3319129</v>
      </c>
      <c r="O32" s="185">
        <f>'APPENDIX  21 iv'!L33-'APPENDIX 20 iii'!P32</f>
        <v>19472905</v>
      </c>
      <c r="P32" s="185">
        <f>SUM('APPENDIX 21 iii'!F33,'APPENDIX 21 ii'!D33,'APPENDIX 21 i'!K33)</f>
        <v>2042056</v>
      </c>
      <c r="Q32" s="185">
        <f t="shared" si="1"/>
        <v>35660463</v>
      </c>
      <c r="R32" s="185">
        <f t="shared" si="2"/>
        <v>5361185</v>
      </c>
      <c r="S32" s="185">
        <f t="shared" si="3"/>
        <v>41021648</v>
      </c>
      <c r="T32" s="21" t="s">
        <v>135</v>
      </c>
      <c r="W32" s="185">
        <f>'APPENDIX 20 ii'!H32+'APPENDIX 20 i'!H32+'APPENDIX 20 i'!J32</f>
        <v>3319129</v>
      </c>
      <c r="X32" s="185">
        <f t="shared" si="4"/>
        <v>16187558</v>
      </c>
      <c r="Y32" s="130"/>
    </row>
    <row r="33" spans="2:25" ht="30.75" customHeight="1" x14ac:dyDescent="0.3">
      <c r="B33" s="142" t="s">
        <v>136</v>
      </c>
      <c r="C33" s="149">
        <v>198137</v>
      </c>
      <c r="D33" s="149">
        <v>5708</v>
      </c>
      <c r="E33" s="149">
        <v>2434</v>
      </c>
      <c r="F33" s="149">
        <v>526826</v>
      </c>
      <c r="G33" s="149">
        <v>12451</v>
      </c>
      <c r="H33" s="149">
        <v>15043</v>
      </c>
      <c r="I33" s="149">
        <v>73</v>
      </c>
      <c r="J33" s="149">
        <v>789777</v>
      </c>
      <c r="K33" s="158">
        <f>SUM('APPENDIX 20 i'!C33:L33,'APPENDIX 20 ii'!C33:L33,'APPENDIX 20 iii'!C33:J33)</f>
        <v>3247273</v>
      </c>
      <c r="M33" s="185">
        <f t="shared" si="0"/>
        <v>3163286</v>
      </c>
      <c r="N33" s="185">
        <f>SUM('APPENDIX 20 ii'!H33,'APPENDIX 20 i'!H33,'APPENDIX 20 i'!J33)</f>
        <v>83987</v>
      </c>
      <c r="O33" s="185">
        <f>'APPENDIX  21 iv'!L34-'APPENDIX 20 iii'!P33</f>
        <v>6291882</v>
      </c>
      <c r="P33" s="185">
        <f>SUM('APPENDIX 21 iii'!F34,'APPENDIX 21 ii'!D34,'APPENDIX 21 i'!K34)</f>
        <v>404655</v>
      </c>
      <c r="Q33" s="185">
        <f t="shared" si="1"/>
        <v>9455168</v>
      </c>
      <c r="R33" s="185">
        <f t="shared" si="2"/>
        <v>488642</v>
      </c>
      <c r="S33" s="185">
        <f t="shared" si="3"/>
        <v>9943810</v>
      </c>
      <c r="T33" s="21" t="s">
        <v>136</v>
      </c>
      <c r="W33" s="185">
        <f>'APPENDIX 20 ii'!H33+'APPENDIX 20 i'!H33+'APPENDIX 20 i'!J33</f>
        <v>83987</v>
      </c>
      <c r="X33" s="185">
        <f t="shared" si="4"/>
        <v>3163286</v>
      </c>
      <c r="Y33" s="130"/>
    </row>
    <row r="34" spans="2:25" ht="30.75" customHeight="1" x14ac:dyDescent="0.3">
      <c r="B34" s="142" t="s">
        <v>137</v>
      </c>
      <c r="C34" s="149">
        <v>2492937</v>
      </c>
      <c r="D34" s="149">
        <v>13308</v>
      </c>
      <c r="E34" s="149">
        <v>8030</v>
      </c>
      <c r="F34" s="149">
        <v>181410</v>
      </c>
      <c r="G34" s="149">
        <v>42732</v>
      </c>
      <c r="H34" s="149">
        <v>65334</v>
      </c>
      <c r="I34" s="149">
        <v>94507</v>
      </c>
      <c r="J34" s="149">
        <v>650916</v>
      </c>
      <c r="K34" s="158">
        <f>SUM('APPENDIX 20 i'!C34:L34,'APPENDIX 20 ii'!C34:L34,'APPENDIX 20 iii'!C34:J34)</f>
        <v>7616550</v>
      </c>
      <c r="M34" s="185">
        <f t="shared" si="0"/>
        <v>7055677</v>
      </c>
      <c r="N34" s="185">
        <f>SUM('APPENDIX 20 ii'!H34,'APPENDIX 20 i'!H34,'APPENDIX 20 i'!J34)</f>
        <v>560873</v>
      </c>
      <c r="O34" s="185">
        <f>'APPENDIX  21 iv'!L35-'APPENDIX 20 iii'!P34</f>
        <v>33324644</v>
      </c>
      <c r="P34" s="185">
        <f>SUM('APPENDIX 21 iii'!F35,'APPENDIX 21 ii'!D35,'APPENDIX 21 i'!K35)</f>
        <v>4647957</v>
      </c>
      <c r="Q34" s="185">
        <f t="shared" si="1"/>
        <v>40380321</v>
      </c>
      <c r="R34" s="185">
        <f t="shared" si="2"/>
        <v>5208830</v>
      </c>
      <c r="S34" s="185">
        <f t="shared" si="3"/>
        <v>45589151</v>
      </c>
      <c r="T34" s="21" t="s">
        <v>137</v>
      </c>
      <c r="W34" s="185">
        <f>'APPENDIX 20 ii'!H34+'APPENDIX 20 i'!H34+'APPENDIX 20 i'!J34</f>
        <v>560873</v>
      </c>
      <c r="X34" s="185">
        <f t="shared" si="4"/>
        <v>7055677</v>
      </c>
      <c r="Y34" s="130"/>
    </row>
    <row r="35" spans="2:25" ht="30.75" customHeight="1" x14ac:dyDescent="0.3">
      <c r="B35" s="142" t="s">
        <v>138</v>
      </c>
      <c r="C35" s="149">
        <v>243212</v>
      </c>
      <c r="D35" s="149">
        <v>2896</v>
      </c>
      <c r="E35" s="149">
        <v>0</v>
      </c>
      <c r="F35" s="149">
        <v>0</v>
      </c>
      <c r="G35" s="149">
        <v>22217</v>
      </c>
      <c r="H35" s="149">
        <v>0</v>
      </c>
      <c r="I35" s="149">
        <v>0</v>
      </c>
      <c r="J35" s="149">
        <v>12820</v>
      </c>
      <c r="K35" s="158">
        <f>SUM('APPENDIX 20 i'!C35:L35,'APPENDIX 20 ii'!C35:L35,'APPENDIX 20 iii'!C35:J35)</f>
        <v>2513767</v>
      </c>
      <c r="M35" s="185">
        <f t="shared" si="0"/>
        <v>2501552</v>
      </c>
      <c r="N35" s="185">
        <f>SUM('APPENDIX 20 ii'!H35,'APPENDIX 20 i'!H35,'APPENDIX 20 i'!J35)</f>
        <v>12215</v>
      </c>
      <c r="O35" s="185">
        <f>'APPENDIX  21 iv'!L36-'APPENDIX 20 iii'!P35</f>
        <v>4896536</v>
      </c>
      <c r="P35" s="185">
        <f>SUM('APPENDIX 21 iii'!F36,'APPENDIX 21 ii'!D36,'APPENDIX 21 i'!K36)</f>
        <v>327518</v>
      </c>
      <c r="Q35" s="185">
        <f t="shared" si="1"/>
        <v>7398088</v>
      </c>
      <c r="R35" s="185">
        <f t="shared" si="2"/>
        <v>339733</v>
      </c>
      <c r="S35" s="185">
        <f t="shared" si="3"/>
        <v>7737821</v>
      </c>
      <c r="T35" s="21" t="s">
        <v>138</v>
      </c>
      <c r="W35" s="185">
        <f>'APPENDIX 20 ii'!H35+'APPENDIX 20 i'!H35+'APPENDIX 20 i'!J35</f>
        <v>12215</v>
      </c>
      <c r="X35" s="185">
        <f t="shared" si="4"/>
        <v>2501552</v>
      </c>
      <c r="Y35" s="130"/>
    </row>
    <row r="36" spans="2:25" ht="30.75" customHeight="1" x14ac:dyDescent="0.3">
      <c r="B36" s="142" t="s">
        <v>139</v>
      </c>
      <c r="C36" s="149">
        <v>141370</v>
      </c>
      <c r="D36" s="149">
        <v>24717</v>
      </c>
      <c r="E36" s="149">
        <v>27602</v>
      </c>
      <c r="F36" s="149">
        <v>239906</v>
      </c>
      <c r="G36" s="149">
        <v>15338</v>
      </c>
      <c r="H36" s="149">
        <v>539078</v>
      </c>
      <c r="I36" s="149">
        <v>71056</v>
      </c>
      <c r="J36" s="149">
        <v>13250</v>
      </c>
      <c r="K36" s="158">
        <f>SUM('APPENDIX 20 i'!C36:L36,'APPENDIX 20 ii'!C36:L36,'APPENDIX 20 iii'!C36:J36)</f>
        <v>19440808</v>
      </c>
      <c r="M36" s="185">
        <f t="shared" si="0"/>
        <v>18807777</v>
      </c>
      <c r="N36" s="185">
        <f>SUM('APPENDIX 20 ii'!H36,'APPENDIX 20 i'!H36,'APPENDIX 20 i'!J36)</f>
        <v>633031</v>
      </c>
      <c r="O36" s="185">
        <f>'APPENDIX  21 iv'!L37-'APPENDIX 20 iii'!P36</f>
        <v>10271076</v>
      </c>
      <c r="P36" s="185">
        <f>SUM('APPENDIX 21 iii'!F37,'APPENDIX 21 ii'!D37,'APPENDIX 21 i'!K37)</f>
        <v>276360</v>
      </c>
      <c r="Q36" s="185">
        <f t="shared" si="1"/>
        <v>29078853</v>
      </c>
      <c r="R36" s="185">
        <f t="shared" si="2"/>
        <v>909391</v>
      </c>
      <c r="S36" s="185">
        <f t="shared" si="3"/>
        <v>29988244</v>
      </c>
      <c r="T36" s="21" t="s">
        <v>139</v>
      </c>
      <c r="W36" s="185">
        <f>'APPENDIX 20 ii'!H36+'APPENDIX 20 i'!H36+'APPENDIX 20 i'!J36</f>
        <v>633031</v>
      </c>
      <c r="X36" s="185">
        <f t="shared" si="4"/>
        <v>18807777</v>
      </c>
      <c r="Y36" s="130"/>
    </row>
    <row r="37" spans="2:25" ht="30.75" customHeight="1" x14ac:dyDescent="0.3">
      <c r="B37" s="142" t="s">
        <v>140</v>
      </c>
      <c r="C37" s="149">
        <v>8555</v>
      </c>
      <c r="D37" s="149">
        <v>38847</v>
      </c>
      <c r="E37" s="149">
        <v>0</v>
      </c>
      <c r="F37" s="149">
        <v>169430</v>
      </c>
      <c r="G37" s="149">
        <v>0</v>
      </c>
      <c r="H37" s="149">
        <v>0</v>
      </c>
      <c r="I37" s="149">
        <v>1962</v>
      </c>
      <c r="J37" s="149">
        <v>0</v>
      </c>
      <c r="K37" s="158">
        <f>SUM('APPENDIX 20 i'!C37:L37,'APPENDIX 20 ii'!C37:L37,'APPENDIX 20 iii'!C37:J37)</f>
        <v>1928175</v>
      </c>
      <c r="M37" s="185">
        <f t="shared" si="0"/>
        <v>1494563</v>
      </c>
      <c r="N37" s="185">
        <f>SUM('APPENDIX 20 ii'!H37,'APPENDIX 20 i'!H37,'APPENDIX 20 i'!J37)</f>
        <v>433612</v>
      </c>
      <c r="O37" s="185">
        <f>'APPENDIX  21 iv'!L38-'APPENDIX 20 iii'!P37</f>
        <v>5729034</v>
      </c>
      <c r="P37" s="185">
        <f>SUM('APPENDIX 21 iii'!F38,'APPENDIX 21 ii'!D38,'APPENDIX 21 i'!K38)</f>
        <v>1676946</v>
      </c>
      <c r="Q37" s="185">
        <f t="shared" si="1"/>
        <v>7223597</v>
      </c>
      <c r="R37" s="185">
        <f t="shared" si="2"/>
        <v>2110558</v>
      </c>
      <c r="S37" s="185">
        <f t="shared" si="3"/>
        <v>9334155</v>
      </c>
      <c r="T37" s="21" t="s">
        <v>140</v>
      </c>
      <c r="W37" s="185">
        <f>'APPENDIX 20 ii'!H37+'APPENDIX 20 i'!H37+'APPENDIX 20 i'!J37</f>
        <v>433612</v>
      </c>
      <c r="X37" s="185">
        <f t="shared" si="4"/>
        <v>1494563</v>
      </c>
      <c r="Y37" s="130"/>
    </row>
    <row r="38" spans="2:25" ht="30.75" customHeight="1" thickBot="1" x14ac:dyDescent="0.35">
      <c r="B38" s="143" t="s">
        <v>141</v>
      </c>
      <c r="C38" s="154">
        <v>5475633</v>
      </c>
      <c r="D38" s="154">
        <v>1301348</v>
      </c>
      <c r="E38" s="154">
        <v>1296214</v>
      </c>
      <c r="F38" s="154">
        <v>25887467</v>
      </c>
      <c r="G38" s="154">
        <v>270875</v>
      </c>
      <c r="H38" s="154">
        <v>3036598</v>
      </c>
      <c r="I38" s="154">
        <v>646539</v>
      </c>
      <c r="J38" s="154">
        <v>12114366</v>
      </c>
      <c r="K38" s="160">
        <f>SUM('APPENDIX 20 i'!C38:L38,'APPENDIX 20 ii'!C38:L38,'APPENDIX 20 iii'!C38:J38)</f>
        <v>385920864</v>
      </c>
      <c r="M38" s="185">
        <f t="shared" si="0"/>
        <v>375275708</v>
      </c>
      <c r="N38" s="185">
        <f>SUM('APPENDIX 20 ii'!H38,'APPENDIX 20 i'!H38,'APPENDIX 20 i'!J38)</f>
        <v>10645156</v>
      </c>
      <c r="O38" s="185">
        <f>'APPENDIX  21 iv'!L39-'APPENDIX 20 iii'!P38</f>
        <v>194596398</v>
      </c>
      <c r="P38" s="185">
        <f>SUM('APPENDIX 21 iii'!F39,'APPENDIX 21 ii'!D39,'APPENDIX 21 i'!K39)</f>
        <v>43631525</v>
      </c>
      <c r="Q38" s="185">
        <f t="shared" si="1"/>
        <v>569872106</v>
      </c>
      <c r="R38" s="185">
        <f t="shared" si="2"/>
        <v>54276681</v>
      </c>
      <c r="S38" s="185">
        <f t="shared" si="3"/>
        <v>624148787</v>
      </c>
      <c r="W38" s="185">
        <f>'APPENDIX 20 ii'!H38+'APPENDIX 20 i'!H38+'APPENDIX 20 i'!J38</f>
        <v>10645156</v>
      </c>
      <c r="X38" s="185">
        <f t="shared" si="4"/>
        <v>375275708</v>
      </c>
      <c r="Y38" s="130"/>
    </row>
    <row r="39" spans="2:25" ht="19.5" customHeight="1" thickTop="1" x14ac:dyDescent="0.3">
      <c r="B39" s="176" t="s">
        <v>52</v>
      </c>
      <c r="C39" s="176"/>
      <c r="D39" s="176"/>
      <c r="E39" s="176"/>
      <c r="F39" s="176"/>
      <c r="G39" s="176"/>
      <c r="H39" s="176"/>
      <c r="I39" s="176"/>
      <c r="J39" s="176"/>
      <c r="K39" s="176"/>
      <c r="Y39" s="130"/>
    </row>
  </sheetData>
  <sheetProtection password="E931" sheet="1" objects="1" scenarios="1"/>
  <mergeCells count="1">
    <mergeCell ref="B3:K3"/>
  </mergeCells>
  <pageMargins left="0.7" right="0.7" top="0.75" bottom="0.75" header="0.3" footer="0.3"/>
  <pageSetup paperSize="9" scale="42" orientation="landscape"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topLeftCell="A22" zoomScale="80" zoomScaleNormal="80" workbookViewId="0">
      <selection activeCell="B3" sqref="B3:R4"/>
    </sheetView>
  </sheetViews>
  <sheetFormatPr defaultRowHeight="21.75" customHeight="1" x14ac:dyDescent="0.25"/>
  <cols>
    <col min="1" max="1" width="11.5703125" style="11" customWidth="1"/>
    <col min="2" max="2" width="38" style="12" customWidth="1"/>
    <col min="3" max="3" width="175.28515625" style="12" customWidth="1"/>
    <col min="4" max="4" width="20.140625" style="9" customWidth="1"/>
    <col min="5" max="16384" width="9.140625" style="9"/>
  </cols>
  <sheetData>
    <row r="1" spans="1:3" ht="21.75" customHeight="1" thickBot="1" x14ac:dyDescent="0.3"/>
    <row r="2" spans="1:3" ht="21.75" customHeight="1" thickTop="1" x14ac:dyDescent="0.25">
      <c r="A2" s="188"/>
      <c r="B2" s="189"/>
      <c r="C2" s="190"/>
    </row>
    <row r="3" spans="1:3" ht="21.75" customHeight="1" x14ac:dyDescent="0.25">
      <c r="A3" s="188"/>
      <c r="B3" s="228" t="s">
        <v>203</v>
      </c>
      <c r="C3" s="229"/>
    </row>
    <row r="4" spans="1:3" ht="21.75" customHeight="1" x14ac:dyDescent="0.25">
      <c r="A4" s="188"/>
      <c r="B4" s="228"/>
      <c r="C4" s="229"/>
    </row>
    <row r="5" spans="1:3" ht="26.25" customHeight="1" x14ac:dyDescent="0.25">
      <c r="A5" s="188"/>
      <c r="B5" s="230" t="s">
        <v>271</v>
      </c>
      <c r="C5" s="231"/>
    </row>
    <row r="6" spans="1:3" ht="21.75" customHeight="1" thickBot="1" x14ac:dyDescent="0.35">
      <c r="A6" s="191"/>
      <c r="B6" s="226" t="s">
        <v>200</v>
      </c>
      <c r="C6" s="227"/>
    </row>
    <row r="7" spans="1:3" s="20" customFormat="1" ht="21.75" customHeight="1" thickTop="1" thickBot="1" x14ac:dyDescent="0.3">
      <c r="A7" s="191"/>
      <c r="B7" s="66" t="s">
        <v>201</v>
      </c>
      <c r="C7" s="67" t="s">
        <v>202</v>
      </c>
    </row>
    <row r="8" spans="1:3" ht="29.25" customHeight="1" thickTop="1" x14ac:dyDescent="0.3">
      <c r="A8" s="191"/>
      <c r="B8" s="192" t="s">
        <v>223</v>
      </c>
      <c r="C8" s="180" t="s">
        <v>272</v>
      </c>
    </row>
    <row r="9" spans="1:3" ht="29.25" customHeight="1" x14ac:dyDescent="0.3">
      <c r="A9" s="191"/>
      <c r="B9" s="193" t="s">
        <v>224</v>
      </c>
      <c r="C9" s="181" t="s">
        <v>273</v>
      </c>
    </row>
    <row r="10" spans="1:3" ht="29.25" customHeight="1" x14ac:dyDescent="0.3">
      <c r="A10" s="191"/>
      <c r="B10" s="193" t="s">
        <v>225</v>
      </c>
      <c r="C10" s="181" t="s">
        <v>274</v>
      </c>
    </row>
    <row r="11" spans="1:3" ht="29.25" customHeight="1" x14ac:dyDescent="0.3">
      <c r="A11" s="191"/>
      <c r="B11" s="193" t="s">
        <v>226</v>
      </c>
      <c r="C11" s="181" t="s">
        <v>275</v>
      </c>
    </row>
    <row r="12" spans="1:3" ht="29.25" customHeight="1" x14ac:dyDescent="0.3">
      <c r="A12" s="191"/>
      <c r="B12" s="193" t="s">
        <v>227</v>
      </c>
      <c r="C12" s="181" t="s">
        <v>276</v>
      </c>
    </row>
    <row r="13" spans="1:3" ht="29.25" customHeight="1" x14ac:dyDescent="0.3">
      <c r="A13" s="191"/>
      <c r="B13" s="193" t="s">
        <v>228</v>
      </c>
      <c r="C13" s="181" t="s">
        <v>277</v>
      </c>
    </row>
    <row r="14" spans="1:3" ht="29.25" customHeight="1" x14ac:dyDescent="0.3">
      <c r="A14" s="191"/>
      <c r="B14" s="193" t="s">
        <v>229</v>
      </c>
      <c r="C14" s="181" t="s">
        <v>278</v>
      </c>
    </row>
    <row r="15" spans="1:3" ht="29.25" customHeight="1" x14ac:dyDescent="0.3">
      <c r="A15" s="191"/>
      <c r="B15" s="193" t="s">
        <v>230</v>
      </c>
      <c r="C15" s="181" t="s">
        <v>279</v>
      </c>
    </row>
    <row r="16" spans="1:3" ht="29.25" customHeight="1" x14ac:dyDescent="0.3">
      <c r="A16" s="191"/>
      <c r="B16" s="193" t="s">
        <v>231</v>
      </c>
      <c r="C16" s="181" t="s">
        <v>280</v>
      </c>
    </row>
    <row r="17" spans="1:4" ht="29.25" customHeight="1" x14ac:dyDescent="0.3">
      <c r="A17" s="191"/>
      <c r="B17" s="193" t="s">
        <v>232</v>
      </c>
      <c r="C17" s="181" t="s">
        <v>281</v>
      </c>
    </row>
    <row r="18" spans="1:4" ht="29.25" customHeight="1" x14ac:dyDescent="0.3">
      <c r="A18" s="191"/>
      <c r="B18" s="193" t="s">
        <v>233</v>
      </c>
      <c r="C18" s="181" t="s">
        <v>282</v>
      </c>
    </row>
    <row r="19" spans="1:4" ht="29.25" customHeight="1" x14ac:dyDescent="0.3">
      <c r="A19" s="191"/>
      <c r="B19" s="193" t="s">
        <v>234</v>
      </c>
      <c r="C19" s="181" t="s">
        <v>283</v>
      </c>
      <c r="D19" s="194"/>
    </row>
    <row r="20" spans="1:4" ht="29.25" customHeight="1" x14ac:dyDescent="0.3">
      <c r="A20" s="191"/>
      <c r="B20" s="193" t="s">
        <v>235</v>
      </c>
      <c r="C20" s="181" t="s">
        <v>284</v>
      </c>
    </row>
    <row r="21" spans="1:4" ht="29.25" customHeight="1" x14ac:dyDescent="0.3">
      <c r="A21" s="191"/>
      <c r="B21" s="193" t="s">
        <v>236</v>
      </c>
      <c r="C21" s="181" t="s">
        <v>285</v>
      </c>
    </row>
    <row r="22" spans="1:4" ht="29.25" customHeight="1" x14ac:dyDescent="0.3">
      <c r="A22" s="191"/>
      <c r="B22" s="193" t="s">
        <v>237</v>
      </c>
      <c r="C22" s="181" t="s">
        <v>286</v>
      </c>
    </row>
    <row r="23" spans="1:4" ht="29.25" customHeight="1" x14ac:dyDescent="0.3">
      <c r="A23" s="191"/>
      <c r="B23" s="193" t="s">
        <v>238</v>
      </c>
      <c r="C23" s="181" t="s">
        <v>287</v>
      </c>
    </row>
    <row r="24" spans="1:4" ht="29.25" customHeight="1" x14ac:dyDescent="0.3">
      <c r="A24" s="191"/>
      <c r="B24" s="193" t="s">
        <v>239</v>
      </c>
      <c r="C24" s="181" t="s">
        <v>288</v>
      </c>
    </row>
    <row r="25" spans="1:4" ht="29.25" customHeight="1" x14ac:dyDescent="0.3">
      <c r="A25" s="191"/>
      <c r="B25" s="193" t="s">
        <v>240</v>
      </c>
      <c r="C25" s="181" t="s">
        <v>289</v>
      </c>
    </row>
    <row r="26" spans="1:4" ht="29.25" customHeight="1" x14ac:dyDescent="0.3">
      <c r="A26" s="191"/>
      <c r="B26" s="193" t="s">
        <v>241</v>
      </c>
      <c r="C26" s="181" t="s">
        <v>290</v>
      </c>
    </row>
    <row r="27" spans="1:4" ht="29.25" customHeight="1" x14ac:dyDescent="0.3">
      <c r="A27" s="191"/>
      <c r="B27" s="193" t="s">
        <v>242</v>
      </c>
      <c r="C27" s="181" t="s">
        <v>291</v>
      </c>
    </row>
    <row r="28" spans="1:4" ht="29.25" customHeight="1" x14ac:dyDescent="0.3">
      <c r="A28" s="191"/>
      <c r="B28" s="193" t="s">
        <v>243</v>
      </c>
      <c r="C28" s="181" t="s">
        <v>292</v>
      </c>
    </row>
    <row r="29" spans="1:4" ht="29.25" customHeight="1" x14ac:dyDescent="0.3">
      <c r="A29" s="191"/>
      <c r="B29" s="193" t="s">
        <v>244</v>
      </c>
      <c r="C29" s="181" t="s">
        <v>291</v>
      </c>
    </row>
    <row r="30" spans="1:4" ht="29.25" customHeight="1" x14ac:dyDescent="0.3">
      <c r="B30" s="193" t="s">
        <v>245</v>
      </c>
      <c r="C30" s="181" t="s">
        <v>293</v>
      </c>
    </row>
    <row r="31" spans="1:4" ht="29.25" customHeight="1" x14ac:dyDescent="0.3">
      <c r="B31" s="193" t="s">
        <v>246</v>
      </c>
      <c r="C31" s="181" t="s">
        <v>294</v>
      </c>
    </row>
    <row r="32" spans="1:4" ht="29.25" customHeight="1" x14ac:dyDescent="0.3">
      <c r="B32" s="193" t="s">
        <v>247</v>
      </c>
      <c r="C32" s="181" t="s">
        <v>294</v>
      </c>
    </row>
    <row r="33" spans="2:3" ht="29.25" customHeight="1" thickBot="1" x14ac:dyDescent="0.35">
      <c r="B33" s="195" t="s">
        <v>248</v>
      </c>
      <c r="C33" s="182" t="s">
        <v>294</v>
      </c>
    </row>
    <row r="34" spans="2:3" ht="21.75" customHeight="1" thickTop="1" x14ac:dyDescent="0.25">
      <c r="B34" s="196"/>
    </row>
  </sheetData>
  <sheetProtection password="E931"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2:M45"/>
  <sheetViews>
    <sheetView showGridLines="0" topLeftCell="C23" zoomScale="80" zoomScaleNormal="80" workbookViewId="0">
      <selection activeCell="B4" sqref="B4:L40"/>
    </sheetView>
  </sheetViews>
  <sheetFormatPr defaultRowHeight="15" x14ac:dyDescent="0.25"/>
  <cols>
    <col min="1" max="1" width="12.42578125" style="11" customWidth="1"/>
    <col min="2" max="2" width="36.7109375" style="11" customWidth="1"/>
    <col min="3" max="12" width="23.5703125" style="11" customWidth="1"/>
    <col min="13" max="13" width="2.28515625" style="11" customWidth="1"/>
    <col min="14" max="16384" width="9.140625" style="11"/>
  </cols>
  <sheetData>
    <row r="2" spans="2:12" ht="21" customHeight="1" x14ac:dyDescent="0.25"/>
    <row r="3" spans="2:12" ht="4.5" customHeight="1" x14ac:dyDescent="0.25"/>
    <row r="4" spans="2:12" ht="24" customHeight="1" x14ac:dyDescent="0.25">
      <c r="B4" s="285" t="s">
        <v>309</v>
      </c>
      <c r="C4" s="286"/>
      <c r="D4" s="286"/>
      <c r="E4" s="286"/>
      <c r="F4" s="286"/>
      <c r="G4" s="286"/>
      <c r="H4" s="286"/>
      <c r="I4" s="286"/>
      <c r="J4" s="286"/>
      <c r="K4" s="286"/>
      <c r="L4" s="287"/>
    </row>
    <row r="5" spans="2:12" ht="57.75" customHeight="1" x14ac:dyDescent="0.25">
      <c r="B5" s="163" t="s">
        <v>0</v>
      </c>
      <c r="C5" s="164" t="s">
        <v>151</v>
      </c>
      <c r="D5" s="164" t="s">
        <v>18</v>
      </c>
      <c r="E5" s="164" t="s">
        <v>152</v>
      </c>
      <c r="F5" s="164" t="s">
        <v>199</v>
      </c>
      <c r="G5" s="164" t="s">
        <v>153</v>
      </c>
      <c r="H5" s="164" t="s">
        <v>188</v>
      </c>
      <c r="I5" s="164" t="s">
        <v>21</v>
      </c>
      <c r="J5" s="164" t="s">
        <v>22</v>
      </c>
      <c r="K5" s="164" t="s">
        <v>154</v>
      </c>
      <c r="L5" s="164" t="s">
        <v>107</v>
      </c>
    </row>
    <row r="6" spans="2:12" ht="27" customHeight="1" x14ac:dyDescent="0.3">
      <c r="B6" s="165" t="s">
        <v>108</v>
      </c>
      <c r="C6" s="26">
        <v>560000</v>
      </c>
      <c r="D6" s="26">
        <v>987386</v>
      </c>
      <c r="E6" s="26">
        <v>450000</v>
      </c>
      <c r="F6" s="26">
        <v>1000000</v>
      </c>
      <c r="G6" s="26">
        <v>1250000</v>
      </c>
      <c r="H6" s="26">
        <v>2668000</v>
      </c>
      <c r="I6" s="26">
        <v>453960</v>
      </c>
      <c r="J6" s="26">
        <v>1700000</v>
      </c>
      <c r="K6" s="26">
        <v>800000</v>
      </c>
      <c r="L6" s="26">
        <v>400000</v>
      </c>
    </row>
    <row r="7" spans="2:12" ht="27" customHeight="1" x14ac:dyDescent="0.3">
      <c r="B7" s="165" t="s">
        <v>109</v>
      </c>
      <c r="C7" s="26">
        <v>600523</v>
      </c>
      <c r="D7" s="26">
        <v>0</v>
      </c>
      <c r="E7" s="26">
        <v>0</v>
      </c>
      <c r="F7" s="26">
        <v>0</v>
      </c>
      <c r="G7" s="26">
        <v>0</v>
      </c>
      <c r="H7" s="26">
        <v>0</v>
      </c>
      <c r="I7" s="26">
        <v>396040</v>
      </c>
      <c r="J7" s="26">
        <v>0</v>
      </c>
      <c r="K7" s="26">
        <v>0</v>
      </c>
      <c r="L7" s="26">
        <v>0</v>
      </c>
    </row>
    <row r="8" spans="2:12" ht="27" customHeight="1" x14ac:dyDescent="0.3">
      <c r="B8" s="165" t="s">
        <v>110</v>
      </c>
      <c r="C8" s="26">
        <v>0</v>
      </c>
      <c r="D8" s="26">
        <v>0</v>
      </c>
      <c r="E8" s="26">
        <v>3037</v>
      </c>
      <c r="F8" s="26">
        <v>0</v>
      </c>
      <c r="G8" s="26">
        <v>655218</v>
      </c>
      <c r="H8" s="26">
        <v>0</v>
      </c>
      <c r="I8" s="26">
        <v>0</v>
      </c>
      <c r="J8" s="26">
        <v>0</v>
      </c>
      <c r="K8" s="26">
        <v>-157</v>
      </c>
      <c r="L8" s="26">
        <v>0</v>
      </c>
    </row>
    <row r="9" spans="2:12" ht="27" customHeight="1" x14ac:dyDescent="0.3">
      <c r="B9" s="165" t="s">
        <v>111</v>
      </c>
      <c r="C9" s="26">
        <v>0</v>
      </c>
      <c r="D9" s="26">
        <v>0</v>
      </c>
      <c r="E9" s="26">
        <v>0</v>
      </c>
      <c r="F9" s="26">
        <v>0</v>
      </c>
      <c r="G9" s="26">
        <v>0</v>
      </c>
      <c r="H9" s="26">
        <v>0</v>
      </c>
      <c r="I9" s="26">
        <v>0</v>
      </c>
      <c r="J9" s="26">
        <v>0</v>
      </c>
      <c r="K9" s="26">
        <v>0</v>
      </c>
      <c r="L9" s="26">
        <v>0</v>
      </c>
    </row>
    <row r="10" spans="2:12" ht="27" customHeight="1" x14ac:dyDescent="0.3">
      <c r="B10" s="165" t="s">
        <v>112</v>
      </c>
      <c r="C10" s="26">
        <v>-404525</v>
      </c>
      <c r="D10" s="26">
        <v>478718</v>
      </c>
      <c r="E10" s="26">
        <v>1431215</v>
      </c>
      <c r="F10" s="26">
        <v>-180366</v>
      </c>
      <c r="G10" s="26">
        <v>2951900</v>
      </c>
      <c r="H10" s="26">
        <v>871378</v>
      </c>
      <c r="I10" s="26">
        <v>-237799</v>
      </c>
      <c r="J10" s="26">
        <v>2594423</v>
      </c>
      <c r="K10" s="26">
        <v>281626</v>
      </c>
      <c r="L10" s="26">
        <v>557983</v>
      </c>
    </row>
    <row r="11" spans="2:12" ht="27" customHeight="1" x14ac:dyDescent="0.3">
      <c r="B11" s="166" t="s">
        <v>113</v>
      </c>
      <c r="C11" s="26">
        <v>0</v>
      </c>
      <c r="D11" s="26">
        <v>20852</v>
      </c>
      <c r="E11" s="167">
        <v>300000</v>
      </c>
      <c r="F11" s="167">
        <v>0</v>
      </c>
      <c r="G11" s="167">
        <v>1500000</v>
      </c>
      <c r="H11" s="167">
        <v>0</v>
      </c>
      <c r="I11" s="167">
        <v>0</v>
      </c>
      <c r="J11" s="167">
        <v>-146163</v>
      </c>
      <c r="K11" s="167">
        <v>0</v>
      </c>
      <c r="L11" s="167">
        <v>1316</v>
      </c>
    </row>
    <row r="12" spans="2:12" ht="27" customHeight="1" x14ac:dyDescent="0.25">
      <c r="B12" s="173" t="s">
        <v>114</v>
      </c>
      <c r="C12" s="113">
        <v>755998</v>
      </c>
      <c r="D12" s="113">
        <v>1486956</v>
      </c>
      <c r="E12" s="113">
        <v>2184253</v>
      </c>
      <c r="F12" s="113">
        <v>819634</v>
      </c>
      <c r="G12" s="113">
        <v>6357118</v>
      </c>
      <c r="H12" s="113">
        <v>3539378</v>
      </c>
      <c r="I12" s="113">
        <v>612201</v>
      </c>
      <c r="J12" s="113">
        <v>4148260</v>
      </c>
      <c r="K12" s="113">
        <v>1081469</v>
      </c>
      <c r="L12" s="113">
        <v>959299</v>
      </c>
    </row>
    <row r="13" spans="2:12" ht="27" customHeight="1" x14ac:dyDescent="0.3">
      <c r="B13" s="168" t="s">
        <v>115</v>
      </c>
      <c r="C13" s="111">
        <v>3940438</v>
      </c>
      <c r="D13" s="111">
        <v>2194417</v>
      </c>
      <c r="E13" s="111">
        <v>1092273</v>
      </c>
      <c r="F13" s="111">
        <v>157592</v>
      </c>
      <c r="G13" s="111">
        <v>8557865</v>
      </c>
      <c r="H13" s="111">
        <v>6818234</v>
      </c>
      <c r="I13" s="111">
        <v>1307008</v>
      </c>
      <c r="J13" s="111">
        <v>7555117</v>
      </c>
      <c r="K13" s="111">
        <v>922889</v>
      </c>
      <c r="L13" s="111">
        <v>303906</v>
      </c>
    </row>
    <row r="14" spans="2:12" ht="27" customHeight="1" x14ac:dyDescent="0.3">
      <c r="B14" s="165" t="s">
        <v>116</v>
      </c>
      <c r="C14" s="111">
        <v>0</v>
      </c>
      <c r="D14" s="111">
        <v>0</v>
      </c>
      <c r="E14" s="26">
        <v>0</v>
      </c>
      <c r="F14" s="26">
        <v>0</v>
      </c>
      <c r="G14" s="26">
        <v>0</v>
      </c>
      <c r="H14" s="26">
        <v>0</v>
      </c>
      <c r="I14" s="26">
        <v>0</v>
      </c>
      <c r="J14" s="26">
        <v>0</v>
      </c>
      <c r="K14" s="26">
        <v>0</v>
      </c>
      <c r="L14" s="26">
        <v>0</v>
      </c>
    </row>
    <row r="15" spans="2:12" ht="27" customHeight="1" x14ac:dyDescent="0.3">
      <c r="B15" s="166" t="s">
        <v>117</v>
      </c>
      <c r="C15" s="111">
        <v>0</v>
      </c>
      <c r="D15" s="111">
        <v>0</v>
      </c>
      <c r="E15" s="167">
        <v>0</v>
      </c>
      <c r="F15" s="167">
        <v>0</v>
      </c>
      <c r="G15" s="167">
        <v>0</v>
      </c>
      <c r="H15" s="167">
        <v>0</v>
      </c>
      <c r="I15" s="167">
        <v>0</v>
      </c>
      <c r="J15" s="167">
        <v>0</v>
      </c>
      <c r="K15" s="167">
        <v>0</v>
      </c>
      <c r="L15" s="167">
        <v>0</v>
      </c>
    </row>
    <row r="16" spans="2:12" ht="27" customHeight="1" x14ac:dyDescent="0.3">
      <c r="B16" s="165" t="s">
        <v>118</v>
      </c>
      <c r="C16" s="111">
        <v>210120</v>
      </c>
      <c r="D16" s="111">
        <v>178496</v>
      </c>
      <c r="E16" s="26">
        <v>1897100</v>
      </c>
      <c r="F16" s="26">
        <v>293252</v>
      </c>
      <c r="G16" s="26">
        <v>750516</v>
      </c>
      <c r="H16" s="26">
        <v>1551941</v>
      </c>
      <c r="I16" s="26">
        <v>500805</v>
      </c>
      <c r="J16" s="26">
        <v>383771</v>
      </c>
      <c r="K16" s="26">
        <v>168940</v>
      </c>
      <c r="L16" s="26">
        <v>108332</v>
      </c>
    </row>
    <row r="17" spans="2:12" ht="27" customHeight="1" thickBot="1" x14ac:dyDescent="0.3">
      <c r="B17" s="171" t="s">
        <v>119</v>
      </c>
      <c r="C17" s="172">
        <v>4906556</v>
      </c>
      <c r="D17" s="172">
        <v>3859870</v>
      </c>
      <c r="E17" s="172">
        <v>5173626</v>
      </c>
      <c r="F17" s="172">
        <v>1270478</v>
      </c>
      <c r="G17" s="172">
        <v>15665498</v>
      </c>
      <c r="H17" s="172">
        <v>11909553</v>
      </c>
      <c r="I17" s="172">
        <v>2420014</v>
      </c>
      <c r="J17" s="172">
        <v>12087149</v>
      </c>
      <c r="K17" s="172">
        <v>2173297</v>
      </c>
      <c r="L17" s="172">
        <v>1371537</v>
      </c>
    </row>
    <row r="18" spans="2:12" ht="27" customHeight="1" thickTop="1" x14ac:dyDescent="0.3">
      <c r="B18" s="168" t="s">
        <v>120</v>
      </c>
      <c r="C18" s="169">
        <v>0</v>
      </c>
      <c r="D18" s="169">
        <v>732676</v>
      </c>
      <c r="E18" s="169">
        <v>0</v>
      </c>
      <c r="F18" s="169">
        <v>0</v>
      </c>
      <c r="G18" s="169">
        <v>0</v>
      </c>
      <c r="H18" s="169">
        <v>38756</v>
      </c>
      <c r="I18" s="169">
        <v>90000</v>
      </c>
      <c r="J18" s="169">
        <v>232478</v>
      </c>
      <c r="K18" s="169">
        <v>0</v>
      </c>
      <c r="L18" s="169">
        <v>0</v>
      </c>
    </row>
    <row r="19" spans="2:12" ht="27" customHeight="1" x14ac:dyDescent="0.3">
      <c r="B19" s="165" t="s">
        <v>121</v>
      </c>
      <c r="C19" s="169">
        <v>0</v>
      </c>
      <c r="D19" s="169">
        <v>530000</v>
      </c>
      <c r="E19" s="23">
        <v>510000</v>
      </c>
      <c r="F19" s="23">
        <v>0</v>
      </c>
      <c r="G19" s="23">
        <v>1125000</v>
      </c>
      <c r="H19" s="23">
        <v>0</v>
      </c>
      <c r="I19" s="23">
        <v>276000</v>
      </c>
      <c r="J19" s="23">
        <v>1600830</v>
      </c>
      <c r="K19" s="23">
        <v>0</v>
      </c>
      <c r="L19" s="23">
        <v>813500</v>
      </c>
    </row>
    <row r="20" spans="2:12" ht="27" customHeight="1" x14ac:dyDescent="0.3">
      <c r="B20" s="165" t="s">
        <v>122</v>
      </c>
      <c r="C20" s="169">
        <v>151359</v>
      </c>
      <c r="D20" s="169">
        <v>133667</v>
      </c>
      <c r="E20" s="23">
        <v>75035</v>
      </c>
      <c r="F20" s="23">
        <v>63729</v>
      </c>
      <c r="G20" s="23">
        <v>94582</v>
      </c>
      <c r="H20" s="23">
        <v>97735</v>
      </c>
      <c r="I20" s="23">
        <v>27862</v>
      </c>
      <c r="J20" s="23">
        <v>210193</v>
      </c>
      <c r="K20" s="23">
        <v>18833</v>
      </c>
      <c r="L20" s="23">
        <v>3771</v>
      </c>
    </row>
    <row r="21" spans="2:12" ht="27" customHeight="1" x14ac:dyDescent="0.3">
      <c r="B21" s="165" t="s">
        <v>123</v>
      </c>
      <c r="C21" s="169">
        <v>1280320</v>
      </c>
      <c r="D21" s="169">
        <v>528513</v>
      </c>
      <c r="E21" s="23">
        <v>3075547</v>
      </c>
      <c r="F21" s="23">
        <v>50421</v>
      </c>
      <c r="G21" s="23">
        <v>7622331</v>
      </c>
      <c r="H21" s="23">
        <v>5118872</v>
      </c>
      <c r="I21" s="23">
        <v>839586</v>
      </c>
      <c r="J21" s="23">
        <v>2741063</v>
      </c>
      <c r="K21" s="23">
        <v>589706</v>
      </c>
      <c r="L21" s="23">
        <v>128550</v>
      </c>
    </row>
    <row r="22" spans="2:12" ht="27" customHeight="1" x14ac:dyDescent="0.3">
      <c r="B22" s="165" t="s">
        <v>124</v>
      </c>
      <c r="C22" s="169">
        <v>0</v>
      </c>
      <c r="D22" s="169">
        <v>0</v>
      </c>
      <c r="E22" s="23">
        <v>0</v>
      </c>
      <c r="F22" s="23">
        <v>0</v>
      </c>
      <c r="G22" s="23">
        <v>26042</v>
      </c>
      <c r="H22" s="23">
        <v>0</v>
      </c>
      <c r="I22" s="23">
        <v>0</v>
      </c>
      <c r="J22" s="23">
        <v>310581</v>
      </c>
      <c r="K22" s="23">
        <v>0</v>
      </c>
      <c r="L22" s="23">
        <v>0</v>
      </c>
    </row>
    <row r="23" spans="2:12" ht="27" customHeight="1" x14ac:dyDescent="0.3">
      <c r="B23" s="165" t="s">
        <v>125</v>
      </c>
      <c r="C23" s="169">
        <v>0</v>
      </c>
      <c r="D23" s="169">
        <v>0</v>
      </c>
      <c r="E23" s="23">
        <v>0</v>
      </c>
      <c r="F23" s="23">
        <v>0</v>
      </c>
      <c r="G23" s="23">
        <v>618675</v>
      </c>
      <c r="H23" s="23">
        <v>0</v>
      </c>
      <c r="I23" s="23">
        <v>20883</v>
      </c>
      <c r="J23" s="23">
        <v>0</v>
      </c>
      <c r="K23" s="23">
        <v>0</v>
      </c>
      <c r="L23" s="23">
        <v>0</v>
      </c>
    </row>
    <row r="24" spans="2:12" ht="27" customHeight="1" x14ac:dyDescent="0.3">
      <c r="B24" s="165" t="s">
        <v>126</v>
      </c>
      <c r="C24" s="169">
        <v>111025</v>
      </c>
      <c r="D24" s="169">
        <v>11012</v>
      </c>
      <c r="E24" s="23">
        <v>0</v>
      </c>
      <c r="F24" s="23">
        <v>0</v>
      </c>
      <c r="G24" s="23">
        <v>364185</v>
      </c>
      <c r="H24" s="23">
        <v>462073</v>
      </c>
      <c r="I24" s="23">
        <v>27185</v>
      </c>
      <c r="J24" s="23">
        <v>238965</v>
      </c>
      <c r="K24" s="23">
        <v>18206</v>
      </c>
      <c r="L24" s="23">
        <v>0</v>
      </c>
    </row>
    <row r="25" spans="2:12" ht="27" customHeight="1" x14ac:dyDescent="0.3">
      <c r="B25" s="165" t="s">
        <v>127</v>
      </c>
      <c r="C25" s="169">
        <v>0</v>
      </c>
      <c r="D25" s="169">
        <v>0</v>
      </c>
      <c r="E25" s="23">
        <v>0</v>
      </c>
      <c r="F25" s="23">
        <v>0</v>
      </c>
      <c r="G25" s="23">
        <v>0</v>
      </c>
      <c r="H25" s="23">
        <v>0</v>
      </c>
      <c r="I25" s="23">
        <v>0</v>
      </c>
      <c r="J25" s="23">
        <v>56969</v>
      </c>
      <c r="K25" s="23">
        <v>0</v>
      </c>
      <c r="L25" s="23">
        <v>0</v>
      </c>
    </row>
    <row r="26" spans="2:12" ht="27" customHeight="1" x14ac:dyDescent="0.3">
      <c r="B26" s="165" t="s">
        <v>128</v>
      </c>
      <c r="C26" s="169">
        <v>0</v>
      </c>
      <c r="D26" s="169">
        <v>0</v>
      </c>
      <c r="E26" s="23">
        <v>0</v>
      </c>
      <c r="F26" s="23">
        <v>0</v>
      </c>
      <c r="G26" s="23">
        <v>0</v>
      </c>
      <c r="H26" s="23">
        <v>0</v>
      </c>
      <c r="I26" s="23">
        <v>0</v>
      </c>
      <c r="J26" s="23">
        <v>0</v>
      </c>
      <c r="K26" s="23">
        <v>0</v>
      </c>
      <c r="L26" s="23">
        <v>0</v>
      </c>
    </row>
    <row r="27" spans="2:12" ht="27" customHeight="1" x14ac:dyDescent="0.3">
      <c r="B27" s="165" t="s">
        <v>129</v>
      </c>
      <c r="C27" s="169">
        <v>0</v>
      </c>
      <c r="D27" s="169">
        <v>26065</v>
      </c>
      <c r="E27" s="23">
        <v>0</v>
      </c>
      <c r="F27" s="23">
        <v>0</v>
      </c>
      <c r="G27" s="23">
        <v>1312169</v>
      </c>
      <c r="H27" s="23">
        <v>856205</v>
      </c>
      <c r="I27" s="23">
        <v>208384</v>
      </c>
      <c r="J27" s="23">
        <v>684433</v>
      </c>
      <c r="K27" s="23">
        <v>0</v>
      </c>
      <c r="L27" s="23">
        <v>1526</v>
      </c>
    </row>
    <row r="28" spans="2:12" ht="27" customHeight="1" x14ac:dyDescent="0.3">
      <c r="B28" s="165" t="s">
        <v>130</v>
      </c>
      <c r="C28" s="169">
        <v>0</v>
      </c>
      <c r="D28" s="169">
        <v>0</v>
      </c>
      <c r="E28" s="23">
        <v>0</v>
      </c>
      <c r="F28" s="23">
        <v>0</v>
      </c>
      <c r="G28" s="23">
        <v>19902</v>
      </c>
      <c r="H28" s="23">
        <v>19722</v>
      </c>
      <c r="I28" s="23">
        <v>241493</v>
      </c>
      <c r="J28" s="23">
        <v>23286</v>
      </c>
      <c r="K28" s="23">
        <v>0</v>
      </c>
      <c r="L28" s="23">
        <v>1172</v>
      </c>
    </row>
    <row r="29" spans="2:12" ht="27" customHeight="1" x14ac:dyDescent="0.3">
      <c r="B29" s="165" t="s">
        <v>131</v>
      </c>
      <c r="C29" s="169">
        <v>0</v>
      </c>
      <c r="D29" s="169">
        <v>0</v>
      </c>
      <c r="E29" s="23">
        <v>0</v>
      </c>
      <c r="F29" s="23">
        <v>0</v>
      </c>
      <c r="G29" s="23">
        <v>0</v>
      </c>
      <c r="H29" s="23">
        <v>0</v>
      </c>
      <c r="I29" s="23">
        <v>0</v>
      </c>
      <c r="J29" s="23">
        <v>0</v>
      </c>
      <c r="K29" s="23">
        <v>0</v>
      </c>
      <c r="L29" s="23">
        <v>0</v>
      </c>
    </row>
    <row r="30" spans="2:12" ht="27" customHeight="1" x14ac:dyDescent="0.3">
      <c r="B30" s="165" t="s">
        <v>132</v>
      </c>
      <c r="C30" s="169">
        <v>0</v>
      </c>
      <c r="D30" s="169">
        <v>0</v>
      </c>
      <c r="E30" s="23">
        <v>0</v>
      </c>
      <c r="F30" s="23">
        <v>0</v>
      </c>
      <c r="G30" s="23">
        <v>0</v>
      </c>
      <c r="H30" s="23">
        <v>0</v>
      </c>
      <c r="I30" s="23">
        <v>0</v>
      </c>
      <c r="J30" s="23">
        <v>0</v>
      </c>
      <c r="K30" s="23">
        <v>0</v>
      </c>
      <c r="L30" s="23">
        <v>0</v>
      </c>
    </row>
    <row r="31" spans="2:12" ht="27" customHeight="1" x14ac:dyDescent="0.3">
      <c r="B31" s="165" t="s">
        <v>133</v>
      </c>
      <c r="C31" s="169">
        <v>0</v>
      </c>
      <c r="D31" s="169">
        <v>12463</v>
      </c>
      <c r="E31" s="23">
        <v>14878</v>
      </c>
      <c r="F31" s="23">
        <v>0</v>
      </c>
      <c r="G31" s="23">
        <v>51193</v>
      </c>
      <c r="H31" s="23">
        <v>0</v>
      </c>
      <c r="I31" s="23">
        <v>5204</v>
      </c>
      <c r="J31" s="23">
        <v>35738</v>
      </c>
      <c r="K31" s="23">
        <v>9883</v>
      </c>
      <c r="L31" s="23">
        <v>0</v>
      </c>
    </row>
    <row r="32" spans="2:12" ht="27" customHeight="1" x14ac:dyDescent="0.3">
      <c r="B32" s="165" t="s">
        <v>134</v>
      </c>
      <c r="C32" s="169">
        <v>0</v>
      </c>
      <c r="D32" s="169">
        <v>0</v>
      </c>
      <c r="E32" s="23">
        <v>0</v>
      </c>
      <c r="F32" s="23">
        <v>0</v>
      </c>
      <c r="G32" s="23">
        <v>76649</v>
      </c>
      <c r="H32" s="23">
        <v>0</v>
      </c>
      <c r="I32" s="23">
        <v>31848</v>
      </c>
      <c r="J32" s="23">
        <v>100995</v>
      </c>
      <c r="K32" s="23">
        <v>5095</v>
      </c>
      <c r="L32" s="23">
        <v>0</v>
      </c>
    </row>
    <row r="33" spans="1:13" ht="27" customHeight="1" x14ac:dyDescent="0.3">
      <c r="B33" s="165" t="s">
        <v>135</v>
      </c>
      <c r="C33" s="169">
        <v>1396081</v>
      </c>
      <c r="D33" s="169">
        <v>549799</v>
      </c>
      <c r="E33" s="23">
        <v>150282</v>
      </c>
      <c r="F33" s="23">
        <v>0</v>
      </c>
      <c r="G33" s="23">
        <v>1523492</v>
      </c>
      <c r="H33" s="23">
        <v>549635</v>
      </c>
      <c r="I33" s="23">
        <v>40333</v>
      </c>
      <c r="J33" s="23">
        <v>2159057</v>
      </c>
      <c r="K33" s="23">
        <v>449896</v>
      </c>
      <c r="L33" s="23">
        <v>19419</v>
      </c>
    </row>
    <row r="34" spans="1:13" ht="27" customHeight="1" x14ac:dyDescent="0.3">
      <c r="B34" s="165" t="s">
        <v>136</v>
      </c>
      <c r="C34" s="169">
        <v>75768</v>
      </c>
      <c r="D34" s="169">
        <v>83815</v>
      </c>
      <c r="E34" s="23">
        <v>51439</v>
      </c>
      <c r="F34" s="23">
        <v>774667</v>
      </c>
      <c r="G34" s="23">
        <v>184972</v>
      </c>
      <c r="H34" s="23">
        <v>457859</v>
      </c>
      <c r="I34" s="23">
        <v>34223</v>
      </c>
      <c r="J34" s="23">
        <v>149220</v>
      </c>
      <c r="K34" s="23">
        <v>11086</v>
      </c>
      <c r="L34" s="23">
        <v>300</v>
      </c>
    </row>
    <row r="35" spans="1:13" ht="27" customHeight="1" x14ac:dyDescent="0.3">
      <c r="B35" s="165" t="s">
        <v>137</v>
      </c>
      <c r="C35" s="169">
        <v>548077</v>
      </c>
      <c r="D35" s="169">
        <v>909999</v>
      </c>
      <c r="E35" s="23">
        <v>858550</v>
      </c>
      <c r="F35" s="23">
        <v>171840</v>
      </c>
      <c r="G35" s="23">
        <v>1885425</v>
      </c>
      <c r="H35" s="23">
        <v>2124648</v>
      </c>
      <c r="I35" s="23">
        <v>280388</v>
      </c>
      <c r="J35" s="23">
        <v>2342820</v>
      </c>
      <c r="K35" s="23">
        <v>521851</v>
      </c>
      <c r="L35" s="23">
        <v>288959</v>
      </c>
    </row>
    <row r="36" spans="1:13" ht="27" customHeight="1" x14ac:dyDescent="0.3">
      <c r="B36" s="165" t="s">
        <v>138</v>
      </c>
      <c r="C36" s="169">
        <v>873328</v>
      </c>
      <c r="D36" s="169">
        <v>52765</v>
      </c>
      <c r="E36" s="23">
        <v>163091</v>
      </c>
      <c r="F36" s="23">
        <v>0</v>
      </c>
      <c r="G36" s="23">
        <v>0</v>
      </c>
      <c r="H36" s="23">
        <v>90761</v>
      </c>
      <c r="I36" s="23">
        <v>163071</v>
      </c>
      <c r="J36" s="23">
        <v>147377</v>
      </c>
      <c r="K36" s="23">
        <v>0</v>
      </c>
      <c r="L36" s="23">
        <v>13130</v>
      </c>
    </row>
    <row r="37" spans="1:13" ht="27" customHeight="1" x14ac:dyDescent="0.3">
      <c r="B37" s="166" t="s">
        <v>139</v>
      </c>
      <c r="C37" s="169">
        <v>248297</v>
      </c>
      <c r="D37" s="169">
        <v>180007</v>
      </c>
      <c r="E37" s="170">
        <v>273916</v>
      </c>
      <c r="F37" s="170">
        <v>139986</v>
      </c>
      <c r="G37" s="170">
        <v>423906</v>
      </c>
      <c r="H37" s="170">
        <v>1105163</v>
      </c>
      <c r="I37" s="170">
        <v>36087</v>
      </c>
      <c r="J37" s="170">
        <v>1005534</v>
      </c>
      <c r="K37" s="170">
        <v>402579</v>
      </c>
      <c r="L37" s="170">
        <v>83931</v>
      </c>
    </row>
    <row r="38" spans="1:13" ht="27" customHeight="1" x14ac:dyDescent="0.3">
      <c r="B38" s="165" t="s">
        <v>140</v>
      </c>
      <c r="C38" s="169">
        <v>222303</v>
      </c>
      <c r="D38" s="169">
        <v>109089</v>
      </c>
      <c r="E38" s="23">
        <v>889</v>
      </c>
      <c r="F38" s="23">
        <v>69835</v>
      </c>
      <c r="G38" s="23">
        <v>336976</v>
      </c>
      <c r="H38" s="23">
        <v>988124</v>
      </c>
      <c r="I38" s="23">
        <v>97466</v>
      </c>
      <c r="J38" s="23">
        <v>47610</v>
      </c>
      <c r="K38" s="23">
        <v>146162</v>
      </c>
      <c r="L38" s="23">
        <v>17280</v>
      </c>
    </row>
    <row r="39" spans="1:13" ht="27" customHeight="1" thickBot="1" x14ac:dyDescent="0.3">
      <c r="B39" s="171" t="s">
        <v>141</v>
      </c>
      <c r="C39" s="172">
        <v>4906556</v>
      </c>
      <c r="D39" s="172">
        <v>3859870</v>
      </c>
      <c r="E39" s="172">
        <v>5173626</v>
      </c>
      <c r="F39" s="172">
        <v>1270478</v>
      </c>
      <c r="G39" s="172">
        <v>15665498</v>
      </c>
      <c r="H39" s="172">
        <v>11909553</v>
      </c>
      <c r="I39" s="172">
        <v>2420014</v>
      </c>
      <c r="J39" s="172">
        <v>12087149</v>
      </c>
      <c r="K39" s="172">
        <v>2173297</v>
      </c>
      <c r="L39" s="172">
        <v>1371537</v>
      </c>
    </row>
    <row r="40" spans="1:13" ht="15.75" thickTop="1" x14ac:dyDescent="0.25">
      <c r="A40" s="28"/>
      <c r="B40" s="294" t="s">
        <v>156</v>
      </c>
      <c r="C40" s="294"/>
      <c r="D40" s="294"/>
      <c r="E40" s="294"/>
      <c r="F40" s="294"/>
      <c r="G40" s="294"/>
      <c r="H40" s="294"/>
      <c r="I40" s="294"/>
      <c r="J40" s="294"/>
      <c r="K40" s="284" t="s">
        <v>183</v>
      </c>
      <c r="L40" s="284"/>
      <c r="M40" s="28"/>
    </row>
    <row r="41" spans="1:13" x14ac:dyDescent="0.25">
      <c r="B41" s="28"/>
      <c r="C41" s="35"/>
      <c r="D41" s="35"/>
      <c r="E41" s="35"/>
      <c r="F41" s="35"/>
      <c r="G41" s="35"/>
      <c r="H41" s="35"/>
      <c r="I41" s="35"/>
      <c r="J41" s="35"/>
      <c r="K41" s="35"/>
      <c r="L41" s="35"/>
    </row>
    <row r="42" spans="1:13" x14ac:dyDescent="0.25">
      <c r="C42" s="36"/>
      <c r="D42" s="36"/>
      <c r="E42" s="36"/>
      <c r="F42" s="36"/>
      <c r="G42" s="36"/>
      <c r="H42" s="36"/>
      <c r="I42" s="36"/>
      <c r="J42" s="36"/>
      <c r="K42" s="36"/>
      <c r="L42" s="36"/>
    </row>
    <row r="43" spans="1:13" x14ac:dyDescent="0.25">
      <c r="C43" s="36"/>
      <c r="D43" s="36"/>
      <c r="E43" s="36"/>
      <c r="F43" s="36"/>
      <c r="G43" s="36"/>
      <c r="H43" s="36"/>
      <c r="I43" s="36"/>
      <c r="J43" s="36"/>
      <c r="K43" s="36"/>
      <c r="L43" s="36"/>
    </row>
    <row r="45" spans="1:13" x14ac:dyDescent="0.25">
      <c r="C45" s="34"/>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3:N44"/>
  <sheetViews>
    <sheetView showGridLines="0" topLeftCell="C25" zoomScale="80" zoomScaleNormal="80" workbookViewId="0">
      <selection activeCell="B4" sqref="B4:L40"/>
    </sheetView>
  </sheetViews>
  <sheetFormatPr defaultRowHeight="15" x14ac:dyDescent="0.25"/>
  <cols>
    <col min="1" max="1" width="12.5703125" style="11" customWidth="1"/>
    <col min="2" max="2" width="34" style="11" customWidth="1"/>
    <col min="3" max="12" width="21.7109375" style="11" customWidth="1"/>
    <col min="13" max="13" width="1.85546875" style="11" customWidth="1"/>
    <col min="14" max="16384" width="9.140625" style="11"/>
  </cols>
  <sheetData>
    <row r="3" spans="2:14" x14ac:dyDescent="0.25">
      <c r="B3" s="295" t="s">
        <v>142</v>
      </c>
      <c r="C3" s="295"/>
      <c r="D3" s="295"/>
      <c r="E3" s="295"/>
      <c r="F3" s="295"/>
      <c r="G3" s="295"/>
      <c r="H3" s="295"/>
      <c r="I3" s="295"/>
      <c r="J3" s="295"/>
      <c r="K3" s="295"/>
      <c r="L3" s="295"/>
    </row>
    <row r="4" spans="2:14" ht="25.5" customHeight="1" x14ac:dyDescent="0.25">
      <c r="B4" s="285" t="s">
        <v>308</v>
      </c>
      <c r="C4" s="286"/>
      <c r="D4" s="286"/>
      <c r="E4" s="286"/>
      <c r="F4" s="286"/>
      <c r="G4" s="286"/>
      <c r="H4" s="286"/>
      <c r="I4" s="286"/>
      <c r="J4" s="286"/>
      <c r="K4" s="286"/>
      <c r="L4" s="287"/>
    </row>
    <row r="5" spans="2:14" ht="57" customHeight="1" x14ac:dyDescent="0.25">
      <c r="B5" s="163" t="s">
        <v>0</v>
      </c>
      <c r="C5" s="164" t="s">
        <v>155</v>
      </c>
      <c r="D5" s="164" t="s">
        <v>157</v>
      </c>
      <c r="E5" s="164" t="s">
        <v>158</v>
      </c>
      <c r="F5" s="164" t="s">
        <v>56</v>
      </c>
      <c r="G5" s="164" t="s">
        <v>159</v>
      </c>
      <c r="H5" s="164" t="s">
        <v>160</v>
      </c>
      <c r="I5" s="164" t="s">
        <v>161</v>
      </c>
      <c r="J5" s="164" t="s">
        <v>162</v>
      </c>
      <c r="K5" s="164" t="s">
        <v>163</v>
      </c>
      <c r="L5" s="164" t="s">
        <v>32</v>
      </c>
    </row>
    <row r="6" spans="2:14" ht="30" customHeight="1" x14ac:dyDescent="0.3">
      <c r="B6" s="166" t="s">
        <v>108</v>
      </c>
      <c r="C6" s="167">
        <v>300000</v>
      </c>
      <c r="D6" s="167">
        <v>1000000</v>
      </c>
      <c r="E6" s="167">
        <v>600000</v>
      </c>
      <c r="F6" s="167">
        <v>660000</v>
      </c>
      <c r="G6" s="167">
        <v>700000</v>
      </c>
      <c r="H6" s="167">
        <v>550000</v>
      </c>
      <c r="I6" s="167">
        <v>500000</v>
      </c>
      <c r="J6" s="167">
        <v>1000000</v>
      </c>
      <c r="K6" s="167">
        <v>400000</v>
      </c>
      <c r="L6" s="167">
        <v>1925000</v>
      </c>
      <c r="M6" s="28"/>
      <c r="N6" s="28"/>
    </row>
    <row r="7" spans="2:14" ht="30" customHeight="1" x14ac:dyDescent="0.3">
      <c r="B7" s="165" t="s">
        <v>109</v>
      </c>
      <c r="C7" s="26">
        <v>0</v>
      </c>
      <c r="D7" s="26">
        <v>0</v>
      </c>
      <c r="E7" s="26">
        <v>0</v>
      </c>
      <c r="F7" s="26">
        <v>512139</v>
      </c>
      <c r="G7" s="26">
        <v>0</v>
      </c>
      <c r="H7" s="26">
        <v>0</v>
      </c>
      <c r="I7" s="26">
        <v>0</v>
      </c>
      <c r="J7" s="26">
        <v>0</v>
      </c>
      <c r="K7" s="26">
        <v>0</v>
      </c>
      <c r="L7" s="26">
        <v>0</v>
      </c>
      <c r="M7" s="28"/>
      <c r="N7" s="28"/>
    </row>
    <row r="8" spans="2:14" ht="30" customHeight="1" x14ac:dyDescent="0.3">
      <c r="B8" s="165" t="s">
        <v>110</v>
      </c>
      <c r="C8" s="26">
        <v>-76255</v>
      </c>
      <c r="D8" s="26">
        <v>312344</v>
      </c>
      <c r="E8" s="26">
        <v>109028</v>
      </c>
      <c r="F8" s="26">
        <v>249165</v>
      </c>
      <c r="G8" s="26">
        <v>829766</v>
      </c>
      <c r="H8" s="26">
        <v>578992</v>
      </c>
      <c r="I8" s="26">
        <v>0</v>
      </c>
      <c r="J8" s="26">
        <v>490408</v>
      </c>
      <c r="K8" s="26">
        <v>339072</v>
      </c>
      <c r="L8" s="26">
        <v>272</v>
      </c>
      <c r="M8" s="28"/>
      <c r="N8" s="28"/>
    </row>
    <row r="9" spans="2:14" ht="30" customHeight="1" x14ac:dyDescent="0.3">
      <c r="B9" s="165" t="s">
        <v>111</v>
      </c>
      <c r="C9" s="26">
        <v>0</v>
      </c>
      <c r="D9" s="26">
        <v>0</v>
      </c>
      <c r="E9" s="26">
        <v>0</v>
      </c>
      <c r="F9" s="26">
        <v>0</v>
      </c>
      <c r="G9" s="26">
        <v>0</v>
      </c>
      <c r="H9" s="26">
        <v>0</v>
      </c>
      <c r="I9" s="26">
        <v>0</v>
      </c>
      <c r="J9" s="26">
        <v>0</v>
      </c>
      <c r="K9" s="26">
        <v>0</v>
      </c>
      <c r="L9" s="26">
        <v>0</v>
      </c>
      <c r="M9" s="28"/>
      <c r="N9" s="28"/>
    </row>
    <row r="10" spans="2:14" ht="30" customHeight="1" x14ac:dyDescent="0.3">
      <c r="B10" s="165" t="s">
        <v>112</v>
      </c>
      <c r="C10" s="26">
        <v>871279</v>
      </c>
      <c r="D10" s="26">
        <v>1940280</v>
      </c>
      <c r="E10" s="26">
        <v>432582</v>
      </c>
      <c r="F10" s="26">
        <v>460790</v>
      </c>
      <c r="G10" s="26">
        <v>2041810</v>
      </c>
      <c r="H10" s="26">
        <v>661025</v>
      </c>
      <c r="I10" s="26">
        <v>2696265</v>
      </c>
      <c r="J10" s="26">
        <v>2796912</v>
      </c>
      <c r="K10" s="26">
        <v>128932</v>
      </c>
      <c r="L10" s="26">
        <v>-1652358</v>
      </c>
      <c r="M10" s="28"/>
      <c r="N10" s="28"/>
    </row>
    <row r="11" spans="2:14" ht="30" customHeight="1" x14ac:dyDescent="0.3">
      <c r="B11" s="165" t="s">
        <v>113</v>
      </c>
      <c r="C11" s="26">
        <v>0</v>
      </c>
      <c r="D11" s="26">
        <v>6172</v>
      </c>
      <c r="E11" s="26">
        <v>0</v>
      </c>
      <c r="F11" s="26">
        <v>0</v>
      </c>
      <c r="G11" s="26">
        <v>289005</v>
      </c>
      <c r="H11" s="26">
        <v>66608</v>
      </c>
      <c r="I11" s="26">
        <v>0</v>
      </c>
      <c r="J11" s="26">
        <v>150000</v>
      </c>
      <c r="K11" s="26">
        <v>10000</v>
      </c>
      <c r="L11" s="26">
        <v>0</v>
      </c>
      <c r="M11" s="28"/>
      <c r="N11" s="28"/>
    </row>
    <row r="12" spans="2:14" ht="30" customHeight="1" x14ac:dyDescent="0.25">
      <c r="B12" s="173" t="s">
        <v>114</v>
      </c>
      <c r="C12" s="113">
        <v>1095025</v>
      </c>
      <c r="D12" s="113">
        <v>3258796</v>
      </c>
      <c r="E12" s="113">
        <v>1141610</v>
      </c>
      <c r="F12" s="113">
        <v>1882093</v>
      </c>
      <c r="G12" s="113">
        <v>3860581</v>
      </c>
      <c r="H12" s="113">
        <v>1856624</v>
      </c>
      <c r="I12" s="113">
        <v>3196265</v>
      </c>
      <c r="J12" s="113">
        <v>4437319</v>
      </c>
      <c r="K12" s="113">
        <v>878004</v>
      </c>
      <c r="L12" s="113">
        <v>272914</v>
      </c>
      <c r="M12" s="28"/>
      <c r="N12" s="28"/>
    </row>
    <row r="13" spans="2:14" ht="30" customHeight="1" x14ac:dyDescent="0.3">
      <c r="B13" s="165" t="s">
        <v>115</v>
      </c>
      <c r="C13" s="26">
        <v>4359306</v>
      </c>
      <c r="D13" s="26">
        <v>2609006</v>
      </c>
      <c r="E13" s="26">
        <v>1806177</v>
      </c>
      <c r="F13" s="26">
        <v>2317105</v>
      </c>
      <c r="G13" s="26">
        <v>5195356</v>
      </c>
      <c r="H13" s="26">
        <v>3262769</v>
      </c>
      <c r="I13" s="26">
        <v>3396338</v>
      </c>
      <c r="J13" s="26">
        <v>4779372</v>
      </c>
      <c r="K13" s="26">
        <v>967406</v>
      </c>
      <c r="L13" s="26">
        <v>2516266</v>
      </c>
      <c r="M13" s="28"/>
      <c r="N13" s="28"/>
    </row>
    <row r="14" spans="2:14" ht="30" customHeight="1" x14ac:dyDescent="0.3">
      <c r="B14" s="165" t="s">
        <v>116</v>
      </c>
      <c r="C14" s="26">
        <v>0</v>
      </c>
      <c r="D14" s="26">
        <v>0</v>
      </c>
      <c r="E14" s="26">
        <v>0</v>
      </c>
      <c r="F14" s="26">
        <v>0</v>
      </c>
      <c r="G14" s="26">
        <v>0</v>
      </c>
      <c r="H14" s="26">
        <v>0</v>
      </c>
      <c r="I14" s="26">
        <v>0</v>
      </c>
      <c r="J14" s="26">
        <v>0</v>
      </c>
      <c r="K14" s="26">
        <v>0</v>
      </c>
      <c r="L14" s="26">
        <v>0</v>
      </c>
      <c r="M14" s="28"/>
      <c r="N14" s="28"/>
    </row>
    <row r="15" spans="2:14" ht="30" customHeight="1" x14ac:dyDescent="0.3">
      <c r="B15" s="165" t="s">
        <v>117</v>
      </c>
      <c r="C15" s="26">
        <v>595238</v>
      </c>
      <c r="D15" s="26">
        <v>134494</v>
      </c>
      <c r="E15" s="26">
        <v>0</v>
      </c>
      <c r="F15" s="26">
        <v>0</v>
      </c>
      <c r="G15" s="26">
        <v>2134</v>
      </c>
      <c r="H15" s="26">
        <v>1904</v>
      </c>
      <c r="I15" s="26">
        <v>0</v>
      </c>
      <c r="J15" s="26">
        <v>484447</v>
      </c>
      <c r="K15" s="26">
        <v>56121</v>
      </c>
      <c r="L15" s="26">
        <v>197896</v>
      </c>
      <c r="M15" s="28"/>
      <c r="N15" s="28"/>
    </row>
    <row r="16" spans="2:14" ht="30" customHeight="1" x14ac:dyDescent="0.3">
      <c r="B16" s="165" t="s">
        <v>118</v>
      </c>
      <c r="C16" s="26">
        <v>120781</v>
      </c>
      <c r="D16" s="26">
        <v>900879</v>
      </c>
      <c r="E16" s="26">
        <v>85365</v>
      </c>
      <c r="F16" s="26">
        <v>838003</v>
      </c>
      <c r="G16" s="26">
        <v>1331398</v>
      </c>
      <c r="H16" s="26">
        <v>575129</v>
      </c>
      <c r="I16" s="26">
        <v>1465293</v>
      </c>
      <c r="J16" s="26">
        <v>1178739</v>
      </c>
      <c r="K16" s="26">
        <v>66821</v>
      </c>
      <c r="L16" s="26">
        <v>241900</v>
      </c>
      <c r="M16" s="28"/>
      <c r="N16" s="28"/>
    </row>
    <row r="17" spans="2:14" ht="30" customHeight="1" thickBot="1" x14ac:dyDescent="0.3">
      <c r="B17" s="171" t="s">
        <v>119</v>
      </c>
      <c r="C17" s="135">
        <v>6170349</v>
      </c>
      <c r="D17" s="135">
        <v>6903175</v>
      </c>
      <c r="E17" s="135">
        <v>3033152</v>
      </c>
      <c r="F17" s="135">
        <v>5037201</v>
      </c>
      <c r="G17" s="135">
        <v>10389469</v>
      </c>
      <c r="H17" s="135">
        <v>5696427</v>
      </c>
      <c r="I17" s="135">
        <v>8057896</v>
      </c>
      <c r="J17" s="135">
        <v>10879877</v>
      </c>
      <c r="K17" s="135">
        <v>1968352</v>
      </c>
      <c r="L17" s="135">
        <v>3228976</v>
      </c>
      <c r="M17" s="28"/>
      <c r="N17" s="28"/>
    </row>
    <row r="18" spans="2:14" ht="30" customHeight="1" thickTop="1" x14ac:dyDescent="0.3">
      <c r="B18" s="168" t="s">
        <v>120</v>
      </c>
      <c r="C18" s="111">
        <v>397000</v>
      </c>
      <c r="D18" s="111">
        <v>532762</v>
      </c>
      <c r="E18" s="111">
        <v>275117</v>
      </c>
      <c r="F18" s="111">
        <v>344750</v>
      </c>
      <c r="G18" s="111">
        <v>1140750</v>
      </c>
      <c r="H18" s="111">
        <v>18929</v>
      </c>
      <c r="I18" s="111">
        <v>0</v>
      </c>
      <c r="J18" s="111">
        <v>0</v>
      </c>
      <c r="K18" s="111">
        <v>301200</v>
      </c>
      <c r="L18" s="111">
        <v>72144</v>
      </c>
      <c r="M18" s="28"/>
      <c r="N18" s="28"/>
    </row>
    <row r="19" spans="2:14" ht="30" customHeight="1" x14ac:dyDescent="0.3">
      <c r="B19" s="165" t="s">
        <v>121</v>
      </c>
      <c r="C19" s="26">
        <v>1332000</v>
      </c>
      <c r="D19" s="26">
        <v>800976</v>
      </c>
      <c r="E19" s="26">
        <v>1126883</v>
      </c>
      <c r="F19" s="26">
        <v>1410000</v>
      </c>
      <c r="G19" s="26">
        <v>1390757</v>
      </c>
      <c r="H19" s="26">
        <v>973000</v>
      </c>
      <c r="I19" s="26">
        <v>0</v>
      </c>
      <c r="J19" s="26">
        <v>2730000</v>
      </c>
      <c r="K19" s="26">
        <v>136800</v>
      </c>
      <c r="L19" s="26">
        <v>1423480</v>
      </c>
      <c r="M19" s="28"/>
      <c r="N19" s="28"/>
    </row>
    <row r="20" spans="2:14" ht="30" customHeight="1" x14ac:dyDescent="0.3">
      <c r="B20" s="165" t="s">
        <v>122</v>
      </c>
      <c r="C20" s="26">
        <v>16183</v>
      </c>
      <c r="D20" s="26">
        <v>11705</v>
      </c>
      <c r="E20" s="26">
        <v>21237</v>
      </c>
      <c r="F20" s="26">
        <v>46656</v>
      </c>
      <c r="G20" s="26">
        <v>35042</v>
      </c>
      <c r="H20" s="26">
        <v>44560</v>
      </c>
      <c r="I20" s="26">
        <v>81229</v>
      </c>
      <c r="J20" s="26">
        <v>124945</v>
      </c>
      <c r="K20" s="26">
        <v>19511</v>
      </c>
      <c r="L20" s="26">
        <v>46804</v>
      </c>
      <c r="M20" s="28"/>
      <c r="N20" s="28"/>
    </row>
    <row r="21" spans="2:14" ht="30" customHeight="1" x14ac:dyDescent="0.3">
      <c r="B21" s="165" t="s">
        <v>123</v>
      </c>
      <c r="C21" s="26">
        <v>819776</v>
      </c>
      <c r="D21" s="26">
        <v>2112366</v>
      </c>
      <c r="E21" s="26">
        <v>459155</v>
      </c>
      <c r="F21" s="26">
        <v>1383700</v>
      </c>
      <c r="G21" s="26">
        <v>3080173</v>
      </c>
      <c r="H21" s="26">
        <v>940200</v>
      </c>
      <c r="I21" s="26">
        <v>3108348</v>
      </c>
      <c r="J21" s="26">
        <v>4570943</v>
      </c>
      <c r="K21" s="26">
        <v>238135</v>
      </c>
      <c r="L21" s="26">
        <v>177000</v>
      </c>
      <c r="M21" s="28"/>
      <c r="N21" s="28"/>
    </row>
    <row r="22" spans="2:14" ht="30" customHeight="1" x14ac:dyDescent="0.3">
      <c r="B22" s="165" t="s">
        <v>124</v>
      </c>
      <c r="C22" s="26">
        <v>0</v>
      </c>
      <c r="D22" s="26">
        <v>0</v>
      </c>
      <c r="E22" s="26">
        <v>0</v>
      </c>
      <c r="F22" s="26">
        <v>0</v>
      </c>
      <c r="G22" s="26">
        <v>0</v>
      </c>
      <c r="H22" s="26">
        <v>0</v>
      </c>
      <c r="I22" s="26">
        <v>0</v>
      </c>
      <c r="J22" s="26">
        <v>45530</v>
      </c>
      <c r="K22" s="26">
        <v>0</v>
      </c>
      <c r="L22" s="26">
        <v>0</v>
      </c>
      <c r="M22" s="28"/>
      <c r="N22" s="28"/>
    </row>
    <row r="23" spans="2:14" ht="30" customHeight="1" x14ac:dyDescent="0.3">
      <c r="B23" s="165" t="s">
        <v>125</v>
      </c>
      <c r="C23" s="26">
        <v>9667</v>
      </c>
      <c r="D23" s="26">
        <v>0</v>
      </c>
      <c r="E23" s="26">
        <v>0</v>
      </c>
      <c r="F23" s="26">
        <v>0</v>
      </c>
      <c r="G23" s="26">
        <v>356109</v>
      </c>
      <c r="H23" s="26">
        <v>86571</v>
      </c>
      <c r="I23" s="26">
        <v>146557</v>
      </c>
      <c r="J23" s="26">
        <v>50147</v>
      </c>
      <c r="K23" s="26">
        <v>0</v>
      </c>
      <c r="L23" s="26">
        <v>0</v>
      </c>
      <c r="M23" s="28"/>
      <c r="N23" s="28"/>
    </row>
    <row r="24" spans="2:14" ht="30" customHeight="1" x14ac:dyDescent="0.3">
      <c r="B24" s="165" t="s">
        <v>126</v>
      </c>
      <c r="C24" s="26">
        <v>0</v>
      </c>
      <c r="D24" s="26">
        <v>532619</v>
      </c>
      <c r="E24" s="26">
        <v>0</v>
      </c>
      <c r="F24" s="26">
        <v>46877</v>
      </c>
      <c r="G24" s="26">
        <v>297170</v>
      </c>
      <c r="H24" s="26">
        <v>24300</v>
      </c>
      <c r="I24" s="26">
        <v>172543</v>
      </c>
      <c r="J24" s="26">
        <v>268193</v>
      </c>
      <c r="K24" s="26">
        <v>0</v>
      </c>
      <c r="L24" s="26">
        <v>0</v>
      </c>
      <c r="M24" s="28"/>
      <c r="N24" s="28"/>
    </row>
    <row r="25" spans="2:14" ht="30" customHeight="1" x14ac:dyDescent="0.3">
      <c r="B25" s="165" t="s">
        <v>127</v>
      </c>
      <c r="C25" s="26">
        <v>0</v>
      </c>
      <c r="D25" s="26">
        <v>0</v>
      </c>
      <c r="E25" s="26">
        <v>0</v>
      </c>
      <c r="F25" s="26">
        <v>0</v>
      </c>
      <c r="G25" s="26">
        <v>10000</v>
      </c>
      <c r="H25" s="26">
        <v>0</v>
      </c>
      <c r="I25" s="26">
        <v>0</v>
      </c>
      <c r="J25" s="26">
        <v>0</v>
      </c>
      <c r="K25" s="26">
        <v>0</v>
      </c>
      <c r="L25" s="26">
        <v>0</v>
      </c>
      <c r="M25" s="28"/>
      <c r="N25" s="28"/>
    </row>
    <row r="26" spans="2:14" ht="30" customHeight="1" x14ac:dyDescent="0.3">
      <c r="B26" s="165" t="s">
        <v>128</v>
      </c>
      <c r="C26" s="26">
        <v>0</v>
      </c>
      <c r="D26" s="26">
        <v>0</v>
      </c>
      <c r="E26" s="26">
        <v>0</v>
      </c>
      <c r="F26" s="26">
        <v>0</v>
      </c>
      <c r="G26" s="26">
        <v>0</v>
      </c>
      <c r="H26" s="26">
        <v>0</v>
      </c>
      <c r="I26" s="26">
        <v>0</v>
      </c>
      <c r="J26" s="26">
        <v>0</v>
      </c>
      <c r="K26" s="26">
        <v>0</v>
      </c>
      <c r="L26" s="26">
        <v>0</v>
      </c>
      <c r="M26" s="28"/>
      <c r="N26" s="28"/>
    </row>
    <row r="27" spans="2:14" ht="30" customHeight="1" x14ac:dyDescent="0.3">
      <c r="B27" s="165" t="s">
        <v>129</v>
      </c>
      <c r="C27" s="26">
        <v>141133</v>
      </c>
      <c r="D27" s="26">
        <v>112572</v>
      </c>
      <c r="E27" s="26">
        <v>125626</v>
      </c>
      <c r="F27" s="26">
        <v>0</v>
      </c>
      <c r="G27" s="26">
        <v>539696</v>
      </c>
      <c r="H27" s="26">
        <v>170698</v>
      </c>
      <c r="I27" s="26">
        <v>389280</v>
      </c>
      <c r="J27" s="26">
        <v>1040654</v>
      </c>
      <c r="K27" s="26">
        <v>73674</v>
      </c>
      <c r="L27" s="26">
        <v>1720</v>
      </c>
      <c r="M27" s="28"/>
      <c r="N27" s="28"/>
    </row>
    <row r="28" spans="2:14" ht="30" customHeight="1" x14ac:dyDescent="0.3">
      <c r="B28" s="165" t="s">
        <v>130</v>
      </c>
      <c r="C28" s="26">
        <v>0</v>
      </c>
      <c r="D28" s="26">
        <v>0</v>
      </c>
      <c r="E28" s="26">
        <v>0</v>
      </c>
      <c r="F28" s="26">
        <v>0</v>
      </c>
      <c r="G28" s="26">
        <v>306858</v>
      </c>
      <c r="H28" s="26">
        <v>7371</v>
      </c>
      <c r="I28" s="26">
        <v>0</v>
      </c>
      <c r="J28" s="26">
        <v>11197</v>
      </c>
      <c r="K28" s="26">
        <v>0</v>
      </c>
      <c r="L28" s="26">
        <v>625</v>
      </c>
      <c r="M28" s="28"/>
      <c r="N28" s="28"/>
    </row>
    <row r="29" spans="2:14" ht="30" customHeight="1" x14ac:dyDescent="0.3">
      <c r="B29" s="165" t="s">
        <v>131</v>
      </c>
      <c r="C29" s="26">
        <v>0</v>
      </c>
      <c r="D29" s="26">
        <v>0</v>
      </c>
      <c r="E29" s="26">
        <v>0</v>
      </c>
      <c r="F29" s="26">
        <v>0</v>
      </c>
      <c r="G29" s="26">
        <v>0</v>
      </c>
      <c r="H29" s="26">
        <v>0</v>
      </c>
      <c r="I29" s="26">
        <v>0</v>
      </c>
      <c r="J29" s="26">
        <v>0</v>
      </c>
      <c r="K29" s="26">
        <v>0</v>
      </c>
      <c r="L29" s="26">
        <v>0</v>
      </c>
      <c r="M29" s="28"/>
      <c r="N29" s="28"/>
    </row>
    <row r="30" spans="2:14" ht="30" customHeight="1" x14ac:dyDescent="0.3">
      <c r="B30" s="165" t="s">
        <v>132</v>
      </c>
      <c r="C30" s="26">
        <v>0</v>
      </c>
      <c r="D30" s="26">
        <v>0</v>
      </c>
      <c r="E30" s="26">
        <v>0</v>
      </c>
      <c r="F30" s="26">
        <v>0</v>
      </c>
      <c r="G30" s="26">
        <v>0</v>
      </c>
      <c r="H30" s="26">
        <v>0</v>
      </c>
      <c r="I30" s="26">
        <v>0</v>
      </c>
      <c r="J30" s="26">
        <v>0</v>
      </c>
      <c r="K30" s="26">
        <v>0</v>
      </c>
      <c r="L30" s="26">
        <v>0</v>
      </c>
      <c r="M30" s="28"/>
      <c r="N30" s="28"/>
    </row>
    <row r="31" spans="2:14" ht="30" customHeight="1" x14ac:dyDescent="0.3">
      <c r="B31" s="165" t="s">
        <v>133</v>
      </c>
      <c r="C31" s="26">
        <v>16567</v>
      </c>
      <c r="D31" s="26">
        <v>6088</v>
      </c>
      <c r="E31" s="26">
        <v>3864</v>
      </c>
      <c r="F31" s="26">
        <v>27048</v>
      </c>
      <c r="G31" s="26">
        <v>209147</v>
      </c>
      <c r="H31" s="26">
        <v>170304</v>
      </c>
      <c r="I31" s="26">
        <v>47602</v>
      </c>
      <c r="J31" s="26">
        <v>0</v>
      </c>
      <c r="K31" s="26">
        <v>21566</v>
      </c>
      <c r="L31" s="26">
        <v>0</v>
      </c>
      <c r="M31" s="28"/>
      <c r="N31" s="28"/>
    </row>
    <row r="32" spans="2:14" ht="30" customHeight="1" x14ac:dyDescent="0.3">
      <c r="B32" s="165" t="s">
        <v>134</v>
      </c>
      <c r="C32" s="26">
        <v>0</v>
      </c>
      <c r="D32" s="26">
        <v>38718</v>
      </c>
      <c r="E32" s="26">
        <v>11805</v>
      </c>
      <c r="F32" s="26">
        <v>0</v>
      </c>
      <c r="G32" s="26">
        <v>0</v>
      </c>
      <c r="H32" s="26">
        <v>0</v>
      </c>
      <c r="I32" s="26">
        <v>271644</v>
      </c>
      <c r="J32" s="26">
        <v>0</v>
      </c>
      <c r="K32" s="26">
        <v>12733</v>
      </c>
      <c r="L32" s="26">
        <v>0</v>
      </c>
      <c r="M32" s="28"/>
      <c r="N32" s="28"/>
    </row>
    <row r="33" spans="1:14" ht="30" customHeight="1" x14ac:dyDescent="0.3">
      <c r="B33" s="165" t="s">
        <v>135</v>
      </c>
      <c r="C33" s="26">
        <v>1184408</v>
      </c>
      <c r="D33" s="26">
        <v>1146364</v>
      </c>
      <c r="E33" s="26">
        <v>165918</v>
      </c>
      <c r="F33" s="26">
        <v>392745</v>
      </c>
      <c r="G33" s="26">
        <v>973086</v>
      </c>
      <c r="H33" s="26">
        <v>970030</v>
      </c>
      <c r="I33" s="26">
        <v>1185339</v>
      </c>
      <c r="J33" s="26">
        <v>177597</v>
      </c>
      <c r="K33" s="26">
        <v>224120</v>
      </c>
      <c r="L33" s="26">
        <v>73260</v>
      </c>
      <c r="M33" s="28"/>
      <c r="N33" s="28"/>
    </row>
    <row r="34" spans="1:14" ht="30" customHeight="1" x14ac:dyDescent="0.3">
      <c r="B34" s="165" t="s">
        <v>136</v>
      </c>
      <c r="C34" s="26">
        <v>1105756</v>
      </c>
      <c r="D34" s="26">
        <v>95923</v>
      </c>
      <c r="E34" s="26">
        <v>129908</v>
      </c>
      <c r="F34" s="26">
        <v>39771</v>
      </c>
      <c r="G34" s="26">
        <v>2728</v>
      </c>
      <c r="H34" s="26">
        <v>81425</v>
      </c>
      <c r="I34" s="26">
        <v>470897</v>
      </c>
      <c r="J34" s="26">
        <v>9260</v>
      </c>
      <c r="K34" s="26">
        <v>20150</v>
      </c>
      <c r="L34" s="26">
        <v>276948</v>
      </c>
      <c r="M34" s="28"/>
      <c r="N34" s="28"/>
    </row>
    <row r="35" spans="1:14" ht="30" customHeight="1" x14ac:dyDescent="0.3">
      <c r="B35" s="165" t="s">
        <v>137</v>
      </c>
      <c r="C35" s="26">
        <v>0</v>
      </c>
      <c r="D35" s="26">
        <v>1030310</v>
      </c>
      <c r="E35" s="26">
        <v>497021</v>
      </c>
      <c r="F35" s="26">
        <v>986214</v>
      </c>
      <c r="G35" s="26">
        <v>1391541</v>
      </c>
      <c r="H35" s="26">
        <v>1364539</v>
      </c>
      <c r="I35" s="26">
        <v>1597340</v>
      </c>
      <c r="J35" s="26">
        <v>1165660</v>
      </c>
      <c r="K35" s="26">
        <v>743845</v>
      </c>
      <c r="L35" s="26">
        <v>420675</v>
      </c>
      <c r="M35" s="28"/>
      <c r="N35" s="28"/>
    </row>
    <row r="36" spans="1:14" ht="30" customHeight="1" x14ac:dyDescent="0.3">
      <c r="B36" s="165" t="s">
        <v>138</v>
      </c>
      <c r="C36" s="26">
        <v>0</v>
      </c>
      <c r="D36" s="26">
        <v>94917</v>
      </c>
      <c r="E36" s="26">
        <v>0</v>
      </c>
      <c r="F36" s="26">
        <v>0</v>
      </c>
      <c r="G36" s="26">
        <v>47163</v>
      </c>
      <c r="H36" s="26">
        <v>27633</v>
      </c>
      <c r="I36" s="26">
        <v>70291</v>
      </c>
      <c r="J36" s="26">
        <v>136016</v>
      </c>
      <c r="K36" s="26">
        <v>121206</v>
      </c>
      <c r="L36" s="26">
        <v>272544</v>
      </c>
      <c r="M36" s="28"/>
      <c r="N36" s="28"/>
    </row>
    <row r="37" spans="1:14" ht="30" customHeight="1" x14ac:dyDescent="0.3">
      <c r="B37" s="165" t="s">
        <v>139</v>
      </c>
      <c r="C37" s="26">
        <v>1090011</v>
      </c>
      <c r="D37" s="26">
        <v>73565</v>
      </c>
      <c r="E37" s="26">
        <v>131968</v>
      </c>
      <c r="F37" s="26">
        <v>279641</v>
      </c>
      <c r="G37" s="26">
        <v>113521</v>
      </c>
      <c r="H37" s="26">
        <v>814476</v>
      </c>
      <c r="I37" s="26">
        <v>446878</v>
      </c>
      <c r="J37" s="26">
        <v>250743</v>
      </c>
      <c r="K37" s="26">
        <v>0</v>
      </c>
      <c r="L37" s="26">
        <v>0</v>
      </c>
      <c r="M37" s="28"/>
      <c r="N37" s="28"/>
    </row>
    <row r="38" spans="1:14" ht="30" customHeight="1" x14ac:dyDescent="0.3">
      <c r="B38" s="165" t="s">
        <v>140</v>
      </c>
      <c r="C38" s="26">
        <v>57848</v>
      </c>
      <c r="D38" s="26">
        <v>314289</v>
      </c>
      <c r="E38" s="26">
        <v>84650</v>
      </c>
      <c r="F38" s="26">
        <v>79800</v>
      </c>
      <c r="G38" s="26">
        <v>495727</v>
      </c>
      <c r="H38" s="26">
        <v>2391</v>
      </c>
      <c r="I38" s="26">
        <v>69949</v>
      </c>
      <c r="J38" s="26">
        <v>298993</v>
      </c>
      <c r="K38" s="26">
        <v>55413</v>
      </c>
      <c r="L38" s="26">
        <v>463776</v>
      </c>
      <c r="M38" s="28"/>
      <c r="N38" s="28"/>
    </row>
    <row r="39" spans="1:14" ht="30" customHeight="1" thickBot="1" x14ac:dyDescent="0.3">
      <c r="B39" s="171" t="s">
        <v>141</v>
      </c>
      <c r="C39" s="135">
        <v>6170349</v>
      </c>
      <c r="D39" s="135">
        <v>6903175</v>
      </c>
      <c r="E39" s="135">
        <v>3033152</v>
      </c>
      <c r="F39" s="135">
        <v>5037201</v>
      </c>
      <c r="G39" s="135">
        <v>10389469</v>
      </c>
      <c r="H39" s="135">
        <v>5696427</v>
      </c>
      <c r="I39" s="135">
        <v>8057896</v>
      </c>
      <c r="J39" s="135">
        <v>10879877</v>
      </c>
      <c r="K39" s="135">
        <v>1968352</v>
      </c>
      <c r="L39" s="135">
        <v>3228976</v>
      </c>
      <c r="M39" s="28"/>
      <c r="N39" s="28"/>
    </row>
    <row r="40" spans="1:14" ht="15.75" thickTop="1" x14ac:dyDescent="0.25">
      <c r="A40" s="28"/>
      <c r="B40" s="294" t="s">
        <v>156</v>
      </c>
      <c r="C40" s="294"/>
      <c r="D40" s="294"/>
      <c r="E40" s="294"/>
      <c r="F40" s="294"/>
      <c r="G40" s="294"/>
      <c r="H40" s="294"/>
      <c r="I40" s="294"/>
      <c r="J40" s="294"/>
      <c r="K40" s="284" t="s">
        <v>183</v>
      </c>
      <c r="L40" s="284"/>
      <c r="M40" s="28"/>
      <c r="N40" s="28"/>
    </row>
    <row r="41" spans="1:14" x14ac:dyDescent="0.25">
      <c r="A41" s="28"/>
      <c r="B41" s="28"/>
      <c r="C41" s="35"/>
      <c r="D41" s="35"/>
      <c r="E41" s="35"/>
      <c r="F41" s="35"/>
      <c r="G41" s="35"/>
      <c r="H41" s="35"/>
      <c r="I41" s="35"/>
      <c r="J41" s="35"/>
      <c r="K41" s="35"/>
      <c r="L41" s="35"/>
      <c r="M41" s="28"/>
      <c r="N41" s="28"/>
    </row>
    <row r="42" spans="1:14" x14ac:dyDescent="0.25">
      <c r="C42" s="36"/>
      <c r="D42" s="36"/>
      <c r="E42" s="36"/>
      <c r="F42" s="36"/>
      <c r="G42" s="36"/>
      <c r="H42" s="36"/>
      <c r="I42" s="174"/>
      <c r="J42" s="36"/>
      <c r="K42" s="36"/>
      <c r="L42" s="36"/>
      <c r="M42" s="28"/>
      <c r="N42" s="28"/>
    </row>
    <row r="43" spans="1:14" x14ac:dyDescent="0.25">
      <c r="C43" s="36"/>
      <c r="D43" s="36"/>
      <c r="E43" s="36"/>
      <c r="F43" s="36"/>
      <c r="G43" s="36"/>
      <c r="H43" s="36"/>
      <c r="I43" s="36"/>
      <c r="J43" s="36"/>
      <c r="K43" s="36"/>
      <c r="L43" s="36"/>
      <c r="M43" s="28"/>
      <c r="N43" s="28"/>
    </row>
    <row r="44" spans="1:14" x14ac:dyDescent="0.25">
      <c r="C44" s="36"/>
      <c r="D44" s="36"/>
      <c r="E44" s="36"/>
      <c r="F44" s="36"/>
      <c r="G44" s="36"/>
      <c r="H44" s="36"/>
      <c r="I44" s="36"/>
      <c r="J44" s="36"/>
      <c r="K44" s="36"/>
      <c r="L44" s="36"/>
      <c r="M44" s="28"/>
      <c r="N44" s="28"/>
    </row>
  </sheetData>
  <sheetProtection password="E931" sheet="1" objects="1" scenarios="1"/>
  <mergeCells count="4">
    <mergeCell ref="B4:L4"/>
    <mergeCell ref="B40:J40"/>
    <mergeCell ref="K40:L40"/>
    <mergeCell ref="B3:L3"/>
  </mergeCells>
  <pageMargins left="0.7" right="0.7" top="0.75" bottom="0.75" header="0.3" footer="0.3"/>
  <pageSetup paperSize="9" scale="4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M44"/>
  <sheetViews>
    <sheetView showGridLines="0" topLeftCell="G13" zoomScale="80" zoomScaleNormal="80" workbookViewId="0">
      <selection activeCell="B4" sqref="B4:M40"/>
    </sheetView>
  </sheetViews>
  <sheetFormatPr defaultRowHeight="15" x14ac:dyDescent="0.25"/>
  <cols>
    <col min="1" max="1" width="12.42578125" style="11" customWidth="1"/>
    <col min="2" max="2" width="37.42578125" style="11" customWidth="1"/>
    <col min="3" max="13" width="19.5703125" style="11" customWidth="1"/>
    <col min="14" max="16384" width="9.140625" style="11"/>
  </cols>
  <sheetData>
    <row r="1" spans="2:13" ht="9" customHeight="1" x14ac:dyDescent="0.25"/>
    <row r="2" spans="2:13" ht="20.25" customHeight="1" x14ac:dyDescent="0.25"/>
    <row r="3" spans="2:13" ht="17.25" customHeight="1" x14ac:dyDescent="0.25">
      <c r="B3" s="295" t="s">
        <v>142</v>
      </c>
      <c r="C3" s="295"/>
      <c r="D3" s="295"/>
      <c r="E3" s="295"/>
      <c r="F3" s="295"/>
      <c r="G3" s="295"/>
      <c r="H3" s="295"/>
      <c r="I3" s="295"/>
      <c r="J3" s="295"/>
      <c r="K3" s="295"/>
      <c r="L3" s="295"/>
      <c r="M3" s="295"/>
    </row>
    <row r="4" spans="2:13" ht="23.25" customHeight="1" x14ac:dyDescent="0.25">
      <c r="B4" s="285" t="s">
        <v>307</v>
      </c>
      <c r="C4" s="286"/>
      <c r="D4" s="286"/>
      <c r="E4" s="286"/>
      <c r="F4" s="286"/>
      <c r="G4" s="286"/>
      <c r="H4" s="286"/>
      <c r="I4" s="286"/>
      <c r="J4" s="286"/>
      <c r="K4" s="286"/>
      <c r="L4" s="286"/>
      <c r="M4" s="287"/>
    </row>
    <row r="5" spans="2:13" ht="57" customHeight="1" x14ac:dyDescent="0.25">
      <c r="B5" s="163" t="s">
        <v>0</v>
      </c>
      <c r="C5" s="164" t="s">
        <v>33</v>
      </c>
      <c r="D5" s="164" t="s">
        <v>34</v>
      </c>
      <c r="E5" s="164" t="s">
        <v>164</v>
      </c>
      <c r="F5" s="164" t="s">
        <v>50</v>
      </c>
      <c r="G5" s="164" t="s">
        <v>36</v>
      </c>
      <c r="H5" s="164" t="s">
        <v>165</v>
      </c>
      <c r="I5" s="164" t="s">
        <v>38</v>
      </c>
      <c r="J5" s="164" t="s">
        <v>39</v>
      </c>
      <c r="K5" s="164" t="s">
        <v>189</v>
      </c>
      <c r="L5" s="164" t="s">
        <v>213</v>
      </c>
      <c r="M5" s="164" t="s">
        <v>190</v>
      </c>
    </row>
    <row r="6" spans="2:13" ht="30.75" customHeight="1" x14ac:dyDescent="0.3">
      <c r="B6" s="165" t="s">
        <v>108</v>
      </c>
      <c r="C6" s="26">
        <v>2000000</v>
      </c>
      <c r="D6" s="26">
        <v>400000</v>
      </c>
      <c r="E6" s="26">
        <v>810721</v>
      </c>
      <c r="F6" s="26">
        <v>1749873</v>
      </c>
      <c r="G6" s="26">
        <v>605000</v>
      </c>
      <c r="H6" s="26">
        <v>750000</v>
      </c>
      <c r="I6" s="26">
        <v>693000</v>
      </c>
      <c r="J6" s="26">
        <v>548501</v>
      </c>
      <c r="K6" s="26">
        <v>300000</v>
      </c>
      <c r="L6" s="26">
        <v>600000</v>
      </c>
      <c r="M6" s="26">
        <v>410000</v>
      </c>
    </row>
    <row r="7" spans="2:13" ht="30.75" customHeight="1" x14ac:dyDescent="0.3">
      <c r="B7" s="165" t="s">
        <v>109</v>
      </c>
      <c r="C7" s="26">
        <v>0</v>
      </c>
      <c r="D7" s="26">
        <v>1198</v>
      </c>
      <c r="E7" s="26">
        <v>0</v>
      </c>
      <c r="F7" s="26">
        <v>0</v>
      </c>
      <c r="G7" s="26">
        <v>0</v>
      </c>
      <c r="H7" s="26">
        <v>0</v>
      </c>
      <c r="I7" s="26">
        <v>0</v>
      </c>
      <c r="J7" s="26">
        <v>17712</v>
      </c>
      <c r="K7" s="26">
        <v>0</v>
      </c>
      <c r="L7" s="26">
        <v>0</v>
      </c>
      <c r="M7" s="26">
        <v>1490000</v>
      </c>
    </row>
    <row r="8" spans="2:13" ht="30.75" customHeight="1" x14ac:dyDescent="0.3">
      <c r="B8" s="165" t="s">
        <v>110</v>
      </c>
      <c r="C8" s="26">
        <v>305297</v>
      </c>
      <c r="D8" s="26">
        <v>307534</v>
      </c>
      <c r="E8" s="26">
        <v>55679</v>
      </c>
      <c r="F8" s="26">
        <v>15317</v>
      </c>
      <c r="G8" s="26">
        <v>0</v>
      </c>
      <c r="H8" s="26">
        <v>427186</v>
      </c>
      <c r="I8" s="26">
        <v>46978</v>
      </c>
      <c r="J8" s="26">
        <v>0</v>
      </c>
      <c r="K8" s="26">
        <v>2928</v>
      </c>
      <c r="L8" s="26">
        <v>0</v>
      </c>
      <c r="M8" s="26">
        <v>-2040</v>
      </c>
    </row>
    <row r="9" spans="2:13" ht="30.75" customHeight="1" x14ac:dyDescent="0.3">
      <c r="B9" s="166" t="s">
        <v>111</v>
      </c>
      <c r="C9" s="167">
        <v>0</v>
      </c>
      <c r="D9" s="167">
        <v>0</v>
      </c>
      <c r="E9" s="167">
        <v>0</v>
      </c>
      <c r="F9" s="167">
        <v>0</v>
      </c>
      <c r="G9" s="167">
        <v>0</v>
      </c>
      <c r="H9" s="167">
        <v>0</v>
      </c>
      <c r="I9" s="167">
        <v>0</v>
      </c>
      <c r="J9" s="167">
        <v>0</v>
      </c>
      <c r="K9" s="167">
        <v>0</v>
      </c>
      <c r="L9" s="167">
        <v>0</v>
      </c>
      <c r="M9" s="167">
        <v>0</v>
      </c>
    </row>
    <row r="10" spans="2:13" ht="30.75" customHeight="1" x14ac:dyDescent="0.3">
      <c r="B10" s="165" t="s">
        <v>112</v>
      </c>
      <c r="C10" s="26">
        <v>4454617</v>
      </c>
      <c r="D10" s="26">
        <v>2049452</v>
      </c>
      <c r="E10" s="26">
        <v>-178204</v>
      </c>
      <c r="F10" s="26">
        <v>21483252</v>
      </c>
      <c r="G10" s="26">
        <v>777809</v>
      </c>
      <c r="H10" s="26">
        <v>1007268</v>
      </c>
      <c r="I10" s="26">
        <v>475095</v>
      </c>
      <c r="J10" s="26">
        <v>346984</v>
      </c>
      <c r="K10" s="26">
        <v>687908</v>
      </c>
      <c r="L10" s="26">
        <v>-33841</v>
      </c>
      <c r="M10" s="26">
        <v>-1833230</v>
      </c>
    </row>
    <row r="11" spans="2:13" ht="30.75" customHeight="1" x14ac:dyDescent="0.3">
      <c r="B11" s="165" t="s">
        <v>113</v>
      </c>
      <c r="C11" s="26">
        <v>1000000</v>
      </c>
      <c r="D11" s="26">
        <v>387375</v>
      </c>
      <c r="E11" s="26">
        <v>50000</v>
      </c>
      <c r="F11" s="26">
        <v>648052</v>
      </c>
      <c r="G11" s="26">
        <v>0</v>
      </c>
      <c r="H11" s="26">
        <v>150000</v>
      </c>
      <c r="I11" s="26">
        <v>12474</v>
      </c>
      <c r="J11" s="26">
        <v>-477</v>
      </c>
      <c r="K11" s="26">
        <v>0</v>
      </c>
      <c r="L11" s="26">
        <v>0</v>
      </c>
      <c r="M11" s="26">
        <v>0</v>
      </c>
    </row>
    <row r="12" spans="2:13" ht="30.75" customHeight="1" x14ac:dyDescent="0.25">
      <c r="B12" s="173" t="s">
        <v>114</v>
      </c>
      <c r="C12" s="113">
        <v>7759914</v>
      </c>
      <c r="D12" s="113">
        <v>3145559</v>
      </c>
      <c r="E12" s="113">
        <v>738196</v>
      </c>
      <c r="F12" s="113">
        <v>23896494</v>
      </c>
      <c r="G12" s="113">
        <v>1382809</v>
      </c>
      <c r="H12" s="113">
        <v>2334454</v>
      </c>
      <c r="I12" s="113">
        <v>1227547</v>
      </c>
      <c r="J12" s="113">
        <v>912719</v>
      </c>
      <c r="K12" s="113">
        <v>990837</v>
      </c>
      <c r="L12" s="113">
        <v>566159</v>
      </c>
      <c r="M12" s="113">
        <v>64730</v>
      </c>
    </row>
    <row r="13" spans="2:13" ht="30.75" customHeight="1" x14ac:dyDescent="0.3">
      <c r="B13" s="165" t="s">
        <v>115</v>
      </c>
      <c r="C13" s="26">
        <v>6262327</v>
      </c>
      <c r="D13" s="26">
        <v>2914642</v>
      </c>
      <c r="E13" s="26">
        <v>1446198</v>
      </c>
      <c r="F13" s="26">
        <v>9856554</v>
      </c>
      <c r="G13" s="26">
        <v>2680163</v>
      </c>
      <c r="H13" s="26">
        <v>2029222</v>
      </c>
      <c r="I13" s="26">
        <v>2031393</v>
      </c>
      <c r="J13" s="26">
        <v>1347710</v>
      </c>
      <c r="K13" s="26">
        <v>400939</v>
      </c>
      <c r="L13" s="26">
        <v>322554</v>
      </c>
      <c r="M13" s="26">
        <v>1750824</v>
      </c>
    </row>
    <row r="14" spans="2:13" ht="30.75" customHeight="1" x14ac:dyDescent="0.3">
      <c r="B14" s="165" t="s">
        <v>116</v>
      </c>
      <c r="C14" s="26">
        <v>0</v>
      </c>
      <c r="D14" s="26">
        <v>0</v>
      </c>
      <c r="E14" s="26">
        <v>0</v>
      </c>
      <c r="F14" s="26">
        <v>0</v>
      </c>
      <c r="G14" s="26">
        <v>0</v>
      </c>
      <c r="H14" s="26">
        <v>0</v>
      </c>
      <c r="I14" s="26">
        <v>0</v>
      </c>
      <c r="J14" s="26">
        <v>0</v>
      </c>
      <c r="K14" s="26">
        <v>0</v>
      </c>
      <c r="L14" s="26">
        <v>0</v>
      </c>
      <c r="M14" s="26">
        <v>0</v>
      </c>
    </row>
    <row r="15" spans="2:13" ht="30.75" customHeight="1" x14ac:dyDescent="0.3">
      <c r="B15" s="165" t="s">
        <v>117</v>
      </c>
      <c r="C15" s="26">
        <v>0</v>
      </c>
      <c r="D15" s="26">
        <v>364066</v>
      </c>
      <c r="E15" s="26">
        <v>78854</v>
      </c>
      <c r="F15" s="26">
        <v>0</v>
      </c>
      <c r="G15" s="26">
        <v>0</v>
      </c>
      <c r="H15" s="26">
        <v>0</v>
      </c>
      <c r="I15" s="26">
        <v>11782</v>
      </c>
      <c r="J15" s="26">
        <v>0</v>
      </c>
      <c r="K15" s="26">
        <v>0</v>
      </c>
      <c r="L15" s="26">
        <v>0</v>
      </c>
      <c r="M15" s="26">
        <v>0</v>
      </c>
    </row>
    <row r="16" spans="2:13" ht="30.75" customHeight="1" x14ac:dyDescent="0.3">
      <c r="B16" s="165" t="s">
        <v>118</v>
      </c>
      <c r="C16" s="26">
        <v>970829</v>
      </c>
      <c r="D16" s="26">
        <v>1372652</v>
      </c>
      <c r="E16" s="26">
        <v>151827</v>
      </c>
      <c r="F16" s="26">
        <v>802005</v>
      </c>
      <c r="G16" s="26">
        <v>257267</v>
      </c>
      <c r="H16" s="26">
        <v>378932</v>
      </c>
      <c r="I16" s="26">
        <v>90048</v>
      </c>
      <c r="J16" s="26">
        <v>255143</v>
      </c>
      <c r="K16" s="26">
        <v>152131</v>
      </c>
      <c r="L16" s="26">
        <v>247642</v>
      </c>
      <c r="M16" s="26">
        <v>2564034</v>
      </c>
    </row>
    <row r="17" spans="2:13" ht="30.75" customHeight="1" thickBot="1" x14ac:dyDescent="0.3">
      <c r="B17" s="171" t="s">
        <v>119</v>
      </c>
      <c r="C17" s="135">
        <v>14993070</v>
      </c>
      <c r="D17" s="135">
        <v>7796919</v>
      </c>
      <c r="E17" s="135">
        <v>2415075</v>
      </c>
      <c r="F17" s="135">
        <v>34555053</v>
      </c>
      <c r="G17" s="135">
        <v>4320239</v>
      </c>
      <c r="H17" s="135">
        <v>4742608</v>
      </c>
      <c r="I17" s="135">
        <v>3360771</v>
      </c>
      <c r="J17" s="135">
        <v>2515573</v>
      </c>
      <c r="K17" s="135">
        <v>1543906</v>
      </c>
      <c r="L17" s="135">
        <v>1136355</v>
      </c>
      <c r="M17" s="135">
        <v>4379589</v>
      </c>
    </row>
    <row r="18" spans="2:13" ht="30.75" customHeight="1" thickTop="1" x14ac:dyDescent="0.3">
      <c r="B18" s="168" t="s">
        <v>120</v>
      </c>
      <c r="C18" s="111">
        <v>0</v>
      </c>
      <c r="D18" s="111">
        <v>746963</v>
      </c>
      <c r="E18" s="111">
        <v>141500</v>
      </c>
      <c r="F18" s="111">
        <v>23000</v>
      </c>
      <c r="G18" s="111">
        <v>0</v>
      </c>
      <c r="H18" s="111">
        <v>224932</v>
      </c>
      <c r="I18" s="111">
        <v>0</v>
      </c>
      <c r="J18" s="111">
        <v>113850</v>
      </c>
      <c r="K18" s="111">
        <v>0</v>
      </c>
      <c r="L18" s="111">
        <v>0</v>
      </c>
      <c r="M18" s="111">
        <v>0</v>
      </c>
    </row>
    <row r="19" spans="2:13" ht="30.75" customHeight="1" x14ac:dyDescent="0.3">
      <c r="B19" s="165" t="s">
        <v>121</v>
      </c>
      <c r="C19" s="26">
        <v>0</v>
      </c>
      <c r="D19" s="26">
        <v>1203915</v>
      </c>
      <c r="E19" s="26">
        <v>433823</v>
      </c>
      <c r="F19" s="26">
        <v>8031800</v>
      </c>
      <c r="G19" s="26">
        <v>898000</v>
      </c>
      <c r="H19" s="26">
        <v>460458</v>
      </c>
      <c r="I19" s="26">
        <v>531000</v>
      </c>
      <c r="J19" s="26">
        <v>730000</v>
      </c>
      <c r="K19" s="26">
        <v>0</v>
      </c>
      <c r="L19" s="26">
        <v>0</v>
      </c>
      <c r="M19" s="26">
        <v>0</v>
      </c>
    </row>
    <row r="20" spans="2:13" ht="30.75" customHeight="1" x14ac:dyDescent="0.3">
      <c r="B20" s="165" t="s">
        <v>122</v>
      </c>
      <c r="C20" s="26">
        <v>72794</v>
      </c>
      <c r="D20" s="26">
        <v>71240</v>
      </c>
      <c r="E20" s="26">
        <v>35429</v>
      </c>
      <c r="F20" s="26">
        <v>52774</v>
      </c>
      <c r="G20" s="26">
        <v>59227</v>
      </c>
      <c r="H20" s="26">
        <v>80852</v>
      </c>
      <c r="I20" s="26">
        <v>52269</v>
      </c>
      <c r="J20" s="26">
        <v>30454</v>
      </c>
      <c r="K20" s="26">
        <v>24473</v>
      </c>
      <c r="L20" s="26">
        <v>4260</v>
      </c>
      <c r="M20" s="26">
        <v>135916</v>
      </c>
    </row>
    <row r="21" spans="2:13" ht="30.75" customHeight="1" x14ac:dyDescent="0.3">
      <c r="B21" s="165" t="s">
        <v>123</v>
      </c>
      <c r="C21" s="26">
        <v>3992967</v>
      </c>
      <c r="D21" s="26">
        <v>2579629</v>
      </c>
      <c r="E21" s="26">
        <v>152492</v>
      </c>
      <c r="F21" s="26">
        <v>13341618</v>
      </c>
      <c r="G21" s="26">
        <v>663737</v>
      </c>
      <c r="H21" s="26">
        <v>838291</v>
      </c>
      <c r="I21" s="26">
        <v>1265022</v>
      </c>
      <c r="J21" s="26">
        <v>247265</v>
      </c>
      <c r="K21" s="26">
        <v>569000</v>
      </c>
      <c r="L21" s="26">
        <v>70000</v>
      </c>
      <c r="M21" s="26">
        <v>253763</v>
      </c>
    </row>
    <row r="22" spans="2:13" ht="30.75" customHeight="1" x14ac:dyDescent="0.3">
      <c r="B22" s="165" t="s">
        <v>124</v>
      </c>
      <c r="C22" s="26">
        <v>0</v>
      </c>
      <c r="D22" s="26">
        <v>0</v>
      </c>
      <c r="E22" s="26">
        <v>0</v>
      </c>
      <c r="F22" s="26">
        <v>0</v>
      </c>
      <c r="G22" s="26">
        <v>0</v>
      </c>
      <c r="H22" s="26">
        <v>0</v>
      </c>
      <c r="I22" s="26">
        <v>0</v>
      </c>
      <c r="J22" s="26">
        <v>0</v>
      </c>
      <c r="K22" s="26">
        <v>0</v>
      </c>
      <c r="L22" s="26">
        <v>0</v>
      </c>
      <c r="M22" s="26">
        <v>0</v>
      </c>
    </row>
    <row r="23" spans="2:13" ht="30.75" customHeight="1" x14ac:dyDescent="0.3">
      <c r="B23" s="165" t="s">
        <v>125</v>
      </c>
      <c r="C23" s="26">
        <v>1879921</v>
      </c>
      <c r="D23" s="26">
        <v>81905</v>
      </c>
      <c r="E23" s="26">
        <v>170000</v>
      </c>
      <c r="F23" s="26">
        <v>4587101</v>
      </c>
      <c r="G23" s="26">
        <v>0</v>
      </c>
      <c r="H23" s="26">
        <v>454899</v>
      </c>
      <c r="I23" s="26">
        <v>0</v>
      </c>
      <c r="J23" s="26">
        <v>0</v>
      </c>
      <c r="K23" s="26">
        <v>143807</v>
      </c>
      <c r="L23" s="26">
        <v>0</v>
      </c>
      <c r="M23" s="26">
        <v>0</v>
      </c>
    </row>
    <row r="24" spans="2:13" ht="30.75" customHeight="1" x14ac:dyDescent="0.3">
      <c r="B24" s="165" t="s">
        <v>126</v>
      </c>
      <c r="C24" s="26">
        <v>14750</v>
      </c>
      <c r="D24" s="26">
        <v>51875</v>
      </c>
      <c r="E24" s="26">
        <v>5362</v>
      </c>
      <c r="F24" s="26">
        <v>477172</v>
      </c>
      <c r="G24" s="26">
        <v>16904</v>
      </c>
      <c r="H24" s="26">
        <v>94275</v>
      </c>
      <c r="I24" s="26">
        <v>15145</v>
      </c>
      <c r="J24" s="26">
        <v>0</v>
      </c>
      <c r="K24" s="26">
        <v>0</v>
      </c>
      <c r="L24" s="26">
        <v>0</v>
      </c>
      <c r="M24" s="26">
        <v>0</v>
      </c>
    </row>
    <row r="25" spans="2:13" ht="30.75" customHeight="1" x14ac:dyDescent="0.3">
      <c r="B25" s="165" t="s">
        <v>127</v>
      </c>
      <c r="C25" s="26">
        <v>0</v>
      </c>
      <c r="D25" s="26">
        <v>40652</v>
      </c>
      <c r="E25" s="26">
        <v>0</v>
      </c>
      <c r="F25" s="26">
        <v>0</v>
      </c>
      <c r="G25" s="26">
        <v>0</v>
      </c>
      <c r="H25" s="26">
        <v>0</v>
      </c>
      <c r="I25" s="26">
        <v>0</v>
      </c>
      <c r="J25" s="26">
        <v>0</v>
      </c>
      <c r="K25" s="26">
        <v>0</v>
      </c>
      <c r="L25" s="26">
        <v>0</v>
      </c>
      <c r="M25" s="26">
        <v>0</v>
      </c>
    </row>
    <row r="26" spans="2:13" ht="30.75" customHeight="1" x14ac:dyDescent="0.3">
      <c r="B26" s="165" t="s">
        <v>128</v>
      </c>
      <c r="C26" s="26">
        <v>0</v>
      </c>
      <c r="D26" s="26">
        <v>0</v>
      </c>
      <c r="E26" s="26">
        <v>0</v>
      </c>
      <c r="F26" s="26">
        <v>0</v>
      </c>
      <c r="G26" s="26">
        <v>0</v>
      </c>
      <c r="H26" s="26">
        <v>0</v>
      </c>
      <c r="I26" s="26">
        <v>0</v>
      </c>
      <c r="J26" s="26">
        <v>0</v>
      </c>
      <c r="K26" s="26">
        <v>0</v>
      </c>
      <c r="L26" s="26">
        <v>0</v>
      </c>
      <c r="M26" s="26">
        <v>0</v>
      </c>
    </row>
    <row r="27" spans="2:13" ht="30.75" customHeight="1" x14ac:dyDescent="0.3">
      <c r="B27" s="165" t="s">
        <v>129</v>
      </c>
      <c r="C27" s="26">
        <v>2050835</v>
      </c>
      <c r="D27" s="26">
        <v>58347</v>
      </c>
      <c r="E27" s="26">
        <v>8338</v>
      </c>
      <c r="F27" s="26">
        <v>2107796</v>
      </c>
      <c r="G27" s="26">
        <v>1850</v>
      </c>
      <c r="H27" s="26">
        <v>215618</v>
      </c>
      <c r="I27" s="26">
        <v>160059</v>
      </c>
      <c r="J27" s="26">
        <v>49545</v>
      </c>
      <c r="K27" s="26">
        <v>3988</v>
      </c>
      <c r="L27" s="26">
        <v>0</v>
      </c>
      <c r="M27" s="26">
        <v>0</v>
      </c>
    </row>
    <row r="28" spans="2:13" ht="30.75" customHeight="1" x14ac:dyDescent="0.3">
      <c r="B28" s="165" t="s">
        <v>130</v>
      </c>
      <c r="C28" s="26">
        <v>597240</v>
      </c>
      <c r="D28" s="26">
        <v>547506</v>
      </c>
      <c r="E28" s="26">
        <v>646137</v>
      </c>
      <c r="F28" s="26">
        <v>202231</v>
      </c>
      <c r="G28" s="26">
        <v>63359</v>
      </c>
      <c r="H28" s="26">
        <v>587445</v>
      </c>
      <c r="I28" s="26">
        <v>100825</v>
      </c>
      <c r="J28" s="26">
        <v>72721</v>
      </c>
      <c r="K28" s="26">
        <v>0</v>
      </c>
      <c r="L28" s="26">
        <v>0</v>
      </c>
      <c r="M28" s="26">
        <v>0</v>
      </c>
    </row>
    <row r="29" spans="2:13" ht="30.75" customHeight="1" x14ac:dyDescent="0.3">
      <c r="B29" s="165" t="s">
        <v>131</v>
      </c>
      <c r="C29" s="26">
        <v>432</v>
      </c>
      <c r="D29" s="26">
        <v>0</v>
      </c>
      <c r="E29" s="26">
        <v>0</v>
      </c>
      <c r="F29" s="26">
        <v>89</v>
      </c>
      <c r="G29" s="26">
        <v>0</v>
      </c>
      <c r="H29" s="26">
        <v>0</v>
      </c>
      <c r="I29" s="26">
        <v>0</v>
      </c>
      <c r="J29" s="26">
        <v>0</v>
      </c>
      <c r="K29" s="26">
        <v>0</v>
      </c>
      <c r="L29" s="26">
        <v>0</v>
      </c>
      <c r="M29" s="26">
        <v>0</v>
      </c>
    </row>
    <row r="30" spans="2:13" ht="30.75" customHeight="1" x14ac:dyDescent="0.3">
      <c r="B30" s="165" t="s">
        <v>132</v>
      </c>
      <c r="C30" s="26">
        <v>0</v>
      </c>
      <c r="D30" s="26">
        <v>0</v>
      </c>
      <c r="E30" s="26">
        <v>0</v>
      </c>
      <c r="F30" s="26">
        <v>0</v>
      </c>
      <c r="G30" s="26">
        <v>0</v>
      </c>
      <c r="H30" s="26">
        <v>0</v>
      </c>
      <c r="I30" s="26">
        <v>0</v>
      </c>
      <c r="J30" s="26">
        <v>0</v>
      </c>
      <c r="K30" s="26">
        <v>0</v>
      </c>
      <c r="L30" s="26">
        <v>0</v>
      </c>
      <c r="M30" s="26">
        <v>0</v>
      </c>
    </row>
    <row r="31" spans="2:13" ht="30.75" customHeight="1" x14ac:dyDescent="0.3">
      <c r="B31" s="165" t="s">
        <v>133</v>
      </c>
      <c r="C31" s="26">
        <v>7734</v>
      </c>
      <c r="D31" s="26">
        <v>10338</v>
      </c>
      <c r="E31" s="26">
        <v>0</v>
      </c>
      <c r="F31" s="26">
        <v>0</v>
      </c>
      <c r="G31" s="26">
        <v>0</v>
      </c>
      <c r="H31" s="26">
        <v>15284</v>
      </c>
      <c r="I31" s="26">
        <v>0</v>
      </c>
      <c r="J31" s="26">
        <v>0</v>
      </c>
      <c r="K31" s="26">
        <v>2089</v>
      </c>
      <c r="L31" s="26">
        <v>0</v>
      </c>
      <c r="M31" s="26">
        <v>0</v>
      </c>
    </row>
    <row r="32" spans="2:13" ht="30.75" customHeight="1" x14ac:dyDescent="0.3">
      <c r="B32" s="165" t="s">
        <v>134</v>
      </c>
      <c r="C32" s="26">
        <v>76098</v>
      </c>
      <c r="D32" s="26">
        <v>0</v>
      </c>
      <c r="E32" s="26">
        <v>0</v>
      </c>
      <c r="F32" s="26">
        <v>642922</v>
      </c>
      <c r="G32" s="26">
        <v>0</v>
      </c>
      <c r="H32" s="26">
        <v>0</v>
      </c>
      <c r="I32" s="26">
        <v>0</v>
      </c>
      <c r="J32" s="26">
        <v>0</v>
      </c>
      <c r="K32" s="26">
        <v>0</v>
      </c>
      <c r="L32" s="26">
        <v>0</v>
      </c>
      <c r="M32" s="26">
        <v>0</v>
      </c>
    </row>
    <row r="33" spans="1:13" ht="30.75" customHeight="1" x14ac:dyDescent="0.3">
      <c r="B33" s="165" t="s">
        <v>135</v>
      </c>
      <c r="C33" s="26">
        <v>891597</v>
      </c>
      <c r="D33" s="26">
        <v>580985</v>
      </c>
      <c r="E33" s="26">
        <v>58606</v>
      </c>
      <c r="F33" s="26">
        <v>445796</v>
      </c>
      <c r="G33" s="26">
        <v>911628</v>
      </c>
      <c r="H33" s="26">
        <v>914387</v>
      </c>
      <c r="I33" s="26">
        <v>89970</v>
      </c>
      <c r="J33" s="26">
        <v>122213</v>
      </c>
      <c r="K33" s="26">
        <v>86570</v>
      </c>
      <c r="L33" s="26">
        <v>723506</v>
      </c>
      <c r="M33" s="26">
        <v>862554</v>
      </c>
    </row>
    <row r="34" spans="1:13" ht="30.75" customHeight="1" x14ac:dyDescent="0.3">
      <c r="B34" s="165" t="s">
        <v>136</v>
      </c>
      <c r="C34" s="26">
        <v>685889</v>
      </c>
      <c r="D34" s="26">
        <v>139021</v>
      </c>
      <c r="E34" s="26">
        <v>63948</v>
      </c>
      <c r="F34" s="26">
        <v>297646</v>
      </c>
      <c r="G34" s="26">
        <v>90493</v>
      </c>
      <c r="H34" s="26">
        <v>36983</v>
      </c>
      <c r="I34" s="26">
        <v>98446</v>
      </c>
      <c r="J34" s="26">
        <v>435</v>
      </c>
      <c r="K34" s="26">
        <v>4518</v>
      </c>
      <c r="L34" s="26">
        <v>85717</v>
      </c>
      <c r="M34" s="26">
        <v>59732</v>
      </c>
    </row>
    <row r="35" spans="1:13" ht="30.75" customHeight="1" x14ac:dyDescent="0.3">
      <c r="B35" s="165" t="s">
        <v>137</v>
      </c>
      <c r="C35" s="26">
        <v>3921702</v>
      </c>
      <c r="D35" s="26">
        <v>982788</v>
      </c>
      <c r="E35" s="26">
        <v>301364</v>
      </c>
      <c r="F35" s="26">
        <v>3095796</v>
      </c>
      <c r="G35" s="26">
        <v>1076436</v>
      </c>
      <c r="H35" s="26">
        <v>665620</v>
      </c>
      <c r="I35" s="26">
        <v>874977</v>
      </c>
      <c r="J35" s="26">
        <v>1013944</v>
      </c>
      <c r="K35" s="26">
        <v>383792</v>
      </c>
      <c r="L35" s="26">
        <v>146079</v>
      </c>
      <c r="M35" s="26">
        <v>1076146</v>
      </c>
    </row>
    <row r="36" spans="1:13" ht="30.75" customHeight="1" x14ac:dyDescent="0.3">
      <c r="B36" s="165" t="s">
        <v>138</v>
      </c>
      <c r="C36" s="26">
        <v>385639</v>
      </c>
      <c r="D36" s="26">
        <v>0</v>
      </c>
      <c r="E36" s="26">
        <v>44641</v>
      </c>
      <c r="F36" s="26">
        <v>232601</v>
      </c>
      <c r="G36" s="26">
        <v>283892</v>
      </c>
      <c r="H36" s="26">
        <v>0</v>
      </c>
      <c r="I36" s="26">
        <v>29296</v>
      </c>
      <c r="J36" s="26">
        <v>0</v>
      </c>
      <c r="K36" s="26">
        <v>64805</v>
      </c>
      <c r="L36" s="26">
        <v>51438</v>
      </c>
      <c r="M36" s="26">
        <v>999611</v>
      </c>
    </row>
    <row r="37" spans="1:13" ht="30.75" customHeight="1" x14ac:dyDescent="0.3">
      <c r="B37" s="165" t="s">
        <v>139</v>
      </c>
      <c r="C37" s="26">
        <v>101247</v>
      </c>
      <c r="D37" s="26">
        <v>649600</v>
      </c>
      <c r="E37" s="26">
        <v>235530</v>
      </c>
      <c r="F37" s="26">
        <v>-199784</v>
      </c>
      <c r="G37" s="26">
        <v>24071</v>
      </c>
      <c r="H37" s="26">
        <v>144657</v>
      </c>
      <c r="I37" s="26">
        <v>11441</v>
      </c>
      <c r="J37" s="26">
        <v>48330</v>
      </c>
      <c r="K37" s="26">
        <v>223916</v>
      </c>
      <c r="L37" s="26">
        <v>0</v>
      </c>
      <c r="M37" s="26">
        <v>701772</v>
      </c>
    </row>
    <row r="38" spans="1:13" ht="30.75" customHeight="1" x14ac:dyDescent="0.3">
      <c r="B38" s="165" t="s">
        <v>140</v>
      </c>
      <c r="C38" s="26">
        <v>314226</v>
      </c>
      <c r="D38" s="26">
        <v>52156</v>
      </c>
      <c r="E38" s="26">
        <v>117905</v>
      </c>
      <c r="F38" s="26">
        <v>1216495</v>
      </c>
      <c r="G38" s="26">
        <v>230643</v>
      </c>
      <c r="H38" s="26">
        <v>8907</v>
      </c>
      <c r="I38" s="26">
        <v>132320</v>
      </c>
      <c r="J38" s="26">
        <v>86815</v>
      </c>
      <c r="K38" s="26">
        <v>36947</v>
      </c>
      <c r="L38" s="26">
        <v>55355</v>
      </c>
      <c r="M38" s="26">
        <v>290093</v>
      </c>
    </row>
    <row r="39" spans="1:13" ht="30.75" customHeight="1" thickBot="1" x14ac:dyDescent="0.3">
      <c r="B39" s="171" t="s">
        <v>141</v>
      </c>
      <c r="C39" s="135">
        <v>14993070</v>
      </c>
      <c r="D39" s="135">
        <v>7796919</v>
      </c>
      <c r="E39" s="135">
        <v>2415075</v>
      </c>
      <c r="F39" s="135">
        <v>34555053</v>
      </c>
      <c r="G39" s="135">
        <v>4320239</v>
      </c>
      <c r="H39" s="135">
        <v>4742608</v>
      </c>
      <c r="I39" s="135">
        <v>3360771</v>
      </c>
      <c r="J39" s="135">
        <v>2515573</v>
      </c>
      <c r="K39" s="135">
        <v>1543906</v>
      </c>
      <c r="L39" s="135">
        <v>1136355</v>
      </c>
      <c r="M39" s="135">
        <v>4379589</v>
      </c>
    </row>
    <row r="40" spans="1:13" ht="15.75" thickTop="1" x14ac:dyDescent="0.25">
      <c r="A40" s="28"/>
      <c r="B40" s="294" t="s">
        <v>156</v>
      </c>
      <c r="C40" s="294"/>
      <c r="D40" s="294"/>
      <c r="E40" s="294"/>
      <c r="F40" s="294"/>
      <c r="G40" s="294"/>
      <c r="H40" s="294"/>
      <c r="I40" s="294"/>
      <c r="J40" s="294"/>
      <c r="K40" s="284" t="s">
        <v>183</v>
      </c>
      <c r="L40" s="284"/>
      <c r="M40" s="284"/>
    </row>
    <row r="41" spans="1:13" x14ac:dyDescent="0.25">
      <c r="B41" s="28"/>
      <c r="C41" s="35"/>
      <c r="D41" s="35"/>
      <c r="E41" s="35"/>
      <c r="F41" s="35"/>
      <c r="G41" s="35"/>
      <c r="H41" s="35"/>
      <c r="I41" s="35"/>
      <c r="J41" s="35"/>
      <c r="K41" s="35"/>
      <c r="L41" s="35"/>
      <c r="M41" s="35"/>
    </row>
    <row r="42" spans="1:13" x14ac:dyDescent="0.25">
      <c r="C42" s="36"/>
      <c r="D42" s="36"/>
      <c r="E42" s="36"/>
      <c r="F42" s="36"/>
      <c r="G42" s="36"/>
      <c r="H42" s="36"/>
      <c r="I42" s="174"/>
      <c r="J42" s="36"/>
      <c r="K42" s="36"/>
      <c r="L42" s="36"/>
      <c r="M42" s="36"/>
    </row>
    <row r="44" spans="1:13" x14ac:dyDescent="0.25">
      <c r="C44" s="36"/>
      <c r="D44" s="36"/>
      <c r="E44" s="36"/>
      <c r="F44" s="36"/>
      <c r="G44" s="36"/>
      <c r="H44" s="36"/>
      <c r="I44" s="36"/>
      <c r="J44" s="36"/>
      <c r="K44" s="36"/>
      <c r="L44" s="36"/>
      <c r="M44" s="36"/>
    </row>
  </sheetData>
  <sheetProtection password="E931" sheet="1" objects="1" scenarios="1"/>
  <mergeCells count="4">
    <mergeCell ref="B40:J40"/>
    <mergeCell ref="K40:M40"/>
    <mergeCell ref="B4:M4"/>
    <mergeCell ref="B3:M3"/>
  </mergeCells>
  <pageMargins left="0.7" right="0.7" top="0.75" bottom="0.75" header="0.3" footer="0.3"/>
  <pageSetup paperSize="9" scale="42"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3:O44"/>
  <sheetViews>
    <sheetView showGridLines="0" topLeftCell="H1" zoomScale="80" zoomScaleNormal="80" workbookViewId="0">
      <selection activeCell="Q7" sqref="Q7"/>
    </sheetView>
  </sheetViews>
  <sheetFormatPr defaultRowHeight="15" x14ac:dyDescent="0.25"/>
  <cols>
    <col min="1" max="1" width="12.42578125" style="11" customWidth="1"/>
    <col min="2" max="2" width="37.42578125" style="11" customWidth="1"/>
    <col min="3" max="11" width="21.42578125" style="11" customWidth="1"/>
    <col min="12" max="12" width="23.140625" style="11" customWidth="1"/>
    <col min="13" max="13" width="6.42578125" customWidth="1"/>
    <col min="14" max="14" width="15.7109375" style="11" hidden="1" customWidth="1"/>
    <col min="15" max="15" width="28.7109375" style="11" hidden="1" customWidth="1"/>
    <col min="16" max="16" width="18.140625" style="11" customWidth="1"/>
    <col min="17" max="17" width="27.140625" style="11" customWidth="1"/>
    <col min="18" max="16384" width="9.140625" style="11"/>
  </cols>
  <sheetData>
    <row r="3" spans="2:15" x14ac:dyDescent="0.25">
      <c r="B3" s="295" t="s">
        <v>142</v>
      </c>
      <c r="C3" s="295"/>
      <c r="D3" s="295"/>
      <c r="E3" s="295"/>
      <c r="F3" s="295"/>
      <c r="G3" s="295"/>
      <c r="H3" s="295"/>
      <c r="I3" s="295"/>
      <c r="J3" s="295"/>
      <c r="K3" s="295"/>
      <c r="L3" s="295"/>
    </row>
    <row r="4" spans="2:15" ht="21.75" customHeight="1" x14ac:dyDescent="0.25">
      <c r="B4" s="247" t="s">
        <v>306</v>
      </c>
      <c r="C4" s="247"/>
      <c r="D4" s="247"/>
      <c r="E4" s="247"/>
      <c r="F4" s="247"/>
      <c r="G4" s="247"/>
      <c r="H4" s="247"/>
      <c r="I4" s="247"/>
      <c r="J4" s="247"/>
      <c r="K4" s="247"/>
      <c r="L4" s="247"/>
    </row>
    <row r="5" spans="2:15" ht="57" customHeight="1" x14ac:dyDescent="0.25">
      <c r="B5" s="175" t="s">
        <v>0</v>
      </c>
      <c r="C5" s="164" t="s">
        <v>88</v>
      </c>
      <c r="D5" s="164" t="s">
        <v>214</v>
      </c>
      <c r="E5" s="164" t="s">
        <v>166</v>
      </c>
      <c r="F5" s="164" t="s">
        <v>41</v>
      </c>
      <c r="G5" s="164" t="s">
        <v>167</v>
      </c>
      <c r="H5" s="164" t="s">
        <v>168</v>
      </c>
      <c r="I5" s="164" t="s">
        <v>44</v>
      </c>
      <c r="J5" s="164" t="s">
        <v>169</v>
      </c>
      <c r="K5" s="164" t="s">
        <v>170</v>
      </c>
      <c r="L5" s="164" t="s">
        <v>47</v>
      </c>
      <c r="N5" s="203" t="s">
        <v>222</v>
      </c>
      <c r="O5" s="203" t="s">
        <v>221</v>
      </c>
    </row>
    <row r="6" spans="2:15" ht="32.25" customHeight="1" x14ac:dyDescent="0.3">
      <c r="B6" s="165" t="s">
        <v>108</v>
      </c>
      <c r="C6" s="26">
        <v>402000</v>
      </c>
      <c r="D6" s="26">
        <v>788600</v>
      </c>
      <c r="E6" s="26">
        <v>470203</v>
      </c>
      <c r="F6" s="26">
        <v>600000</v>
      </c>
      <c r="G6" s="26">
        <v>300000</v>
      </c>
      <c r="H6" s="26">
        <v>316476</v>
      </c>
      <c r="I6" s="26">
        <v>500000</v>
      </c>
      <c r="J6" s="26">
        <v>1000000</v>
      </c>
      <c r="K6" s="26">
        <v>0</v>
      </c>
      <c r="L6" s="27">
        <f>SUM(C6:K6,'APPENDIX 21 iii'!C6:M6,'APPENDIX 21 ii'!C6:L6,'APPENDIX 21 i'!C6:L6)</f>
        <v>31148720</v>
      </c>
      <c r="N6" s="185">
        <f>'APPENDIX 21 iii'!F6+'APPENDIX 21 ii'!D6+'APPENDIX 21 i'!K6</f>
        <v>3549873</v>
      </c>
      <c r="O6" s="37">
        <f>L6-N6</f>
        <v>27598847</v>
      </c>
    </row>
    <row r="7" spans="2:15" ht="32.25" customHeight="1" x14ac:dyDescent="0.3">
      <c r="B7" s="165" t="s">
        <v>109</v>
      </c>
      <c r="C7" s="26">
        <v>0</v>
      </c>
      <c r="D7" s="26">
        <v>102760</v>
      </c>
      <c r="E7" s="26">
        <v>50000</v>
      </c>
      <c r="F7" s="26">
        <v>0</v>
      </c>
      <c r="G7" s="26">
        <v>0</v>
      </c>
      <c r="H7" s="26">
        <v>0</v>
      </c>
      <c r="I7" s="26">
        <v>0</v>
      </c>
      <c r="J7" s="26">
        <v>0</v>
      </c>
      <c r="K7" s="26">
        <v>0</v>
      </c>
      <c r="L7" s="27">
        <f>SUM(C7:K7,'APPENDIX 21 iii'!C7:M7,'APPENDIX 21 ii'!C7:L7,'APPENDIX 21 i'!C7:L7)</f>
        <v>3170372</v>
      </c>
      <c r="N7" s="185">
        <f>'APPENDIX 21 iii'!F7+'APPENDIX 21 ii'!D7+'APPENDIX 21 i'!K7</f>
        <v>0</v>
      </c>
      <c r="O7" s="37">
        <f t="shared" ref="O7:O39" si="0">L7-N7</f>
        <v>3170372</v>
      </c>
    </row>
    <row r="8" spans="2:15" ht="32.25" customHeight="1" x14ac:dyDescent="0.3">
      <c r="B8" s="165" t="s">
        <v>110</v>
      </c>
      <c r="C8" s="26">
        <v>-2218</v>
      </c>
      <c r="D8" s="26">
        <v>77618</v>
      </c>
      <c r="E8" s="26">
        <v>0</v>
      </c>
      <c r="F8" s="26">
        <v>174111</v>
      </c>
      <c r="G8" s="26">
        <v>97313</v>
      </c>
      <c r="H8" s="26">
        <v>0</v>
      </c>
      <c r="I8" s="26">
        <v>192586</v>
      </c>
      <c r="J8" s="26">
        <v>0</v>
      </c>
      <c r="K8" s="26">
        <v>0</v>
      </c>
      <c r="L8" s="27">
        <f>SUM(C8:K8,'APPENDIX 21 iii'!C8:M8,'APPENDIX 21 ii'!C8:L8,'APPENDIX 21 i'!C8:L8)</f>
        <v>5189179</v>
      </c>
      <c r="N8" s="185">
        <f>'APPENDIX 21 iii'!F8+'APPENDIX 21 ii'!D8+'APPENDIX 21 i'!K8</f>
        <v>327504</v>
      </c>
      <c r="O8" s="37">
        <f t="shared" si="0"/>
        <v>4861675</v>
      </c>
    </row>
    <row r="9" spans="2:15" ht="32.25" customHeight="1" x14ac:dyDescent="0.3">
      <c r="B9" s="165" t="s">
        <v>111</v>
      </c>
      <c r="C9" s="26">
        <v>0</v>
      </c>
      <c r="D9" s="26">
        <v>0</v>
      </c>
      <c r="E9" s="26">
        <v>0</v>
      </c>
      <c r="F9" s="26">
        <v>0</v>
      </c>
      <c r="G9" s="26">
        <v>0</v>
      </c>
      <c r="H9" s="26">
        <v>0</v>
      </c>
      <c r="I9" s="26">
        <v>0</v>
      </c>
      <c r="J9" s="26">
        <v>0</v>
      </c>
      <c r="K9" s="26">
        <v>0</v>
      </c>
      <c r="L9" s="27">
        <f>SUM(C9:K9,'APPENDIX 21 iii'!C9:M9,'APPENDIX 21 ii'!C9:L9,'APPENDIX 21 i'!C9:L9)</f>
        <v>0</v>
      </c>
      <c r="N9" s="185">
        <f>'APPENDIX 21 iii'!F9+'APPENDIX 21 ii'!D9+'APPENDIX 21 i'!K9</f>
        <v>0</v>
      </c>
      <c r="O9" s="37">
        <f t="shared" si="0"/>
        <v>0</v>
      </c>
    </row>
    <row r="10" spans="2:15" ht="32.25" customHeight="1" x14ac:dyDescent="0.3">
      <c r="B10" s="165" t="s">
        <v>112</v>
      </c>
      <c r="C10" s="26">
        <v>230854</v>
      </c>
      <c r="D10" s="26">
        <v>-211532</v>
      </c>
      <c r="E10" s="26">
        <v>-195077</v>
      </c>
      <c r="F10" s="26">
        <v>478610</v>
      </c>
      <c r="G10" s="26">
        <v>1065193</v>
      </c>
      <c r="H10" s="26">
        <v>187790</v>
      </c>
      <c r="I10" s="26">
        <v>1289036</v>
      </c>
      <c r="J10" s="26">
        <v>5011433</v>
      </c>
      <c r="K10" s="26">
        <v>0</v>
      </c>
      <c r="L10" s="27">
        <f>SUM(C10:K10,'APPENDIX 21 iii'!C10:M10,'APPENDIX 21 ii'!C10:L10,'APPENDIX 21 i'!C10:L10)</f>
        <v>55815487</v>
      </c>
      <c r="N10" s="185">
        <f>'APPENDIX 21 iii'!F10+'APPENDIX 21 ii'!D10+'APPENDIX 21 i'!K10</f>
        <v>23705158</v>
      </c>
      <c r="O10" s="37">
        <f t="shared" si="0"/>
        <v>32110329</v>
      </c>
    </row>
    <row r="11" spans="2:15" ht="32.25" customHeight="1" x14ac:dyDescent="0.3">
      <c r="B11" s="165" t="s">
        <v>113</v>
      </c>
      <c r="C11" s="26">
        <v>0</v>
      </c>
      <c r="D11" s="26">
        <v>0</v>
      </c>
      <c r="E11" s="26">
        <v>0</v>
      </c>
      <c r="F11" s="26">
        <v>18269</v>
      </c>
      <c r="G11" s="26">
        <v>1341</v>
      </c>
      <c r="H11" s="26">
        <v>0</v>
      </c>
      <c r="I11" s="26">
        <v>25000</v>
      </c>
      <c r="J11" s="26">
        <v>2084043</v>
      </c>
      <c r="K11" s="26">
        <v>0</v>
      </c>
      <c r="L11" s="27">
        <f>SUM(C11:K11,'APPENDIX 21 iii'!C11:M11,'APPENDIX 21 ii'!C11:L11,'APPENDIX 21 i'!C11:L11)</f>
        <v>6573867</v>
      </c>
      <c r="N11" s="185">
        <f>'APPENDIX 21 iii'!F11+'APPENDIX 21 ii'!D11+'APPENDIX 21 i'!K11</f>
        <v>654224</v>
      </c>
      <c r="O11" s="37">
        <f t="shared" si="0"/>
        <v>5919643</v>
      </c>
    </row>
    <row r="12" spans="2:15" ht="32.25" customHeight="1" x14ac:dyDescent="0.25">
      <c r="B12" s="173" t="s">
        <v>114</v>
      </c>
      <c r="C12" s="113">
        <v>630635</v>
      </c>
      <c r="D12" s="113">
        <v>757446</v>
      </c>
      <c r="E12" s="113">
        <v>325126</v>
      </c>
      <c r="F12" s="113">
        <v>1270990</v>
      </c>
      <c r="G12" s="113">
        <v>1463846</v>
      </c>
      <c r="H12" s="113">
        <v>504266</v>
      </c>
      <c r="I12" s="113">
        <v>2006622</v>
      </c>
      <c r="J12" s="113">
        <v>8095477</v>
      </c>
      <c r="K12" s="113">
        <v>0</v>
      </c>
      <c r="L12" s="113">
        <f>SUM(C12:K12,'APPENDIX 21 iii'!C12:M12,'APPENDIX 21 ii'!C12:L12,'APPENDIX 21 i'!C12:L12)</f>
        <v>101897623</v>
      </c>
      <c r="N12" s="185">
        <f>'APPENDIX 21 iii'!F12+'APPENDIX 21 ii'!D12+'APPENDIX 21 i'!K12</f>
        <v>28236759</v>
      </c>
      <c r="O12" s="37">
        <f t="shared" si="0"/>
        <v>73660864</v>
      </c>
    </row>
    <row r="13" spans="2:15" ht="32.25" customHeight="1" x14ac:dyDescent="0.3">
      <c r="B13" s="165" t="s">
        <v>115</v>
      </c>
      <c r="C13" s="26">
        <v>858726</v>
      </c>
      <c r="D13" s="26">
        <v>1636449</v>
      </c>
      <c r="E13" s="26">
        <v>855817</v>
      </c>
      <c r="F13" s="26">
        <v>922654</v>
      </c>
      <c r="G13" s="26">
        <v>1350469</v>
      </c>
      <c r="H13" s="26">
        <v>1039247</v>
      </c>
      <c r="I13" s="26">
        <v>1584713</v>
      </c>
      <c r="J13" s="26">
        <v>7364981</v>
      </c>
      <c r="K13" s="26">
        <v>0</v>
      </c>
      <c r="L13" s="27">
        <f>SUM(C13:K13,'APPENDIX 21 iii'!C13:M13,'APPENDIX 21 ii'!C13:L13,'APPENDIX 21 i'!C13:L13)</f>
        <v>110714422</v>
      </c>
      <c r="N13" s="185">
        <f>'APPENDIX 21 iii'!F13+'APPENDIX 21 ii'!D13+'APPENDIX 21 i'!K13</f>
        <v>13388449</v>
      </c>
      <c r="O13" s="37">
        <f t="shared" si="0"/>
        <v>97325973</v>
      </c>
    </row>
    <row r="14" spans="2:15" ht="32.25" customHeight="1" x14ac:dyDescent="0.3">
      <c r="B14" s="165" t="s">
        <v>116</v>
      </c>
      <c r="C14" s="26">
        <v>0</v>
      </c>
      <c r="D14" s="26">
        <v>0</v>
      </c>
      <c r="E14" s="26">
        <v>0</v>
      </c>
      <c r="F14" s="26">
        <v>0</v>
      </c>
      <c r="G14" s="26">
        <v>0</v>
      </c>
      <c r="H14" s="26">
        <v>0</v>
      </c>
      <c r="I14" s="26">
        <v>0</v>
      </c>
      <c r="J14" s="26">
        <v>0</v>
      </c>
      <c r="K14" s="26">
        <v>0</v>
      </c>
      <c r="L14" s="27">
        <f>SUM(C14:K14,'APPENDIX 21 iii'!C14:M14,'APPENDIX 21 ii'!C14:L14,'APPENDIX 21 i'!C14:L14)</f>
        <v>0</v>
      </c>
      <c r="N14" s="185">
        <f>'APPENDIX 21 iii'!F14+'APPENDIX 21 ii'!D14+'APPENDIX 21 i'!K14</f>
        <v>0</v>
      </c>
      <c r="O14" s="37">
        <f t="shared" si="0"/>
        <v>0</v>
      </c>
    </row>
    <row r="15" spans="2:15" ht="32.25" customHeight="1" x14ac:dyDescent="0.3">
      <c r="B15" s="165" t="s">
        <v>117</v>
      </c>
      <c r="C15" s="26">
        <v>0</v>
      </c>
      <c r="D15" s="26">
        <v>0</v>
      </c>
      <c r="E15" s="26">
        <v>40000</v>
      </c>
      <c r="F15" s="26">
        <v>62656</v>
      </c>
      <c r="G15" s="26">
        <v>56794</v>
      </c>
      <c r="H15" s="26">
        <v>0</v>
      </c>
      <c r="I15" s="26">
        <v>56715</v>
      </c>
      <c r="J15" s="26">
        <v>0</v>
      </c>
      <c r="K15" s="26">
        <v>0</v>
      </c>
      <c r="L15" s="27">
        <f>SUM(C15:K15,'APPENDIX 21 iii'!C15:M15,'APPENDIX 21 ii'!C15:L15,'APPENDIX 21 i'!C15:L15)</f>
        <v>2143101</v>
      </c>
      <c r="N15" s="185">
        <f>'APPENDIX 21 iii'!F15+'APPENDIX 21 ii'!D15+'APPENDIX 21 i'!K15</f>
        <v>134494</v>
      </c>
      <c r="O15" s="37">
        <f t="shared" si="0"/>
        <v>2008607</v>
      </c>
    </row>
    <row r="16" spans="2:15" ht="32.25" customHeight="1" x14ac:dyDescent="0.3">
      <c r="B16" s="165" t="s">
        <v>118</v>
      </c>
      <c r="C16" s="26">
        <v>530811</v>
      </c>
      <c r="D16" s="26">
        <v>305968</v>
      </c>
      <c r="E16" s="26">
        <v>321934</v>
      </c>
      <c r="F16" s="26">
        <v>252148</v>
      </c>
      <c r="G16" s="26">
        <v>319394</v>
      </c>
      <c r="H16" s="26">
        <v>47413</v>
      </c>
      <c r="I16" s="26">
        <v>523769</v>
      </c>
      <c r="J16" s="26">
        <v>1081246</v>
      </c>
      <c r="K16" s="26">
        <v>0</v>
      </c>
      <c r="L16" s="27">
        <f>SUM(C16:K16,'APPENDIX 21 iii'!C16:M16,'APPENDIX 21 ii'!C16:L16,'APPENDIX 21 i'!C16:L16)</f>
        <v>23472774</v>
      </c>
      <c r="N16" s="185">
        <f>'APPENDIX 21 iii'!F16+'APPENDIX 21 ii'!D16+'APPENDIX 21 i'!K16</f>
        <v>1871824</v>
      </c>
      <c r="O16" s="37">
        <f t="shared" si="0"/>
        <v>21600950</v>
      </c>
    </row>
    <row r="17" spans="2:15" ht="32.25" customHeight="1" thickBot="1" x14ac:dyDescent="0.3">
      <c r="B17" s="171" t="s">
        <v>119</v>
      </c>
      <c r="C17" s="135">
        <v>2020173</v>
      </c>
      <c r="D17" s="135">
        <v>2699863</v>
      </c>
      <c r="E17" s="135">
        <v>1542877</v>
      </c>
      <c r="F17" s="135">
        <v>2508449</v>
      </c>
      <c r="G17" s="135">
        <v>3190503</v>
      </c>
      <c r="H17" s="135">
        <v>1590926</v>
      </c>
      <c r="I17" s="135">
        <v>4171819</v>
      </c>
      <c r="J17" s="135">
        <v>16541703</v>
      </c>
      <c r="K17" s="135">
        <v>0</v>
      </c>
      <c r="L17" s="135">
        <f>SUM(C17:K17,'APPENDIX 21 iii'!C17:M17,'APPENDIX 21 ii'!C17:L17,'APPENDIX 21 i'!C17:L17)</f>
        <v>238227923</v>
      </c>
      <c r="N17" s="185">
        <f>'APPENDIX 21 iii'!F17+'APPENDIX 21 ii'!D17+'APPENDIX 21 i'!K17</f>
        <v>43631525</v>
      </c>
      <c r="O17" s="37">
        <f t="shared" si="0"/>
        <v>194596398</v>
      </c>
    </row>
    <row r="18" spans="2:15" ht="32.25" customHeight="1" thickTop="1" x14ac:dyDescent="0.3">
      <c r="B18" s="168" t="s">
        <v>120</v>
      </c>
      <c r="C18" s="111">
        <v>0</v>
      </c>
      <c r="D18" s="111">
        <v>0</v>
      </c>
      <c r="E18" s="111">
        <v>0</v>
      </c>
      <c r="F18" s="111">
        <v>302136</v>
      </c>
      <c r="G18" s="111">
        <v>0</v>
      </c>
      <c r="H18" s="111">
        <v>0</v>
      </c>
      <c r="I18" s="111">
        <v>240660</v>
      </c>
      <c r="J18" s="111">
        <v>0</v>
      </c>
      <c r="K18" s="111">
        <v>0</v>
      </c>
      <c r="L18" s="112">
        <f>SUM(C18:K18,'APPENDIX 21 iii'!C18:M18,'APPENDIX 21 ii'!C18:L18,'APPENDIX 21 i'!C18:L18)</f>
        <v>5969603</v>
      </c>
      <c r="N18" s="185">
        <f>'APPENDIX 21 iii'!F18+'APPENDIX 21 ii'!D18+'APPENDIX 21 i'!K18</f>
        <v>555762</v>
      </c>
      <c r="O18" s="37">
        <f t="shared" si="0"/>
        <v>5413841</v>
      </c>
    </row>
    <row r="19" spans="2:15" ht="32.25" customHeight="1" x14ac:dyDescent="0.3">
      <c r="B19" s="165" t="s">
        <v>121</v>
      </c>
      <c r="C19" s="26">
        <v>0</v>
      </c>
      <c r="D19" s="26">
        <v>516700</v>
      </c>
      <c r="E19" s="26">
        <v>21100</v>
      </c>
      <c r="F19" s="26">
        <v>0</v>
      </c>
      <c r="G19" s="26">
        <v>1211380</v>
      </c>
      <c r="H19" s="26">
        <v>483227</v>
      </c>
      <c r="I19" s="26">
        <v>1716399</v>
      </c>
      <c r="J19" s="26">
        <v>3711700</v>
      </c>
      <c r="K19" s="26">
        <v>0</v>
      </c>
      <c r="L19" s="27">
        <f>SUM(C19:K19,'APPENDIX 21 iii'!C19:M19,'APPENDIX 21 ii'!C19:L19,'APPENDIX 21 i'!C19:L19)</f>
        <v>36128728</v>
      </c>
      <c r="N19" s="185">
        <f>'APPENDIX 21 iii'!F19+'APPENDIX 21 ii'!D19+'APPENDIX 21 i'!K19</f>
        <v>8832776</v>
      </c>
      <c r="O19" s="37">
        <f t="shared" si="0"/>
        <v>27295952</v>
      </c>
    </row>
    <row r="20" spans="2:15" ht="32.25" customHeight="1" x14ac:dyDescent="0.3">
      <c r="B20" s="165" t="s">
        <v>122</v>
      </c>
      <c r="C20" s="26">
        <v>8863</v>
      </c>
      <c r="D20" s="26">
        <v>21130</v>
      </c>
      <c r="E20" s="26">
        <v>25534</v>
      </c>
      <c r="F20" s="26">
        <v>18180</v>
      </c>
      <c r="G20" s="26">
        <v>51249</v>
      </c>
      <c r="H20" s="26">
        <v>17782</v>
      </c>
      <c r="I20" s="26">
        <v>10838</v>
      </c>
      <c r="J20" s="26">
        <v>41397</v>
      </c>
      <c r="K20" s="26">
        <v>0</v>
      </c>
      <c r="L20" s="27">
        <f>SUM(C20:K20,'APPENDIX 21 iii'!C20:M20,'APPENDIX 21 ii'!C20:L20,'APPENDIX 21 i'!C20:L20)</f>
        <v>2139299</v>
      </c>
      <c r="N20" s="185">
        <f>'APPENDIX 21 iii'!F20+'APPENDIX 21 ii'!D20+'APPENDIX 21 i'!K20</f>
        <v>83312</v>
      </c>
      <c r="O20" s="37">
        <f t="shared" si="0"/>
        <v>2055987</v>
      </c>
    </row>
    <row r="21" spans="2:15" ht="32.25" customHeight="1" x14ac:dyDescent="0.3">
      <c r="B21" s="165" t="s">
        <v>123</v>
      </c>
      <c r="C21" s="26">
        <v>684168</v>
      </c>
      <c r="D21" s="26">
        <v>656500</v>
      </c>
      <c r="E21" s="26">
        <v>32907</v>
      </c>
      <c r="F21" s="26">
        <v>1053573</v>
      </c>
      <c r="G21" s="26">
        <v>312000</v>
      </c>
      <c r="H21" s="26">
        <v>94639</v>
      </c>
      <c r="I21" s="26">
        <v>239061</v>
      </c>
      <c r="J21" s="26">
        <v>3989449</v>
      </c>
      <c r="K21" s="26">
        <v>0</v>
      </c>
      <c r="L21" s="27">
        <f>SUM(C21:K21,'APPENDIX 21 iii'!C21:M21,'APPENDIX 21 ii'!C21:L21,'APPENDIX 21 i'!C21:L21)</f>
        <v>69900786</v>
      </c>
      <c r="N21" s="185">
        <f>'APPENDIX 21 iii'!F21+'APPENDIX 21 ii'!D21+'APPENDIX 21 i'!K21</f>
        <v>16043690</v>
      </c>
      <c r="O21" s="37">
        <f t="shared" si="0"/>
        <v>53857096</v>
      </c>
    </row>
    <row r="22" spans="2:15" ht="32.25" customHeight="1" x14ac:dyDescent="0.3">
      <c r="B22" s="165" t="s">
        <v>124</v>
      </c>
      <c r="C22" s="26">
        <v>0</v>
      </c>
      <c r="D22" s="26">
        <v>0</v>
      </c>
      <c r="E22" s="26">
        <v>0</v>
      </c>
      <c r="F22" s="26">
        <v>0</v>
      </c>
      <c r="G22" s="26">
        <v>0</v>
      </c>
      <c r="H22" s="26">
        <v>0</v>
      </c>
      <c r="I22" s="26">
        <v>20193</v>
      </c>
      <c r="J22" s="26">
        <v>0</v>
      </c>
      <c r="K22" s="26">
        <v>0</v>
      </c>
      <c r="L22" s="27">
        <f>SUM(C22:K22,'APPENDIX 21 iii'!C22:M22,'APPENDIX 21 ii'!C22:L22,'APPENDIX 21 i'!C22:L22)</f>
        <v>402346</v>
      </c>
      <c r="N22" s="185">
        <f>'APPENDIX 21 iii'!F22+'APPENDIX 21 ii'!D22+'APPENDIX 21 i'!K22</f>
        <v>0</v>
      </c>
      <c r="O22" s="37">
        <f t="shared" si="0"/>
        <v>402346</v>
      </c>
    </row>
    <row r="23" spans="2:15" ht="32.25" customHeight="1" x14ac:dyDescent="0.3">
      <c r="B23" s="165" t="s">
        <v>125</v>
      </c>
      <c r="C23" s="26">
        <v>0</v>
      </c>
      <c r="D23" s="26">
        <v>0</v>
      </c>
      <c r="E23" s="26">
        <v>0</v>
      </c>
      <c r="F23" s="26">
        <v>0</v>
      </c>
      <c r="G23" s="26">
        <v>0</v>
      </c>
      <c r="H23" s="26">
        <v>0</v>
      </c>
      <c r="I23" s="26">
        <v>615600</v>
      </c>
      <c r="J23" s="26">
        <v>0</v>
      </c>
      <c r="K23" s="26">
        <v>0</v>
      </c>
      <c r="L23" s="27">
        <f>SUM(C23:K23,'APPENDIX 21 iii'!C23:M23,'APPENDIX 21 ii'!C23:L23,'APPENDIX 21 i'!C23:L23)</f>
        <v>9221842</v>
      </c>
      <c r="N23" s="185">
        <f>'APPENDIX 21 iii'!F23+'APPENDIX 21 ii'!D23+'APPENDIX 21 i'!K23</f>
        <v>4587101</v>
      </c>
      <c r="O23" s="37">
        <f t="shared" si="0"/>
        <v>4634741</v>
      </c>
    </row>
    <row r="24" spans="2:15" ht="32.25" customHeight="1" x14ac:dyDescent="0.3">
      <c r="B24" s="165" t="s">
        <v>126</v>
      </c>
      <c r="C24" s="26">
        <v>78570</v>
      </c>
      <c r="D24" s="26">
        <v>20000</v>
      </c>
      <c r="E24" s="26">
        <v>56769</v>
      </c>
      <c r="F24" s="26">
        <v>14884</v>
      </c>
      <c r="G24" s="26">
        <v>27090</v>
      </c>
      <c r="H24" s="26">
        <v>0</v>
      </c>
      <c r="I24" s="26">
        <v>20000</v>
      </c>
      <c r="J24" s="26">
        <v>725609</v>
      </c>
      <c r="K24" s="26">
        <v>0</v>
      </c>
      <c r="L24" s="27">
        <f>SUM(C24:K24,'APPENDIX 21 iii'!C24:M24,'APPENDIX 21 ii'!C24:L24,'APPENDIX 21 i'!C24:L24)</f>
        <v>4192758</v>
      </c>
      <c r="N24" s="185">
        <f>'APPENDIX 21 iii'!F24+'APPENDIX 21 ii'!D24+'APPENDIX 21 i'!K24</f>
        <v>1027997</v>
      </c>
      <c r="O24" s="37">
        <f t="shared" si="0"/>
        <v>3164761</v>
      </c>
    </row>
    <row r="25" spans="2:15" ht="32.25" customHeight="1" x14ac:dyDescent="0.3">
      <c r="B25" s="165" t="s">
        <v>127</v>
      </c>
      <c r="C25" s="26">
        <v>0</v>
      </c>
      <c r="D25" s="26">
        <v>0</v>
      </c>
      <c r="E25" s="26">
        <v>0</v>
      </c>
      <c r="F25" s="26">
        <v>0</v>
      </c>
      <c r="G25" s="26">
        <v>0</v>
      </c>
      <c r="H25" s="26">
        <v>0</v>
      </c>
      <c r="I25" s="26">
        <v>0</v>
      </c>
      <c r="J25" s="26">
        <v>0</v>
      </c>
      <c r="K25" s="26">
        <v>0</v>
      </c>
      <c r="L25" s="27">
        <f>SUM(C25:K25,'APPENDIX 21 iii'!C25:M25,'APPENDIX 21 ii'!C25:L25,'APPENDIX 21 i'!C25:L25)</f>
        <v>107621</v>
      </c>
      <c r="N25" s="185">
        <f>'APPENDIX 21 iii'!F25+'APPENDIX 21 ii'!D25+'APPENDIX 21 i'!K25</f>
        <v>0</v>
      </c>
      <c r="O25" s="37">
        <f t="shared" si="0"/>
        <v>107621</v>
      </c>
    </row>
    <row r="26" spans="2:15" ht="32.25" customHeight="1" x14ac:dyDescent="0.3">
      <c r="B26" s="165" t="s">
        <v>128</v>
      </c>
      <c r="C26" s="26">
        <v>0</v>
      </c>
      <c r="D26" s="26">
        <v>0</v>
      </c>
      <c r="E26" s="26">
        <v>0</v>
      </c>
      <c r="F26" s="26">
        <v>0</v>
      </c>
      <c r="G26" s="26">
        <v>0</v>
      </c>
      <c r="H26" s="26">
        <v>0</v>
      </c>
      <c r="I26" s="26">
        <v>0</v>
      </c>
      <c r="J26" s="26">
        <v>0</v>
      </c>
      <c r="K26" s="26">
        <v>0</v>
      </c>
      <c r="L26" s="27">
        <f>SUM(C26:K26,'APPENDIX 21 iii'!C26:M26,'APPENDIX 21 ii'!C26:L26,'APPENDIX 21 i'!C26:L26)</f>
        <v>0</v>
      </c>
      <c r="N26" s="185">
        <f>'APPENDIX 21 iii'!F26+'APPENDIX 21 ii'!D26+'APPENDIX 21 i'!K26</f>
        <v>0</v>
      </c>
      <c r="O26" s="37">
        <f t="shared" si="0"/>
        <v>0</v>
      </c>
    </row>
    <row r="27" spans="2:15" ht="32.25" customHeight="1" x14ac:dyDescent="0.3">
      <c r="B27" s="165" t="s">
        <v>129</v>
      </c>
      <c r="C27" s="26">
        <v>33808</v>
      </c>
      <c r="D27" s="26">
        <v>691</v>
      </c>
      <c r="E27" s="26">
        <v>0</v>
      </c>
      <c r="F27" s="26">
        <v>254734</v>
      </c>
      <c r="G27" s="26">
        <v>24162</v>
      </c>
      <c r="H27" s="26">
        <v>0</v>
      </c>
      <c r="I27" s="26">
        <v>6220</v>
      </c>
      <c r="J27" s="26">
        <v>1703942</v>
      </c>
      <c r="K27" s="26">
        <v>0</v>
      </c>
      <c r="L27" s="27">
        <f>SUM(C27:K27,'APPENDIX 21 iii'!C27:M27,'APPENDIX 21 ii'!C27:L27,'APPENDIX 21 i'!C27:L27)</f>
        <v>12363768</v>
      </c>
      <c r="N27" s="185">
        <f>'APPENDIX 21 iii'!F27+'APPENDIX 21 ii'!D27+'APPENDIX 21 i'!K27</f>
        <v>2220368</v>
      </c>
      <c r="O27" s="37">
        <f t="shared" si="0"/>
        <v>10143400</v>
      </c>
    </row>
    <row r="28" spans="2:15" ht="32.25" customHeight="1" x14ac:dyDescent="0.3">
      <c r="B28" s="165" t="s">
        <v>150</v>
      </c>
      <c r="C28" s="26">
        <v>0</v>
      </c>
      <c r="D28" s="26">
        <v>104103</v>
      </c>
      <c r="E28" s="26">
        <v>0</v>
      </c>
      <c r="F28" s="26">
        <v>7113</v>
      </c>
      <c r="G28" s="26">
        <v>58092</v>
      </c>
      <c r="H28" s="26">
        <v>59</v>
      </c>
      <c r="I28" s="26">
        <v>7985</v>
      </c>
      <c r="J28" s="26">
        <v>76712</v>
      </c>
      <c r="K28" s="26">
        <v>0</v>
      </c>
      <c r="L28" s="27">
        <f>SUM(C28:K28,'APPENDIX 21 iii'!C28:M28,'APPENDIX 21 ii'!C28:L28,'APPENDIX 21 i'!C28:L28)</f>
        <v>3703154</v>
      </c>
      <c r="N28" s="185">
        <f>'APPENDIX 21 iii'!F28+'APPENDIX 21 ii'!D28+'APPENDIX 21 i'!K28</f>
        <v>202231</v>
      </c>
      <c r="O28" s="37">
        <f t="shared" si="0"/>
        <v>3500923</v>
      </c>
    </row>
    <row r="29" spans="2:15" ht="32.25" customHeight="1" x14ac:dyDescent="0.3">
      <c r="B29" s="165" t="s">
        <v>131</v>
      </c>
      <c r="C29" s="26">
        <v>0</v>
      </c>
      <c r="D29" s="26">
        <v>0</v>
      </c>
      <c r="E29" s="26">
        <v>0</v>
      </c>
      <c r="F29" s="26">
        <v>0</v>
      </c>
      <c r="G29" s="26">
        <v>0</v>
      </c>
      <c r="H29" s="26">
        <v>0</v>
      </c>
      <c r="I29" s="26">
        <v>0</v>
      </c>
      <c r="J29" s="26">
        <v>0</v>
      </c>
      <c r="K29" s="26">
        <v>0</v>
      </c>
      <c r="L29" s="27">
        <f>SUM(C29:K29,'APPENDIX 21 iii'!C29:M29,'APPENDIX 21 ii'!C29:L29,'APPENDIX 21 i'!C29:L29)</f>
        <v>521</v>
      </c>
      <c r="N29" s="185">
        <f>'APPENDIX 21 iii'!F29+'APPENDIX 21 ii'!D29+'APPENDIX 21 i'!K29</f>
        <v>89</v>
      </c>
      <c r="O29" s="37">
        <f t="shared" si="0"/>
        <v>432</v>
      </c>
    </row>
    <row r="30" spans="2:15" ht="32.25" customHeight="1" x14ac:dyDescent="0.3">
      <c r="B30" s="165" t="s">
        <v>132</v>
      </c>
      <c r="C30" s="26">
        <v>0</v>
      </c>
      <c r="D30" s="26">
        <v>0</v>
      </c>
      <c r="E30" s="26">
        <v>0</v>
      </c>
      <c r="F30" s="26">
        <v>0</v>
      </c>
      <c r="G30" s="26">
        <v>0</v>
      </c>
      <c r="H30" s="26">
        <v>0</v>
      </c>
      <c r="I30" s="26">
        <v>0</v>
      </c>
      <c r="J30" s="26">
        <v>0</v>
      </c>
      <c r="K30" s="26">
        <v>0</v>
      </c>
      <c r="L30" s="27">
        <f>SUM(C30:K30,'APPENDIX 21 iii'!C30:M30,'APPENDIX 21 ii'!C30:L30,'APPENDIX 21 i'!C30:L30)</f>
        <v>0</v>
      </c>
      <c r="N30" s="185">
        <f>'APPENDIX 21 iii'!F30+'APPENDIX 21 ii'!D30+'APPENDIX 21 i'!K30</f>
        <v>0</v>
      </c>
      <c r="O30" s="37">
        <f t="shared" si="0"/>
        <v>0</v>
      </c>
    </row>
    <row r="31" spans="2:15" ht="32.25" customHeight="1" x14ac:dyDescent="0.3">
      <c r="B31" s="165" t="s">
        <v>133</v>
      </c>
      <c r="C31" s="26">
        <v>0</v>
      </c>
      <c r="D31" s="26">
        <v>6940</v>
      </c>
      <c r="E31" s="26">
        <v>0</v>
      </c>
      <c r="F31" s="26">
        <v>9408</v>
      </c>
      <c r="G31" s="26">
        <v>193932</v>
      </c>
      <c r="H31" s="26">
        <v>0</v>
      </c>
      <c r="I31" s="26">
        <v>902522</v>
      </c>
      <c r="J31" s="26">
        <v>1255088</v>
      </c>
      <c r="K31" s="26">
        <v>0</v>
      </c>
      <c r="L31" s="27">
        <f>SUM(C31:K31,'APPENDIX 21 iii'!C31:M31,'APPENDIX 21 ii'!C31:L31,'APPENDIX 21 i'!C31:L31)</f>
        <v>3034880</v>
      </c>
      <c r="N31" s="185">
        <f>'APPENDIX 21 iii'!F31+'APPENDIX 21 ii'!D31+'APPENDIX 21 i'!K31</f>
        <v>15971</v>
      </c>
      <c r="O31" s="37">
        <f t="shared" si="0"/>
        <v>3018909</v>
      </c>
    </row>
    <row r="32" spans="2:15" ht="32.25" customHeight="1" x14ac:dyDescent="0.3">
      <c r="B32" s="165" t="s">
        <v>134</v>
      </c>
      <c r="C32" s="26">
        <v>7551</v>
      </c>
      <c r="D32" s="26">
        <v>0</v>
      </c>
      <c r="E32" s="26">
        <v>0</v>
      </c>
      <c r="F32" s="26">
        <v>143292</v>
      </c>
      <c r="G32" s="26">
        <v>0</v>
      </c>
      <c r="H32" s="26">
        <v>0</v>
      </c>
      <c r="I32" s="26">
        <v>0</v>
      </c>
      <c r="J32" s="26">
        <v>281704</v>
      </c>
      <c r="K32" s="26">
        <v>0</v>
      </c>
      <c r="L32" s="27">
        <f>SUM(C32:K32,'APPENDIX 21 iii'!C32:M32,'APPENDIX 21 ii'!C32:L32,'APPENDIX 21 i'!C32:L32)</f>
        <v>1701054</v>
      </c>
      <c r="N32" s="185">
        <f>'APPENDIX 21 iii'!F32+'APPENDIX 21 ii'!D32+'APPENDIX 21 i'!K32</f>
        <v>686735</v>
      </c>
      <c r="O32" s="37">
        <f t="shared" si="0"/>
        <v>1014319</v>
      </c>
    </row>
    <row r="33" spans="1:15" ht="32.25" customHeight="1" x14ac:dyDescent="0.3">
      <c r="B33" s="165" t="s">
        <v>135</v>
      </c>
      <c r="C33" s="26">
        <v>510493</v>
      </c>
      <c r="D33" s="26">
        <v>206741</v>
      </c>
      <c r="E33" s="26">
        <v>268134</v>
      </c>
      <c r="F33" s="26">
        <v>233000</v>
      </c>
      <c r="G33" s="26">
        <v>386642</v>
      </c>
      <c r="H33" s="26">
        <v>166542</v>
      </c>
      <c r="I33" s="26">
        <v>94647</v>
      </c>
      <c r="J33" s="26">
        <v>630089</v>
      </c>
      <c r="K33" s="26">
        <v>0</v>
      </c>
      <c r="L33" s="27">
        <f>SUM(C33:K33,'APPENDIX 21 iii'!C33:M33,'APPENDIX 21 ii'!C33:L33,'APPENDIX 21 i'!C33:L33)</f>
        <v>21514961</v>
      </c>
      <c r="N33" s="185">
        <f>'APPENDIX 21 iii'!F33+'APPENDIX 21 ii'!D33+'APPENDIX 21 i'!K33</f>
        <v>2042056</v>
      </c>
      <c r="O33" s="37">
        <f t="shared" si="0"/>
        <v>19472905</v>
      </c>
    </row>
    <row r="34" spans="1:15" ht="32.25" customHeight="1" x14ac:dyDescent="0.3">
      <c r="B34" s="165" t="s">
        <v>136</v>
      </c>
      <c r="C34" s="26">
        <v>92450</v>
      </c>
      <c r="D34" s="26">
        <v>64765</v>
      </c>
      <c r="E34" s="26">
        <v>100744</v>
      </c>
      <c r="F34" s="26">
        <v>6040</v>
      </c>
      <c r="G34" s="26">
        <v>33461</v>
      </c>
      <c r="H34" s="26">
        <v>9001</v>
      </c>
      <c r="I34" s="26">
        <v>1245</v>
      </c>
      <c r="J34" s="26">
        <v>769888</v>
      </c>
      <c r="K34" s="26">
        <v>0</v>
      </c>
      <c r="L34" s="27">
        <f>SUM(C34:K34,'APPENDIX 21 iii'!C34:M34,'APPENDIX 21 ii'!C34:L34,'APPENDIX 21 i'!C34:L34)</f>
        <v>6696537</v>
      </c>
      <c r="N34" s="185">
        <f>'APPENDIX 21 iii'!F34+'APPENDIX 21 ii'!D34+'APPENDIX 21 i'!K34</f>
        <v>404655</v>
      </c>
      <c r="O34" s="37">
        <f t="shared" si="0"/>
        <v>6291882</v>
      </c>
    </row>
    <row r="35" spans="1:15" ht="32.25" customHeight="1" x14ac:dyDescent="0.3">
      <c r="B35" s="165" t="s">
        <v>137</v>
      </c>
      <c r="C35" s="26">
        <v>345735</v>
      </c>
      <c r="D35" s="26">
        <v>826905</v>
      </c>
      <c r="E35" s="26">
        <v>307720</v>
      </c>
      <c r="F35" s="26">
        <v>327989</v>
      </c>
      <c r="G35" s="26">
        <v>712438</v>
      </c>
      <c r="H35" s="26">
        <v>676529</v>
      </c>
      <c r="I35" s="26">
        <v>161378</v>
      </c>
      <c r="J35" s="26">
        <v>1945561</v>
      </c>
      <c r="K35" s="26">
        <v>0</v>
      </c>
      <c r="L35" s="27">
        <f>SUM(C35:K35,'APPENDIX 21 iii'!C35:M35,'APPENDIX 21 ii'!C35:L35,'APPENDIX 21 i'!C35:L35)</f>
        <v>37972601</v>
      </c>
      <c r="N35" s="185">
        <f>'APPENDIX 21 iii'!F35+'APPENDIX 21 ii'!D35+'APPENDIX 21 i'!K35</f>
        <v>4647957</v>
      </c>
      <c r="O35" s="37">
        <f t="shared" si="0"/>
        <v>33324644</v>
      </c>
    </row>
    <row r="36" spans="1:15" ht="32.25" customHeight="1" x14ac:dyDescent="0.3">
      <c r="B36" s="165" t="s">
        <v>138</v>
      </c>
      <c r="C36" s="26">
        <v>201</v>
      </c>
      <c r="D36" s="26">
        <v>-2254</v>
      </c>
      <c r="E36" s="26">
        <v>0</v>
      </c>
      <c r="F36" s="26">
        <v>0</v>
      </c>
      <c r="G36" s="26">
        <v>32817</v>
      </c>
      <c r="H36" s="26">
        <v>2831</v>
      </c>
      <c r="I36" s="26">
        <v>31936</v>
      </c>
      <c r="J36" s="26">
        <v>793307</v>
      </c>
      <c r="K36" s="26">
        <v>0</v>
      </c>
      <c r="L36" s="27">
        <f>SUM(C36:K36,'APPENDIX 21 iii'!C36:M36,'APPENDIX 21 ii'!C36:L36,'APPENDIX 21 i'!C36:L36)</f>
        <v>5224054</v>
      </c>
      <c r="N36" s="185">
        <f>'APPENDIX 21 iii'!F36+'APPENDIX 21 ii'!D36+'APPENDIX 21 i'!K36</f>
        <v>327518</v>
      </c>
      <c r="O36" s="37">
        <f t="shared" si="0"/>
        <v>4896536</v>
      </c>
    </row>
    <row r="37" spans="1:15" ht="32.25" customHeight="1" x14ac:dyDescent="0.3">
      <c r="B37" s="165" t="s">
        <v>139</v>
      </c>
      <c r="C37" s="26">
        <v>143144</v>
      </c>
      <c r="D37" s="26">
        <v>257745</v>
      </c>
      <c r="E37" s="26">
        <v>652053</v>
      </c>
      <c r="F37" s="26">
        <v>33981</v>
      </c>
      <c r="G37" s="26">
        <v>79267</v>
      </c>
      <c r="H37" s="26">
        <v>78925</v>
      </c>
      <c r="I37" s="26">
        <v>33553</v>
      </c>
      <c r="J37" s="26">
        <v>227779</v>
      </c>
      <c r="K37" s="26">
        <v>0</v>
      </c>
      <c r="L37" s="27">
        <f>SUM(C37:K37,'APPENDIX 21 iii'!C37:M37,'APPENDIX 21 ii'!C37:L37,'APPENDIX 21 i'!C37:L37)</f>
        <v>10547436</v>
      </c>
      <c r="N37" s="185">
        <f>'APPENDIX 21 iii'!F37+'APPENDIX 21 ii'!D37+'APPENDIX 21 i'!K37</f>
        <v>276360</v>
      </c>
      <c r="O37" s="37">
        <f t="shared" si="0"/>
        <v>10271076</v>
      </c>
    </row>
    <row r="38" spans="1:15" ht="32.25" customHeight="1" x14ac:dyDescent="0.3">
      <c r="B38" s="165" t="s">
        <v>140</v>
      </c>
      <c r="C38" s="26">
        <v>115189</v>
      </c>
      <c r="D38" s="26">
        <v>19898</v>
      </c>
      <c r="E38" s="26">
        <v>77916</v>
      </c>
      <c r="F38" s="26">
        <v>104120</v>
      </c>
      <c r="G38" s="26">
        <v>67972</v>
      </c>
      <c r="H38" s="26">
        <v>61392</v>
      </c>
      <c r="I38" s="26">
        <v>69583</v>
      </c>
      <c r="J38" s="26">
        <v>389478</v>
      </c>
      <c r="K38" s="26">
        <v>0</v>
      </c>
      <c r="L38" s="27">
        <f>SUM(C38:K38,'APPENDIX 21 iii'!C38:M38,'APPENDIX 21 ii'!C38:L38,'APPENDIX 21 i'!C38:L38)</f>
        <v>7405980</v>
      </c>
      <c r="N38" s="185">
        <f>'APPENDIX 21 iii'!F38+'APPENDIX 21 ii'!D38+'APPENDIX 21 i'!K38</f>
        <v>1676946</v>
      </c>
      <c r="O38" s="37">
        <f t="shared" si="0"/>
        <v>5729034</v>
      </c>
    </row>
    <row r="39" spans="1:15" ht="25.5" customHeight="1" thickBot="1" x14ac:dyDescent="0.3">
      <c r="B39" s="171" t="s">
        <v>141</v>
      </c>
      <c r="C39" s="135">
        <v>2020173</v>
      </c>
      <c r="D39" s="135">
        <v>2699863</v>
      </c>
      <c r="E39" s="135">
        <v>1542877</v>
      </c>
      <c r="F39" s="135">
        <v>2508449</v>
      </c>
      <c r="G39" s="135">
        <v>3190503</v>
      </c>
      <c r="H39" s="135">
        <v>1590926</v>
      </c>
      <c r="I39" s="135">
        <v>4171819</v>
      </c>
      <c r="J39" s="135">
        <v>16541703</v>
      </c>
      <c r="K39" s="135">
        <v>0</v>
      </c>
      <c r="L39" s="135">
        <f>SUM(C39:K39,'APPENDIX 21 iii'!C39:M39,'APPENDIX 21 ii'!C39:L39,'APPENDIX 21 i'!C39:L39)</f>
        <v>238227923</v>
      </c>
      <c r="N39" s="185">
        <f>'APPENDIX 21 iii'!F39+'APPENDIX 21 ii'!D39+'APPENDIX 21 i'!K39</f>
        <v>43631525</v>
      </c>
      <c r="O39" s="37">
        <f t="shared" si="0"/>
        <v>194596398</v>
      </c>
    </row>
    <row r="40" spans="1:15" ht="15.75" thickTop="1" x14ac:dyDescent="0.25">
      <c r="A40" s="28"/>
      <c r="B40" s="294" t="s">
        <v>156</v>
      </c>
      <c r="C40" s="294"/>
      <c r="D40" s="294"/>
      <c r="E40" s="294"/>
      <c r="F40" s="294"/>
      <c r="G40" s="294"/>
      <c r="H40" s="294"/>
      <c r="I40" s="294"/>
      <c r="J40" s="294"/>
      <c r="K40" s="284"/>
      <c r="L40" s="284"/>
    </row>
    <row r="41" spans="1:15" x14ac:dyDescent="0.25">
      <c r="B41" s="28"/>
      <c r="C41" s="35"/>
      <c r="D41" s="35"/>
      <c r="E41" s="35"/>
      <c r="F41" s="35"/>
      <c r="G41" s="35"/>
      <c r="H41" s="35"/>
      <c r="I41" s="35"/>
      <c r="J41" s="35"/>
      <c r="K41" s="35"/>
      <c r="L41" s="35"/>
    </row>
    <row r="42" spans="1:15" x14ac:dyDescent="0.25">
      <c r="C42" s="36"/>
      <c r="D42" s="36"/>
      <c r="E42" s="36"/>
      <c r="F42" s="36"/>
      <c r="G42" s="36"/>
      <c r="H42" s="36"/>
      <c r="I42" s="174"/>
      <c r="J42" s="36"/>
      <c r="K42" s="36"/>
      <c r="L42" s="36"/>
    </row>
    <row r="43" spans="1:15" x14ac:dyDescent="0.25">
      <c r="C43" s="36"/>
      <c r="D43" s="36"/>
      <c r="E43" s="36"/>
      <c r="F43" s="36"/>
      <c r="G43" s="36"/>
      <c r="H43" s="36"/>
      <c r="I43" s="36"/>
      <c r="J43" s="36"/>
      <c r="K43" s="36"/>
      <c r="L43" s="36"/>
    </row>
    <row r="44" spans="1:15" x14ac:dyDescent="0.25">
      <c r="C44" s="36"/>
      <c r="D44" s="36"/>
      <c r="E44" s="36"/>
      <c r="F44" s="36"/>
      <c r="G44" s="36"/>
      <c r="H44" s="36"/>
      <c r="I44" s="36"/>
      <c r="J44" s="36"/>
      <c r="K44" s="36"/>
      <c r="L44" s="36"/>
    </row>
  </sheetData>
  <sheetProtection password="E931" sheet="1" objects="1" scenarios="1"/>
  <mergeCells count="4">
    <mergeCell ref="B4:L4"/>
    <mergeCell ref="B40:J40"/>
    <mergeCell ref="K40:L40"/>
    <mergeCell ref="B3:L3"/>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Q50"/>
  <sheetViews>
    <sheetView showGridLines="0" tabSelected="1" topLeftCell="A36" zoomScale="80" zoomScaleNormal="80" zoomScaleSheetLayoutView="70" workbookViewId="0">
      <selection activeCell="B50" sqref="B3:Q50"/>
    </sheetView>
  </sheetViews>
  <sheetFormatPr defaultRowHeight="19.5" customHeight="1" x14ac:dyDescent="0.25"/>
  <cols>
    <col min="1" max="1" width="14" style="11" customWidth="1"/>
    <col min="2" max="2" width="46" style="24" customWidth="1"/>
    <col min="3" max="3" width="22.85546875" style="11" customWidth="1"/>
    <col min="4" max="4" width="15.42578125" style="11" customWidth="1"/>
    <col min="5" max="5" width="13.28515625" style="11" bestFit="1" customWidth="1"/>
    <col min="6" max="6" width="16.7109375" style="11" customWidth="1"/>
    <col min="7" max="7" width="20.42578125" style="11" customWidth="1"/>
    <col min="8" max="8" width="16.7109375" style="11" customWidth="1"/>
    <col min="9" max="9" width="14.5703125" style="11" customWidth="1"/>
    <col min="10" max="10" width="22.85546875" style="11" customWidth="1"/>
    <col min="11" max="11" width="16.85546875" style="11" customWidth="1"/>
    <col min="12" max="12" width="17.5703125" style="11" customWidth="1"/>
    <col min="13" max="13" width="17.28515625" style="11" customWidth="1"/>
    <col min="14" max="14" width="13.140625" style="11" customWidth="1"/>
    <col min="15" max="15" width="14" style="11" customWidth="1"/>
    <col min="16" max="16" width="15.140625" style="11" customWidth="1"/>
    <col min="17" max="17" width="20.140625" style="11" customWidth="1"/>
    <col min="18" max="16384" width="9.140625" style="11"/>
  </cols>
  <sheetData>
    <row r="3" spans="2:17" ht="20.25" customHeight="1" x14ac:dyDescent="0.25">
      <c r="B3" s="232" t="s">
        <v>295</v>
      </c>
      <c r="C3" s="233"/>
      <c r="D3" s="233"/>
      <c r="E3" s="233"/>
      <c r="F3" s="233"/>
      <c r="G3" s="233"/>
      <c r="H3" s="233"/>
      <c r="I3" s="233"/>
      <c r="J3" s="233"/>
      <c r="K3" s="233"/>
      <c r="L3" s="233"/>
      <c r="M3" s="233"/>
      <c r="N3" s="233"/>
      <c r="O3" s="233"/>
      <c r="P3" s="233"/>
      <c r="Q3" s="234"/>
    </row>
    <row r="4" spans="2:17" s="29" customFormat="1" ht="45" x14ac:dyDescent="0.25">
      <c r="B4" s="68" t="s">
        <v>0</v>
      </c>
      <c r="C4" s="69" t="s">
        <v>1</v>
      </c>
      <c r="D4" s="69" t="s">
        <v>2</v>
      </c>
      <c r="E4" s="69" t="s">
        <v>3</v>
      </c>
      <c r="F4" s="69" t="s">
        <v>4</v>
      </c>
      <c r="G4" s="69" t="s">
        <v>5</v>
      </c>
      <c r="H4" s="69" t="s">
        <v>6</v>
      </c>
      <c r="I4" s="69" t="s">
        <v>7</v>
      </c>
      <c r="J4" s="69" t="s">
        <v>8</v>
      </c>
      <c r="K4" s="70" t="s">
        <v>9</v>
      </c>
      <c r="L4" s="70" t="s">
        <v>10</v>
      </c>
      <c r="M4" s="70" t="s">
        <v>11</v>
      </c>
      <c r="N4" s="70" t="s">
        <v>12</v>
      </c>
      <c r="O4" s="70" t="s">
        <v>13</v>
      </c>
      <c r="P4" s="70" t="s">
        <v>14</v>
      </c>
      <c r="Q4" s="70" t="s">
        <v>215</v>
      </c>
    </row>
    <row r="5" spans="2:17" ht="24.75" customHeight="1" x14ac:dyDescent="0.25">
      <c r="B5" s="239" t="s">
        <v>16</v>
      </c>
      <c r="C5" s="240"/>
      <c r="D5" s="240"/>
      <c r="E5" s="240"/>
      <c r="F5" s="240"/>
      <c r="G5" s="240"/>
      <c r="H5" s="240"/>
      <c r="I5" s="240"/>
      <c r="J5" s="240"/>
      <c r="K5" s="240"/>
      <c r="L5" s="240"/>
      <c r="M5" s="240"/>
      <c r="N5" s="240"/>
      <c r="O5" s="240"/>
      <c r="P5" s="240"/>
      <c r="Q5" s="241"/>
    </row>
    <row r="6" spans="2:17" ht="24.75" customHeight="1" x14ac:dyDescent="0.3">
      <c r="B6" s="25" t="s">
        <v>17</v>
      </c>
      <c r="C6" s="26">
        <v>0</v>
      </c>
      <c r="D6" s="26">
        <v>0</v>
      </c>
      <c r="E6" s="26">
        <v>0</v>
      </c>
      <c r="F6" s="26">
        <v>0</v>
      </c>
      <c r="G6" s="26">
        <v>59688</v>
      </c>
      <c r="H6" s="26">
        <v>0</v>
      </c>
      <c r="I6" s="26">
        <v>59688</v>
      </c>
      <c r="J6" s="26">
        <v>-59688</v>
      </c>
      <c r="K6" s="26">
        <v>0</v>
      </c>
      <c r="L6" s="26">
        <v>-59688</v>
      </c>
      <c r="M6" s="26">
        <v>-344837</v>
      </c>
      <c r="N6" s="26">
        <v>0</v>
      </c>
      <c r="O6" s="26">
        <v>0</v>
      </c>
      <c r="P6" s="26">
        <v>0</v>
      </c>
      <c r="Q6" s="27">
        <v>-404525</v>
      </c>
    </row>
    <row r="7" spans="2:17" ht="24.75" customHeight="1" x14ac:dyDescent="0.3">
      <c r="B7" s="25" t="s">
        <v>18</v>
      </c>
      <c r="C7" s="26">
        <v>0</v>
      </c>
      <c r="D7" s="26">
        <v>0</v>
      </c>
      <c r="E7" s="26">
        <v>0</v>
      </c>
      <c r="F7" s="26">
        <v>0</v>
      </c>
      <c r="G7" s="26">
        <v>27518</v>
      </c>
      <c r="H7" s="26">
        <v>0</v>
      </c>
      <c r="I7" s="26">
        <v>27518</v>
      </c>
      <c r="J7" s="26">
        <v>-27518</v>
      </c>
      <c r="K7" s="26">
        <v>-803</v>
      </c>
      <c r="L7" s="26">
        <v>-26714</v>
      </c>
      <c r="M7" s="26">
        <v>0</v>
      </c>
      <c r="N7" s="26">
        <v>0</v>
      </c>
      <c r="O7" s="26">
        <v>0</v>
      </c>
      <c r="P7" s="26">
        <v>0</v>
      </c>
      <c r="Q7" s="27">
        <v>-26714</v>
      </c>
    </row>
    <row r="8" spans="2:17" ht="24.75" customHeight="1" x14ac:dyDescent="0.3">
      <c r="B8" s="25" t="s">
        <v>19</v>
      </c>
      <c r="C8" s="26">
        <v>67498</v>
      </c>
      <c r="D8" s="26">
        <v>81962</v>
      </c>
      <c r="E8" s="26">
        <v>-8636</v>
      </c>
      <c r="F8" s="26">
        <v>140825</v>
      </c>
      <c r="G8" s="26">
        <v>0</v>
      </c>
      <c r="H8" s="26">
        <v>0</v>
      </c>
      <c r="I8" s="26">
        <v>0</v>
      </c>
      <c r="J8" s="26">
        <v>140825</v>
      </c>
      <c r="K8" s="26">
        <v>42247</v>
      </c>
      <c r="L8" s="26">
        <v>98578</v>
      </c>
      <c r="M8" s="26">
        <v>1332637</v>
      </c>
      <c r="N8" s="26">
        <v>0</v>
      </c>
      <c r="O8" s="26">
        <v>0</v>
      </c>
      <c r="P8" s="26">
        <v>0</v>
      </c>
      <c r="Q8" s="27">
        <v>1431215</v>
      </c>
    </row>
    <row r="9" spans="2:17" ht="24.75" customHeight="1" x14ac:dyDescent="0.3">
      <c r="B9" s="25" t="s">
        <v>199</v>
      </c>
      <c r="C9" s="26">
        <v>0</v>
      </c>
      <c r="D9" s="26">
        <v>0</v>
      </c>
      <c r="E9" s="26">
        <v>0</v>
      </c>
      <c r="F9" s="26">
        <v>0</v>
      </c>
      <c r="G9" s="26">
        <v>33655</v>
      </c>
      <c r="H9" s="26">
        <v>0</v>
      </c>
      <c r="I9" s="26">
        <v>33655</v>
      </c>
      <c r="J9" s="26">
        <v>-33655</v>
      </c>
      <c r="K9" s="26">
        <v>-7952</v>
      </c>
      <c r="L9" s="26">
        <v>-25703</v>
      </c>
      <c r="M9" s="26">
        <v>-154663</v>
      </c>
      <c r="N9" s="26">
        <v>0</v>
      </c>
      <c r="O9" s="26">
        <v>0</v>
      </c>
      <c r="P9" s="26">
        <v>0</v>
      </c>
      <c r="Q9" s="27">
        <v>-180366</v>
      </c>
    </row>
    <row r="10" spans="2:17" ht="24.75" customHeight="1" x14ac:dyDescent="0.3">
      <c r="B10" s="25" t="s">
        <v>20</v>
      </c>
      <c r="C10" s="26">
        <v>32952</v>
      </c>
      <c r="D10" s="26">
        <v>227409</v>
      </c>
      <c r="E10" s="26">
        <v>0</v>
      </c>
      <c r="F10" s="26">
        <v>260361</v>
      </c>
      <c r="G10" s="26">
        <v>0</v>
      </c>
      <c r="H10" s="26">
        <v>0</v>
      </c>
      <c r="I10" s="26">
        <v>32945</v>
      </c>
      <c r="J10" s="26">
        <v>227415</v>
      </c>
      <c r="K10" s="26">
        <v>53317</v>
      </c>
      <c r="L10" s="26">
        <v>174099</v>
      </c>
      <c r="M10" s="26">
        <v>4277802</v>
      </c>
      <c r="N10" s="26">
        <v>0</v>
      </c>
      <c r="O10" s="26">
        <v>0</v>
      </c>
      <c r="P10" s="26">
        <v>1500000</v>
      </c>
      <c r="Q10" s="27">
        <v>2951900</v>
      </c>
    </row>
    <row r="11" spans="2:17" ht="24.75" customHeight="1" x14ac:dyDescent="0.3">
      <c r="B11" s="25" t="s">
        <v>191</v>
      </c>
      <c r="C11" s="26">
        <v>159891</v>
      </c>
      <c r="D11" s="26">
        <v>0</v>
      </c>
      <c r="E11" s="26">
        <v>0</v>
      </c>
      <c r="F11" s="26">
        <v>159891</v>
      </c>
      <c r="G11" s="26">
        <v>0</v>
      </c>
      <c r="H11" s="26">
        <v>0</v>
      </c>
      <c r="I11" s="26">
        <v>0</v>
      </c>
      <c r="J11" s="26">
        <v>159891</v>
      </c>
      <c r="K11" s="26">
        <v>5079</v>
      </c>
      <c r="L11" s="26">
        <v>154812</v>
      </c>
      <c r="M11" s="26">
        <v>716566</v>
      </c>
      <c r="N11" s="26">
        <v>0</v>
      </c>
      <c r="O11" s="26">
        <v>0</v>
      </c>
      <c r="P11" s="26">
        <v>0</v>
      </c>
      <c r="Q11" s="27">
        <v>871378</v>
      </c>
    </row>
    <row r="12" spans="2:17" ht="24.75" customHeight="1" x14ac:dyDescent="0.3">
      <c r="B12" s="25" t="s">
        <v>21</v>
      </c>
      <c r="C12" s="26">
        <v>1027</v>
      </c>
      <c r="D12" s="26">
        <v>27111</v>
      </c>
      <c r="E12" s="26">
        <v>0</v>
      </c>
      <c r="F12" s="26">
        <v>28137</v>
      </c>
      <c r="G12" s="26">
        <v>0</v>
      </c>
      <c r="H12" s="26">
        <v>0</v>
      </c>
      <c r="I12" s="26">
        <v>0</v>
      </c>
      <c r="J12" s="26">
        <v>28137</v>
      </c>
      <c r="K12" s="26">
        <v>0</v>
      </c>
      <c r="L12" s="26">
        <v>28137</v>
      </c>
      <c r="M12" s="26">
        <v>-265937</v>
      </c>
      <c r="N12" s="26">
        <v>0</v>
      </c>
      <c r="O12" s="26">
        <v>0</v>
      </c>
      <c r="P12" s="26">
        <v>0</v>
      </c>
      <c r="Q12" s="27">
        <v>-237799</v>
      </c>
    </row>
    <row r="13" spans="2:17" ht="24.75" customHeight="1" x14ac:dyDescent="0.3">
      <c r="B13" s="25" t="s">
        <v>22</v>
      </c>
      <c r="C13" s="26">
        <v>124967</v>
      </c>
      <c r="D13" s="26">
        <v>0</v>
      </c>
      <c r="E13" s="26">
        <v>0</v>
      </c>
      <c r="F13" s="26">
        <v>124967</v>
      </c>
      <c r="G13" s="26">
        <v>0</v>
      </c>
      <c r="H13" s="26">
        <v>0</v>
      </c>
      <c r="I13" s="26">
        <v>0</v>
      </c>
      <c r="J13" s="26">
        <v>124967</v>
      </c>
      <c r="K13" s="26">
        <v>0</v>
      </c>
      <c r="L13" s="26">
        <v>124967</v>
      </c>
      <c r="M13" s="26">
        <v>0</v>
      </c>
      <c r="N13" s="26">
        <v>0</v>
      </c>
      <c r="O13" s="26">
        <v>0</v>
      </c>
      <c r="P13" s="26">
        <v>0</v>
      </c>
      <c r="Q13" s="27">
        <v>124967</v>
      </c>
    </row>
    <row r="14" spans="2:17" ht="24.75" customHeight="1" x14ac:dyDescent="0.3">
      <c r="B14" s="25" t="s">
        <v>23</v>
      </c>
      <c r="C14" s="26">
        <v>10045</v>
      </c>
      <c r="D14" s="26">
        <v>0</v>
      </c>
      <c r="E14" s="26">
        <v>0</v>
      </c>
      <c r="F14" s="26">
        <v>10045</v>
      </c>
      <c r="G14" s="26">
        <v>0</v>
      </c>
      <c r="H14" s="26">
        <v>0</v>
      </c>
      <c r="I14" s="26">
        <v>0</v>
      </c>
      <c r="J14" s="26">
        <v>10045</v>
      </c>
      <c r="K14" s="26">
        <v>0</v>
      </c>
      <c r="L14" s="26">
        <v>10045</v>
      </c>
      <c r="M14" s="26">
        <v>547938</v>
      </c>
      <c r="N14" s="26">
        <v>0</v>
      </c>
      <c r="O14" s="26">
        <v>0</v>
      </c>
      <c r="P14" s="26">
        <v>0</v>
      </c>
      <c r="Q14" s="27">
        <v>557983</v>
      </c>
    </row>
    <row r="15" spans="2:17" ht="24.75" customHeight="1" x14ac:dyDescent="0.3">
      <c r="B15" s="25" t="s">
        <v>24</v>
      </c>
      <c r="C15" s="26">
        <v>14575</v>
      </c>
      <c r="D15" s="26">
        <v>31225</v>
      </c>
      <c r="E15" s="26">
        <v>14748</v>
      </c>
      <c r="F15" s="26">
        <v>60548</v>
      </c>
      <c r="G15" s="26">
        <v>0</v>
      </c>
      <c r="H15" s="26">
        <v>33925</v>
      </c>
      <c r="I15" s="26">
        <v>34981</v>
      </c>
      <c r="J15" s="26">
        <v>25567</v>
      </c>
      <c r="K15" s="26">
        <v>5440</v>
      </c>
      <c r="L15" s="26">
        <v>20127</v>
      </c>
      <c r="M15" s="26">
        <v>851153</v>
      </c>
      <c r="N15" s="26">
        <v>0</v>
      </c>
      <c r="O15" s="26">
        <v>0</v>
      </c>
      <c r="P15" s="26">
        <v>0</v>
      </c>
      <c r="Q15" s="27">
        <v>871279</v>
      </c>
    </row>
    <row r="16" spans="2:17" ht="24.75" customHeight="1" x14ac:dyDescent="0.3">
      <c r="B16" s="25" t="s">
        <v>25</v>
      </c>
      <c r="C16" s="26">
        <v>0</v>
      </c>
      <c r="D16" s="26">
        <v>47434</v>
      </c>
      <c r="E16" s="26">
        <v>0</v>
      </c>
      <c r="F16" s="26">
        <v>47434</v>
      </c>
      <c r="G16" s="26">
        <v>66771</v>
      </c>
      <c r="H16" s="26">
        <v>4157</v>
      </c>
      <c r="I16" s="26">
        <v>93696</v>
      </c>
      <c r="J16" s="26">
        <v>-46262</v>
      </c>
      <c r="K16" s="26">
        <v>0</v>
      </c>
      <c r="L16" s="26">
        <v>-46262</v>
      </c>
      <c r="M16" s="26">
        <v>478844</v>
      </c>
      <c r="N16" s="26">
        <v>0</v>
      </c>
      <c r="O16" s="26">
        <v>0</v>
      </c>
      <c r="P16" s="26">
        <v>0</v>
      </c>
      <c r="Q16" s="27">
        <v>432582</v>
      </c>
    </row>
    <row r="17" spans="2:17" ht="24.75" customHeight="1" x14ac:dyDescent="0.3">
      <c r="B17" s="25" t="s">
        <v>26</v>
      </c>
      <c r="C17" s="26">
        <v>0</v>
      </c>
      <c r="D17" s="26">
        <v>45386</v>
      </c>
      <c r="E17" s="26">
        <v>0</v>
      </c>
      <c r="F17" s="26">
        <v>45386</v>
      </c>
      <c r="G17" s="26">
        <v>46989</v>
      </c>
      <c r="H17" s="26">
        <v>0</v>
      </c>
      <c r="I17" s="26">
        <v>46989</v>
      </c>
      <c r="J17" s="26">
        <v>-1603</v>
      </c>
      <c r="K17" s="26">
        <v>0</v>
      </c>
      <c r="L17" s="26">
        <v>-1603</v>
      </c>
      <c r="M17" s="26">
        <v>462393</v>
      </c>
      <c r="N17" s="26">
        <v>0</v>
      </c>
      <c r="O17" s="26">
        <v>0</v>
      </c>
      <c r="P17" s="26">
        <v>0</v>
      </c>
      <c r="Q17" s="27">
        <v>460790</v>
      </c>
    </row>
    <row r="18" spans="2:17" ht="24.75" customHeight="1" x14ac:dyDescent="0.3">
      <c r="B18" s="25" t="s">
        <v>27</v>
      </c>
      <c r="C18" s="26">
        <v>359276</v>
      </c>
      <c r="D18" s="26">
        <v>0</v>
      </c>
      <c r="E18" s="26">
        <v>0</v>
      </c>
      <c r="F18" s="26">
        <v>359276</v>
      </c>
      <c r="G18" s="26">
        <v>0</v>
      </c>
      <c r="H18" s="26">
        <v>0</v>
      </c>
      <c r="I18" s="26">
        <v>0</v>
      </c>
      <c r="J18" s="26">
        <v>359276</v>
      </c>
      <c r="K18" s="26">
        <v>118561</v>
      </c>
      <c r="L18" s="26">
        <v>240715</v>
      </c>
      <c r="M18" s="26">
        <v>1846564</v>
      </c>
      <c r="N18" s="26">
        <v>45469</v>
      </c>
      <c r="O18" s="26">
        <v>0</v>
      </c>
      <c r="P18" s="26">
        <v>0</v>
      </c>
      <c r="Q18" s="27">
        <v>2041810</v>
      </c>
    </row>
    <row r="19" spans="2:17" ht="24.75" customHeight="1" x14ac:dyDescent="0.3">
      <c r="B19" s="25" t="s">
        <v>28</v>
      </c>
      <c r="C19" s="26">
        <v>17564</v>
      </c>
      <c r="D19" s="26">
        <v>0</v>
      </c>
      <c r="E19" s="26">
        <v>0</v>
      </c>
      <c r="F19" s="26">
        <v>17564</v>
      </c>
      <c r="G19" s="26">
        <v>0</v>
      </c>
      <c r="H19" s="26">
        <v>0</v>
      </c>
      <c r="I19" s="26">
        <v>0</v>
      </c>
      <c r="J19" s="26">
        <v>17564</v>
      </c>
      <c r="K19" s="26">
        <v>0</v>
      </c>
      <c r="L19" s="26">
        <v>17564</v>
      </c>
      <c r="M19" s="26">
        <v>643461</v>
      </c>
      <c r="N19" s="26">
        <v>0</v>
      </c>
      <c r="O19" s="26">
        <v>0</v>
      </c>
      <c r="P19" s="26">
        <v>0</v>
      </c>
      <c r="Q19" s="27">
        <v>661025</v>
      </c>
    </row>
    <row r="20" spans="2:17" ht="24.75" customHeight="1" x14ac:dyDescent="0.3">
      <c r="B20" s="25" t="s">
        <v>29</v>
      </c>
      <c r="C20" s="26">
        <v>178099</v>
      </c>
      <c r="D20" s="26">
        <v>0</v>
      </c>
      <c r="E20" s="26">
        <v>0</v>
      </c>
      <c r="F20" s="26">
        <v>178099</v>
      </c>
      <c r="G20" s="26">
        <v>0</v>
      </c>
      <c r="H20" s="26">
        <v>45939</v>
      </c>
      <c r="I20" s="26">
        <v>45939</v>
      </c>
      <c r="J20" s="26">
        <v>132160</v>
      </c>
      <c r="K20" s="26">
        <v>37666</v>
      </c>
      <c r="L20" s="26">
        <v>94495</v>
      </c>
      <c r="M20" s="26">
        <v>2601771</v>
      </c>
      <c r="N20" s="26">
        <v>0</v>
      </c>
      <c r="O20" s="26">
        <v>0</v>
      </c>
      <c r="P20" s="26">
        <v>0</v>
      </c>
      <c r="Q20" s="27">
        <v>2696265</v>
      </c>
    </row>
    <row r="21" spans="2:17" ht="24.75" customHeight="1" x14ac:dyDescent="0.3">
      <c r="B21" s="25" t="s">
        <v>30</v>
      </c>
      <c r="C21" s="26">
        <v>0</v>
      </c>
      <c r="D21" s="26">
        <v>200917</v>
      </c>
      <c r="E21" s="26">
        <v>0</v>
      </c>
      <c r="F21" s="26">
        <v>200917</v>
      </c>
      <c r="G21" s="26">
        <v>86413</v>
      </c>
      <c r="H21" s="26">
        <v>30818</v>
      </c>
      <c r="I21" s="26">
        <v>129731</v>
      </c>
      <c r="J21" s="26">
        <v>71186</v>
      </c>
      <c r="K21" s="26">
        <v>22780</v>
      </c>
      <c r="L21" s="26">
        <v>48407</v>
      </c>
      <c r="M21" s="26">
        <v>2748505</v>
      </c>
      <c r="N21" s="26">
        <v>0</v>
      </c>
      <c r="O21" s="26">
        <v>0</v>
      </c>
      <c r="P21" s="26">
        <v>0</v>
      </c>
      <c r="Q21" s="27">
        <v>2796912</v>
      </c>
    </row>
    <row r="22" spans="2:17" ht="24.75" customHeight="1" x14ac:dyDescent="0.3">
      <c r="B22" s="25" t="s">
        <v>31</v>
      </c>
      <c r="C22" s="26">
        <v>10696</v>
      </c>
      <c r="D22" s="26">
        <v>4388</v>
      </c>
      <c r="E22" s="26">
        <v>11638</v>
      </c>
      <c r="F22" s="26">
        <v>26721</v>
      </c>
      <c r="G22" s="26">
        <v>0</v>
      </c>
      <c r="H22" s="26">
        <v>214</v>
      </c>
      <c r="I22" s="26">
        <v>557</v>
      </c>
      <c r="J22" s="26">
        <v>26164</v>
      </c>
      <c r="K22" s="26">
        <v>7849</v>
      </c>
      <c r="L22" s="26">
        <v>18315</v>
      </c>
      <c r="M22" s="26">
        <v>110617</v>
      </c>
      <c r="N22" s="26">
        <v>0</v>
      </c>
      <c r="O22" s="26">
        <v>0</v>
      </c>
      <c r="P22" s="26">
        <v>0</v>
      </c>
      <c r="Q22" s="27">
        <v>128932</v>
      </c>
    </row>
    <row r="23" spans="2:17" ht="24.75" customHeight="1" x14ac:dyDescent="0.3">
      <c r="B23" s="25" t="s">
        <v>32</v>
      </c>
      <c r="C23" s="26">
        <v>0</v>
      </c>
      <c r="D23" s="26">
        <v>6595</v>
      </c>
      <c r="E23" s="26">
        <v>106</v>
      </c>
      <c r="F23" s="26">
        <v>6701</v>
      </c>
      <c r="G23" s="26">
        <v>115813</v>
      </c>
      <c r="H23" s="26">
        <v>0</v>
      </c>
      <c r="I23" s="26">
        <v>115813</v>
      </c>
      <c r="J23" s="26">
        <v>-109113</v>
      </c>
      <c r="K23" s="26">
        <v>32734</v>
      </c>
      <c r="L23" s="26">
        <v>-141846</v>
      </c>
      <c r="M23" s="26">
        <v>-1510511</v>
      </c>
      <c r="N23" s="26">
        <v>0</v>
      </c>
      <c r="O23" s="26">
        <v>0</v>
      </c>
      <c r="P23" s="26">
        <v>0</v>
      </c>
      <c r="Q23" s="27">
        <v>-1652358</v>
      </c>
    </row>
    <row r="24" spans="2:17" ht="24.75" customHeight="1" x14ac:dyDescent="0.3">
      <c r="B24" s="25" t="s">
        <v>33</v>
      </c>
      <c r="C24" s="26">
        <v>418466</v>
      </c>
      <c r="D24" s="26">
        <v>0</v>
      </c>
      <c r="E24" s="26">
        <v>0</v>
      </c>
      <c r="F24" s="26">
        <v>418466</v>
      </c>
      <c r="G24" s="26">
        <v>0</v>
      </c>
      <c r="H24" s="26">
        <v>0</v>
      </c>
      <c r="I24" s="26">
        <v>0</v>
      </c>
      <c r="J24" s="26">
        <v>418466</v>
      </c>
      <c r="K24" s="26">
        <v>80080</v>
      </c>
      <c r="L24" s="26">
        <v>338387</v>
      </c>
      <c r="M24" s="26">
        <v>4116230</v>
      </c>
      <c r="N24" s="26">
        <v>0</v>
      </c>
      <c r="O24" s="26">
        <v>0</v>
      </c>
      <c r="P24" s="26">
        <v>0</v>
      </c>
      <c r="Q24" s="27">
        <v>4454617</v>
      </c>
    </row>
    <row r="25" spans="2:17" ht="24.75" customHeight="1" x14ac:dyDescent="0.3">
      <c r="B25" s="25" t="s">
        <v>34</v>
      </c>
      <c r="C25" s="26">
        <v>24671</v>
      </c>
      <c r="D25" s="26">
        <v>0</v>
      </c>
      <c r="E25" s="26">
        <v>3015</v>
      </c>
      <c r="F25" s="26">
        <v>27686</v>
      </c>
      <c r="G25" s="26">
        <v>0</v>
      </c>
      <c r="H25" s="26">
        <v>2836</v>
      </c>
      <c r="I25" s="26">
        <v>21686</v>
      </c>
      <c r="J25" s="26">
        <v>6000</v>
      </c>
      <c r="K25" s="26">
        <v>1800</v>
      </c>
      <c r="L25" s="26">
        <v>4200</v>
      </c>
      <c r="M25" s="26">
        <v>2045252</v>
      </c>
      <c r="N25" s="26">
        <v>0</v>
      </c>
      <c r="O25" s="26">
        <v>0</v>
      </c>
      <c r="P25" s="26">
        <v>0</v>
      </c>
      <c r="Q25" s="27">
        <v>2049452</v>
      </c>
    </row>
    <row r="26" spans="2:17" ht="24.75" customHeight="1" x14ac:dyDescent="0.3">
      <c r="B26" s="25" t="s">
        <v>35</v>
      </c>
      <c r="C26" s="26">
        <v>0</v>
      </c>
      <c r="D26" s="26">
        <v>7081</v>
      </c>
      <c r="E26" s="26">
        <v>515</v>
      </c>
      <c r="F26" s="26">
        <v>7597</v>
      </c>
      <c r="G26" s="26">
        <v>26767</v>
      </c>
      <c r="H26" s="26">
        <v>19344</v>
      </c>
      <c r="I26" s="26">
        <v>55050</v>
      </c>
      <c r="J26" s="26">
        <v>-47453</v>
      </c>
      <c r="K26" s="26">
        <v>-14236</v>
      </c>
      <c r="L26" s="26">
        <v>-33217</v>
      </c>
      <c r="M26" s="26">
        <v>-144987</v>
      </c>
      <c r="N26" s="26">
        <v>0</v>
      </c>
      <c r="O26" s="26">
        <v>0</v>
      </c>
      <c r="P26" s="26">
        <v>0</v>
      </c>
      <c r="Q26" s="27">
        <v>-178204</v>
      </c>
    </row>
    <row r="27" spans="2:17" ht="24.75" customHeight="1" x14ac:dyDescent="0.3">
      <c r="B27" s="25" t="s">
        <v>36</v>
      </c>
      <c r="C27" s="26">
        <v>0</v>
      </c>
      <c r="D27" s="26">
        <v>0</v>
      </c>
      <c r="E27" s="26">
        <v>0</v>
      </c>
      <c r="F27" s="26">
        <v>0</v>
      </c>
      <c r="G27" s="26">
        <v>63218</v>
      </c>
      <c r="H27" s="26">
        <v>0</v>
      </c>
      <c r="I27" s="26">
        <v>63218</v>
      </c>
      <c r="J27" s="26">
        <v>-63218</v>
      </c>
      <c r="K27" s="26">
        <v>0</v>
      </c>
      <c r="L27" s="26">
        <v>-63218</v>
      </c>
      <c r="M27" s="26">
        <v>841027</v>
      </c>
      <c r="N27" s="26">
        <v>0</v>
      </c>
      <c r="O27" s="26">
        <v>0</v>
      </c>
      <c r="P27" s="26">
        <v>0</v>
      </c>
      <c r="Q27" s="27">
        <v>777809</v>
      </c>
    </row>
    <row r="28" spans="2:17" ht="24.75" customHeight="1" x14ac:dyDescent="0.3">
      <c r="B28" s="25" t="s">
        <v>37</v>
      </c>
      <c r="C28" s="26">
        <v>98736</v>
      </c>
      <c r="D28" s="26">
        <v>53646</v>
      </c>
      <c r="E28" s="26">
        <v>484</v>
      </c>
      <c r="F28" s="26">
        <v>152866</v>
      </c>
      <c r="G28" s="26">
        <v>0</v>
      </c>
      <c r="H28" s="26">
        <v>78</v>
      </c>
      <c r="I28" s="26">
        <v>7377</v>
      </c>
      <c r="J28" s="26">
        <v>145489</v>
      </c>
      <c r="K28" s="26">
        <v>43647</v>
      </c>
      <c r="L28" s="26">
        <v>101843</v>
      </c>
      <c r="M28" s="26">
        <v>905425</v>
      </c>
      <c r="N28" s="26">
        <v>0</v>
      </c>
      <c r="O28" s="26">
        <v>0</v>
      </c>
      <c r="P28" s="26">
        <v>0</v>
      </c>
      <c r="Q28" s="27">
        <v>1007268</v>
      </c>
    </row>
    <row r="29" spans="2:17" ht="24.75" customHeight="1" x14ac:dyDescent="0.3">
      <c r="B29" s="25" t="s">
        <v>38</v>
      </c>
      <c r="C29" s="26">
        <v>125224</v>
      </c>
      <c r="D29" s="26">
        <v>0</v>
      </c>
      <c r="E29" s="26">
        <v>298</v>
      </c>
      <c r="F29" s="26">
        <v>125522</v>
      </c>
      <c r="G29" s="26">
        <v>0</v>
      </c>
      <c r="H29" s="26">
        <v>20123</v>
      </c>
      <c r="I29" s="26">
        <v>20755</v>
      </c>
      <c r="J29" s="26">
        <v>104767</v>
      </c>
      <c r="K29" s="26">
        <v>31430</v>
      </c>
      <c r="L29" s="26">
        <v>73337</v>
      </c>
      <c r="M29" s="26">
        <v>401758</v>
      </c>
      <c r="N29" s="26">
        <v>0</v>
      </c>
      <c r="O29" s="26">
        <v>0</v>
      </c>
      <c r="P29" s="26">
        <v>0</v>
      </c>
      <c r="Q29" s="27">
        <v>475095</v>
      </c>
    </row>
    <row r="30" spans="2:17" ht="24.75" customHeight="1" x14ac:dyDescent="0.3">
      <c r="B30" s="25" t="s">
        <v>193</v>
      </c>
      <c r="C30" s="26">
        <v>0</v>
      </c>
      <c r="D30" s="26">
        <v>0</v>
      </c>
      <c r="E30" s="26">
        <v>0</v>
      </c>
      <c r="F30" s="26">
        <v>0</v>
      </c>
      <c r="G30" s="26">
        <v>61154</v>
      </c>
      <c r="H30" s="26">
        <v>0</v>
      </c>
      <c r="I30" s="26">
        <v>61154</v>
      </c>
      <c r="J30" s="26">
        <v>-61154</v>
      </c>
      <c r="K30" s="26">
        <v>0</v>
      </c>
      <c r="L30" s="26">
        <v>-61154</v>
      </c>
      <c r="M30" s="26">
        <v>408138</v>
      </c>
      <c r="N30" s="26">
        <v>0</v>
      </c>
      <c r="O30" s="26">
        <v>0</v>
      </c>
      <c r="P30" s="26">
        <v>0</v>
      </c>
      <c r="Q30" s="27">
        <v>346984</v>
      </c>
    </row>
    <row r="31" spans="2:17" ht="24.75" customHeight="1" x14ac:dyDescent="0.3">
      <c r="B31" s="25" t="s">
        <v>194</v>
      </c>
      <c r="C31" s="26">
        <v>0</v>
      </c>
      <c r="D31" s="26">
        <v>0</v>
      </c>
      <c r="E31" s="26">
        <v>0</v>
      </c>
      <c r="F31" s="26">
        <v>0</v>
      </c>
      <c r="G31" s="26">
        <v>7539</v>
      </c>
      <c r="H31" s="26">
        <v>0</v>
      </c>
      <c r="I31" s="26">
        <v>7539</v>
      </c>
      <c r="J31" s="26">
        <v>-7539</v>
      </c>
      <c r="K31" s="26">
        <v>0</v>
      </c>
      <c r="L31" s="26">
        <v>-7539</v>
      </c>
      <c r="M31" s="26">
        <v>695447</v>
      </c>
      <c r="N31" s="26">
        <v>0</v>
      </c>
      <c r="O31" s="26">
        <v>0</v>
      </c>
      <c r="P31" s="26">
        <v>0</v>
      </c>
      <c r="Q31" s="27">
        <v>687908</v>
      </c>
    </row>
    <row r="32" spans="2:17" ht="24.75" customHeight="1" x14ac:dyDescent="0.3">
      <c r="B32" s="25" t="s">
        <v>211</v>
      </c>
      <c r="C32" s="26">
        <v>0</v>
      </c>
      <c r="D32" s="26">
        <v>15625</v>
      </c>
      <c r="E32" s="26">
        <v>0</v>
      </c>
      <c r="F32" s="26">
        <v>15625</v>
      </c>
      <c r="G32" s="26">
        <v>52609</v>
      </c>
      <c r="H32" s="26">
        <v>0</v>
      </c>
      <c r="I32" s="26">
        <v>52609</v>
      </c>
      <c r="J32" s="26">
        <v>-36984</v>
      </c>
      <c r="K32" s="26">
        <v>0</v>
      </c>
      <c r="L32" s="26">
        <v>-36984</v>
      </c>
      <c r="M32" s="26">
        <v>3143</v>
      </c>
      <c r="N32" s="26">
        <v>0</v>
      </c>
      <c r="O32" s="26">
        <v>0</v>
      </c>
      <c r="P32" s="26">
        <v>0</v>
      </c>
      <c r="Q32" s="27">
        <v>-33841</v>
      </c>
    </row>
    <row r="33" spans="2:17" ht="24.75" customHeight="1" x14ac:dyDescent="0.3">
      <c r="B33" s="25" t="s">
        <v>195</v>
      </c>
      <c r="C33" s="26">
        <v>0</v>
      </c>
      <c r="D33" s="26">
        <v>0</v>
      </c>
      <c r="E33" s="26">
        <v>0</v>
      </c>
      <c r="F33" s="26">
        <v>0</v>
      </c>
      <c r="G33" s="26">
        <v>172684</v>
      </c>
      <c r="H33" s="26">
        <v>0</v>
      </c>
      <c r="I33" s="26">
        <v>172684</v>
      </c>
      <c r="J33" s="26">
        <v>-172684</v>
      </c>
      <c r="K33" s="26">
        <v>-51805</v>
      </c>
      <c r="L33" s="26">
        <v>-120879</v>
      </c>
      <c r="M33" s="26">
        <v>-1712351</v>
      </c>
      <c r="N33" s="26">
        <v>0</v>
      </c>
      <c r="O33" s="26">
        <v>0</v>
      </c>
      <c r="P33" s="26">
        <v>0</v>
      </c>
      <c r="Q33" s="27">
        <v>-1833230</v>
      </c>
    </row>
    <row r="34" spans="2:17" ht="24.75" customHeight="1" x14ac:dyDescent="0.3">
      <c r="B34" s="25" t="s">
        <v>196</v>
      </c>
      <c r="C34" s="26">
        <v>3694</v>
      </c>
      <c r="D34" s="26">
        <v>0</v>
      </c>
      <c r="E34" s="26">
        <v>0</v>
      </c>
      <c r="F34" s="26">
        <v>3694</v>
      </c>
      <c r="G34" s="26">
        <v>0</v>
      </c>
      <c r="H34" s="26">
        <v>0</v>
      </c>
      <c r="I34" s="26">
        <v>0</v>
      </c>
      <c r="J34" s="26">
        <v>3694</v>
      </c>
      <c r="K34" s="26">
        <v>1108</v>
      </c>
      <c r="L34" s="26">
        <v>2586</v>
      </c>
      <c r="M34" s="26">
        <v>228268</v>
      </c>
      <c r="N34" s="26">
        <v>0</v>
      </c>
      <c r="O34" s="26">
        <v>0</v>
      </c>
      <c r="P34" s="26">
        <v>0</v>
      </c>
      <c r="Q34" s="27">
        <v>230854</v>
      </c>
    </row>
    <row r="35" spans="2:17" ht="24.75" customHeight="1" x14ac:dyDescent="0.3">
      <c r="B35" s="25" t="s">
        <v>212</v>
      </c>
      <c r="C35" s="26">
        <v>12648</v>
      </c>
      <c r="D35" s="26">
        <v>0</v>
      </c>
      <c r="E35" s="26">
        <v>0</v>
      </c>
      <c r="F35" s="26">
        <v>12648</v>
      </c>
      <c r="G35" s="26">
        <v>0</v>
      </c>
      <c r="H35" s="26">
        <v>0</v>
      </c>
      <c r="I35" s="26">
        <v>0</v>
      </c>
      <c r="J35" s="26">
        <v>12648</v>
      </c>
      <c r="K35" s="26">
        <v>3860</v>
      </c>
      <c r="L35" s="26">
        <v>8788</v>
      </c>
      <c r="M35" s="26">
        <v>-220320</v>
      </c>
      <c r="N35" s="26">
        <v>0</v>
      </c>
      <c r="O35" s="26">
        <v>0</v>
      </c>
      <c r="P35" s="26">
        <v>0</v>
      </c>
      <c r="Q35" s="27">
        <v>-211532</v>
      </c>
    </row>
    <row r="36" spans="2:17" ht="24.75" customHeight="1" x14ac:dyDescent="0.3">
      <c r="B36" s="25" t="s">
        <v>40</v>
      </c>
      <c r="C36" s="26">
        <v>0</v>
      </c>
      <c r="D36" s="26">
        <v>0</v>
      </c>
      <c r="E36" s="26">
        <v>4302</v>
      </c>
      <c r="F36" s="26">
        <v>4302</v>
      </c>
      <c r="G36" s="26">
        <v>44927</v>
      </c>
      <c r="H36" s="26">
        <v>18227</v>
      </c>
      <c r="I36" s="26">
        <v>63155</v>
      </c>
      <c r="J36" s="26">
        <v>-58853</v>
      </c>
      <c r="K36" s="26">
        <v>0</v>
      </c>
      <c r="L36" s="26">
        <v>-58853</v>
      </c>
      <c r="M36" s="26">
        <v>-136224</v>
      </c>
      <c r="N36" s="26">
        <v>0</v>
      </c>
      <c r="O36" s="26">
        <v>0</v>
      </c>
      <c r="P36" s="26">
        <v>0</v>
      </c>
      <c r="Q36" s="27">
        <v>-195077</v>
      </c>
    </row>
    <row r="37" spans="2:17" ht="24.75" customHeight="1" x14ac:dyDescent="0.3">
      <c r="B37" s="25" t="s">
        <v>41</v>
      </c>
      <c r="C37" s="26">
        <v>0</v>
      </c>
      <c r="D37" s="26">
        <v>44913</v>
      </c>
      <c r="E37" s="26">
        <v>9388</v>
      </c>
      <c r="F37" s="26">
        <v>54301</v>
      </c>
      <c r="G37" s="26">
        <v>61662</v>
      </c>
      <c r="H37" s="26">
        <v>1189</v>
      </c>
      <c r="I37" s="26">
        <v>65299</v>
      </c>
      <c r="J37" s="26">
        <v>-10997</v>
      </c>
      <c r="K37" s="26">
        <v>-9259</v>
      </c>
      <c r="L37" s="26">
        <v>-1738</v>
      </c>
      <c r="M37" s="26">
        <v>552348</v>
      </c>
      <c r="N37" s="26">
        <v>0</v>
      </c>
      <c r="O37" s="26">
        <v>0</v>
      </c>
      <c r="P37" s="26">
        <v>72000</v>
      </c>
      <c r="Q37" s="27">
        <v>478610</v>
      </c>
    </row>
    <row r="38" spans="2:17" ht="24.75" customHeight="1" x14ac:dyDescent="0.3">
      <c r="B38" s="25" t="s">
        <v>42</v>
      </c>
      <c r="C38" s="26">
        <v>-26836</v>
      </c>
      <c r="D38" s="26">
        <v>0</v>
      </c>
      <c r="E38" s="26">
        <v>0</v>
      </c>
      <c r="F38" s="26">
        <v>-26836</v>
      </c>
      <c r="G38" s="26">
        <v>0</v>
      </c>
      <c r="H38" s="26">
        <v>0</v>
      </c>
      <c r="I38" s="26">
        <v>0</v>
      </c>
      <c r="J38" s="26">
        <v>-26836</v>
      </c>
      <c r="K38" s="26">
        <v>0</v>
      </c>
      <c r="L38" s="26">
        <v>-26836</v>
      </c>
      <c r="M38" s="26">
        <v>1092028</v>
      </c>
      <c r="N38" s="26">
        <v>0</v>
      </c>
      <c r="O38" s="26">
        <v>0</v>
      </c>
      <c r="P38" s="26">
        <v>0</v>
      </c>
      <c r="Q38" s="27">
        <v>1065193</v>
      </c>
    </row>
    <row r="39" spans="2:17" ht="24.75" customHeight="1" x14ac:dyDescent="0.3">
      <c r="B39" s="25" t="s">
        <v>43</v>
      </c>
      <c r="C39" s="26">
        <v>4132</v>
      </c>
      <c r="D39" s="26">
        <v>7459</v>
      </c>
      <c r="E39" s="26">
        <v>68786</v>
      </c>
      <c r="F39" s="26">
        <v>80376</v>
      </c>
      <c r="G39" s="26">
        <v>0</v>
      </c>
      <c r="H39" s="26">
        <v>1502</v>
      </c>
      <c r="I39" s="26">
        <v>3856</v>
      </c>
      <c r="J39" s="26">
        <v>76521</v>
      </c>
      <c r="K39" s="26">
        <v>7</v>
      </c>
      <c r="L39" s="26">
        <v>76513</v>
      </c>
      <c r="M39" s="26">
        <v>111277</v>
      </c>
      <c r="N39" s="26">
        <v>0</v>
      </c>
      <c r="O39" s="26">
        <v>0</v>
      </c>
      <c r="P39" s="26">
        <v>0</v>
      </c>
      <c r="Q39" s="27">
        <v>187790</v>
      </c>
    </row>
    <row r="40" spans="2:17" ht="24.75" customHeight="1" x14ac:dyDescent="0.3">
      <c r="B40" s="25" t="s">
        <v>44</v>
      </c>
      <c r="C40" s="26">
        <v>0</v>
      </c>
      <c r="D40" s="26">
        <v>6315</v>
      </c>
      <c r="E40" s="26">
        <v>74224</v>
      </c>
      <c r="F40" s="26">
        <v>80539</v>
      </c>
      <c r="G40" s="26">
        <v>124745</v>
      </c>
      <c r="H40" s="26">
        <v>0</v>
      </c>
      <c r="I40" s="26">
        <v>124745</v>
      </c>
      <c r="J40" s="26">
        <v>-44206</v>
      </c>
      <c r="K40" s="26">
        <v>0</v>
      </c>
      <c r="L40" s="26">
        <v>-44206</v>
      </c>
      <c r="M40" s="26">
        <v>1333242</v>
      </c>
      <c r="N40" s="26">
        <v>0</v>
      </c>
      <c r="O40" s="26">
        <v>0</v>
      </c>
      <c r="P40" s="26">
        <v>0</v>
      </c>
      <c r="Q40" s="27">
        <v>1289036</v>
      </c>
    </row>
    <row r="41" spans="2:17" ht="24.75" customHeight="1" x14ac:dyDescent="0.3">
      <c r="B41" s="25" t="s">
        <v>45</v>
      </c>
      <c r="C41" s="26">
        <v>460893</v>
      </c>
      <c r="D41" s="26">
        <v>0</v>
      </c>
      <c r="E41" s="26">
        <v>4988</v>
      </c>
      <c r="F41" s="26">
        <v>465880</v>
      </c>
      <c r="G41" s="26">
        <v>0</v>
      </c>
      <c r="H41" s="26">
        <v>0</v>
      </c>
      <c r="I41" s="26">
        <v>0</v>
      </c>
      <c r="J41" s="26">
        <v>465880</v>
      </c>
      <c r="K41" s="26">
        <v>139764</v>
      </c>
      <c r="L41" s="26">
        <v>326116</v>
      </c>
      <c r="M41" s="26">
        <v>0</v>
      </c>
      <c r="N41" s="26">
        <v>0</v>
      </c>
      <c r="O41" s="26">
        <v>0</v>
      </c>
      <c r="P41" s="26">
        <v>0</v>
      </c>
      <c r="Q41" s="27">
        <v>326116</v>
      </c>
    </row>
    <row r="42" spans="2:17" ht="24.75" customHeight="1" x14ac:dyDescent="0.3">
      <c r="B42" s="25" t="s">
        <v>46</v>
      </c>
      <c r="C42" s="26">
        <v>0</v>
      </c>
      <c r="D42" s="26">
        <v>0</v>
      </c>
      <c r="E42" s="26">
        <v>0</v>
      </c>
      <c r="F42" s="26">
        <v>0</v>
      </c>
      <c r="G42" s="26">
        <v>0</v>
      </c>
      <c r="H42" s="26">
        <v>0</v>
      </c>
      <c r="I42" s="26">
        <v>0</v>
      </c>
      <c r="J42" s="26">
        <v>0</v>
      </c>
      <c r="K42" s="26">
        <v>0</v>
      </c>
      <c r="L42" s="26">
        <v>0</v>
      </c>
      <c r="M42" s="26">
        <v>0</v>
      </c>
      <c r="N42" s="26">
        <v>0</v>
      </c>
      <c r="O42" s="26">
        <v>0</v>
      </c>
      <c r="P42" s="26">
        <v>0</v>
      </c>
      <c r="Q42" s="27">
        <v>0</v>
      </c>
    </row>
    <row r="43" spans="2:17" s="71" customFormat="1" ht="24.75" customHeight="1" x14ac:dyDescent="0.25">
      <c r="B43" s="72" t="s">
        <v>47</v>
      </c>
      <c r="C43" s="73">
        <f>SUM(C6:C42)</f>
        <v>2098218</v>
      </c>
      <c r="D43" s="73">
        <f t="shared" ref="D43:Q43" si="0">SUM(D6:D42)</f>
        <v>807466</v>
      </c>
      <c r="E43" s="73">
        <f t="shared" si="0"/>
        <v>183856</v>
      </c>
      <c r="F43" s="73">
        <f t="shared" si="0"/>
        <v>3089538</v>
      </c>
      <c r="G43" s="73">
        <f t="shared" si="0"/>
        <v>1052152</v>
      </c>
      <c r="H43" s="73">
        <f t="shared" si="0"/>
        <v>178352</v>
      </c>
      <c r="I43" s="73">
        <f t="shared" si="0"/>
        <v>1340639</v>
      </c>
      <c r="J43" s="73">
        <f t="shared" si="0"/>
        <v>1748899</v>
      </c>
      <c r="K43" s="73">
        <f t="shared" si="0"/>
        <v>543314</v>
      </c>
      <c r="L43" s="73">
        <f t="shared" si="0"/>
        <v>1205591</v>
      </c>
      <c r="M43" s="73">
        <f t="shared" si="0"/>
        <v>24862004</v>
      </c>
      <c r="N43" s="73">
        <f t="shared" si="0"/>
        <v>45469</v>
      </c>
      <c r="O43" s="73">
        <f t="shared" si="0"/>
        <v>0</v>
      </c>
      <c r="P43" s="73">
        <f t="shared" si="0"/>
        <v>1572000</v>
      </c>
      <c r="Q43" s="73">
        <f t="shared" si="0"/>
        <v>24450124</v>
      </c>
    </row>
    <row r="44" spans="2:17" s="71" customFormat="1" ht="24.75" customHeight="1" x14ac:dyDescent="0.25">
      <c r="B44" s="235" t="s">
        <v>48</v>
      </c>
      <c r="C44" s="236"/>
      <c r="D44" s="236"/>
      <c r="E44" s="236"/>
      <c r="F44" s="236"/>
      <c r="G44" s="236"/>
      <c r="H44" s="236"/>
      <c r="I44" s="236"/>
      <c r="J44" s="236"/>
      <c r="K44" s="236"/>
      <c r="L44" s="236"/>
      <c r="M44" s="236"/>
      <c r="N44" s="236"/>
      <c r="O44" s="236"/>
      <c r="P44" s="236"/>
      <c r="Q44" s="237"/>
    </row>
    <row r="45" spans="2:17" ht="24.75" customHeight="1" x14ac:dyDescent="0.3">
      <c r="B45" s="25" t="s">
        <v>49</v>
      </c>
      <c r="C45" s="26">
        <v>24079</v>
      </c>
      <c r="D45" s="26">
        <v>0</v>
      </c>
      <c r="E45" s="26">
        <v>0</v>
      </c>
      <c r="F45" s="26">
        <v>24079</v>
      </c>
      <c r="G45" s="26">
        <v>0</v>
      </c>
      <c r="H45" s="26">
        <v>5077</v>
      </c>
      <c r="I45" s="26">
        <v>5077</v>
      </c>
      <c r="J45" s="26">
        <v>19002</v>
      </c>
      <c r="K45" s="26">
        <v>10866</v>
      </c>
      <c r="L45" s="26">
        <v>8136</v>
      </c>
      <c r="M45" s="26">
        <v>256273</v>
      </c>
      <c r="N45" s="26">
        <v>0</v>
      </c>
      <c r="O45" s="26">
        <v>-17217</v>
      </c>
      <c r="P45" s="26">
        <v>0</v>
      </c>
      <c r="Q45" s="27">
        <v>281626</v>
      </c>
    </row>
    <row r="46" spans="2:17" ht="24.75" customHeight="1" x14ac:dyDescent="0.3">
      <c r="B46" s="25" t="s">
        <v>67</v>
      </c>
      <c r="C46" s="26">
        <v>132216</v>
      </c>
      <c r="D46" s="26">
        <v>136174</v>
      </c>
      <c r="E46" s="26">
        <v>0</v>
      </c>
      <c r="F46" s="26">
        <v>268390</v>
      </c>
      <c r="G46" s="26">
        <v>0</v>
      </c>
      <c r="H46" s="26">
        <v>1929</v>
      </c>
      <c r="I46" s="26">
        <v>46137</v>
      </c>
      <c r="J46" s="26">
        <v>222253</v>
      </c>
      <c r="K46" s="26">
        <v>68844</v>
      </c>
      <c r="L46" s="26">
        <v>153409</v>
      </c>
      <c r="M46" s="26">
        <v>1650744</v>
      </c>
      <c r="N46" s="26">
        <v>0</v>
      </c>
      <c r="O46" s="26">
        <v>-453</v>
      </c>
      <c r="P46" s="26">
        <v>-100000</v>
      </c>
      <c r="Q46" s="27">
        <v>1904605</v>
      </c>
    </row>
    <row r="47" spans="2:17" ht="24.75" customHeight="1" x14ac:dyDescent="0.3">
      <c r="B47" s="25" t="s">
        <v>50</v>
      </c>
      <c r="C47" s="26">
        <v>594920</v>
      </c>
      <c r="D47" s="26">
        <v>0</v>
      </c>
      <c r="E47" s="26">
        <v>20367</v>
      </c>
      <c r="F47" s="26">
        <v>615286</v>
      </c>
      <c r="G47" s="26">
        <v>0</v>
      </c>
      <c r="H47" s="26">
        <v>0</v>
      </c>
      <c r="I47" s="26">
        <v>0</v>
      </c>
      <c r="J47" s="26">
        <v>615286</v>
      </c>
      <c r="K47" s="26">
        <v>140825</v>
      </c>
      <c r="L47" s="26">
        <v>474461</v>
      </c>
      <c r="M47" s="26">
        <v>21008791</v>
      </c>
      <c r="N47" s="26">
        <v>0</v>
      </c>
      <c r="O47" s="26">
        <v>0</v>
      </c>
      <c r="P47" s="26">
        <v>0</v>
      </c>
      <c r="Q47" s="27">
        <v>21483252</v>
      </c>
    </row>
    <row r="48" spans="2:17" s="71" customFormat="1" ht="24.75" customHeight="1" x14ac:dyDescent="0.25">
      <c r="B48" s="72" t="s">
        <v>47</v>
      </c>
      <c r="C48" s="73">
        <f>SUM(C45:C47)</f>
        <v>751215</v>
      </c>
      <c r="D48" s="73">
        <f t="shared" ref="D48:Q48" si="1">SUM(D45:D47)</f>
        <v>136174</v>
      </c>
      <c r="E48" s="73">
        <f t="shared" si="1"/>
        <v>20367</v>
      </c>
      <c r="F48" s="73">
        <f t="shared" si="1"/>
        <v>907755</v>
      </c>
      <c r="G48" s="73">
        <f t="shared" si="1"/>
        <v>0</v>
      </c>
      <c r="H48" s="73">
        <f t="shared" si="1"/>
        <v>7006</v>
      </c>
      <c r="I48" s="73">
        <f t="shared" si="1"/>
        <v>51214</v>
      </c>
      <c r="J48" s="73">
        <f t="shared" si="1"/>
        <v>856541</v>
      </c>
      <c r="K48" s="73">
        <f t="shared" si="1"/>
        <v>220535</v>
      </c>
      <c r="L48" s="73">
        <f t="shared" si="1"/>
        <v>636006</v>
      </c>
      <c r="M48" s="73">
        <f t="shared" si="1"/>
        <v>22915808</v>
      </c>
      <c r="N48" s="73">
        <f t="shared" si="1"/>
        <v>0</v>
      </c>
      <c r="O48" s="73">
        <f t="shared" si="1"/>
        <v>-17670</v>
      </c>
      <c r="P48" s="73">
        <f t="shared" si="1"/>
        <v>-100000</v>
      </c>
      <c r="Q48" s="73">
        <f t="shared" si="1"/>
        <v>23669483</v>
      </c>
    </row>
    <row r="49" spans="1:17" s="71" customFormat="1" ht="24.75" customHeight="1" x14ac:dyDescent="0.25">
      <c r="B49" s="72" t="s">
        <v>51</v>
      </c>
      <c r="C49" s="74">
        <f>C43+C48</f>
        <v>2849433</v>
      </c>
      <c r="D49" s="74">
        <f t="shared" ref="D49:Q49" si="2">D43+D48</f>
        <v>943640</v>
      </c>
      <c r="E49" s="74">
        <f t="shared" si="2"/>
        <v>204223</v>
      </c>
      <c r="F49" s="74">
        <f t="shared" si="2"/>
        <v>3997293</v>
      </c>
      <c r="G49" s="74">
        <f t="shared" si="2"/>
        <v>1052152</v>
      </c>
      <c r="H49" s="74">
        <f t="shared" si="2"/>
        <v>185358</v>
      </c>
      <c r="I49" s="74">
        <f t="shared" si="2"/>
        <v>1391853</v>
      </c>
      <c r="J49" s="74">
        <f t="shared" si="2"/>
        <v>2605440</v>
      </c>
      <c r="K49" s="74">
        <f t="shared" si="2"/>
        <v>763849</v>
      </c>
      <c r="L49" s="74">
        <f t="shared" si="2"/>
        <v>1841597</v>
      </c>
      <c r="M49" s="74">
        <f t="shared" si="2"/>
        <v>47777812</v>
      </c>
      <c r="N49" s="74">
        <f t="shared" si="2"/>
        <v>45469</v>
      </c>
      <c r="O49" s="74">
        <f t="shared" si="2"/>
        <v>-17670</v>
      </c>
      <c r="P49" s="74">
        <f t="shared" si="2"/>
        <v>1472000</v>
      </c>
      <c r="Q49" s="74">
        <f t="shared" si="2"/>
        <v>48119607</v>
      </c>
    </row>
    <row r="50" spans="1:17" ht="19.5" customHeight="1" x14ac:dyDescent="0.25">
      <c r="A50" s="28"/>
      <c r="B50" s="238" t="s">
        <v>52</v>
      </c>
      <c r="C50" s="238"/>
      <c r="D50" s="238"/>
      <c r="E50" s="238"/>
      <c r="F50" s="238"/>
      <c r="G50" s="238"/>
      <c r="H50" s="238"/>
      <c r="I50" s="238"/>
      <c r="J50" s="238"/>
      <c r="K50" s="238"/>
      <c r="L50" s="238"/>
      <c r="M50" s="238"/>
      <c r="N50" s="238"/>
      <c r="O50" s="238"/>
      <c r="P50" s="238"/>
      <c r="Q50" s="238"/>
    </row>
  </sheetData>
  <sheetProtection password="E931"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S39"/>
  <sheetViews>
    <sheetView showGridLines="0" zoomScale="80" zoomScaleNormal="80" workbookViewId="0">
      <selection activeCell="L36" sqref="L36"/>
    </sheetView>
  </sheetViews>
  <sheetFormatPr defaultColWidth="13.85546875" defaultRowHeight="15" x14ac:dyDescent="0.25"/>
  <cols>
    <col min="1" max="1" width="13.85546875" style="11"/>
    <col min="2" max="2" width="46.7109375" style="24" customWidth="1"/>
    <col min="3" max="3" width="24" style="11" customWidth="1"/>
    <col min="4" max="9" width="19.28515625" style="11" customWidth="1"/>
    <col min="10" max="12" width="17.5703125" style="11" customWidth="1"/>
    <col min="13" max="13" width="19.28515625" style="11" customWidth="1"/>
    <col min="14" max="14" width="17.5703125" style="11" customWidth="1"/>
    <col min="15" max="15" width="18.7109375" style="11" customWidth="1"/>
    <col min="16" max="16" width="17.5703125" style="11" customWidth="1"/>
    <col min="17" max="17" width="19.42578125" style="11" customWidth="1"/>
    <col min="18" max="16384" width="13.85546875" style="11"/>
  </cols>
  <sheetData>
    <row r="1" spans="2:17" ht="22.5" customHeight="1" x14ac:dyDescent="0.25"/>
    <row r="2" spans="2:17" ht="7.5" customHeight="1" x14ac:dyDescent="0.25"/>
    <row r="3" spans="2:17" s="75" customFormat="1" ht="23.25" customHeight="1" x14ac:dyDescent="0.2">
      <c r="B3" s="245" t="s">
        <v>256</v>
      </c>
      <c r="C3" s="245"/>
      <c r="D3" s="245"/>
      <c r="E3" s="245"/>
      <c r="F3" s="245"/>
      <c r="G3" s="245"/>
      <c r="H3" s="245"/>
      <c r="I3" s="245"/>
      <c r="J3" s="245"/>
      <c r="K3" s="245"/>
      <c r="L3" s="245"/>
      <c r="M3" s="245"/>
      <c r="N3" s="245"/>
      <c r="O3" s="245"/>
      <c r="P3" s="245"/>
      <c r="Q3" s="245"/>
    </row>
    <row r="4" spans="2:17" s="75" customFormat="1" ht="29.25" customHeight="1" x14ac:dyDescent="0.2">
      <c r="B4" s="76" t="s">
        <v>0</v>
      </c>
      <c r="C4" s="77" t="s">
        <v>1</v>
      </c>
      <c r="D4" s="77" t="s">
        <v>2</v>
      </c>
      <c r="E4" s="77" t="s">
        <v>3</v>
      </c>
      <c r="F4" s="77" t="s">
        <v>4</v>
      </c>
      <c r="G4" s="78" t="s">
        <v>5</v>
      </c>
      <c r="H4" s="78" t="s">
        <v>6</v>
      </c>
      <c r="I4" s="78" t="s">
        <v>7</v>
      </c>
      <c r="J4" s="78" t="s">
        <v>8</v>
      </c>
      <c r="K4" s="79" t="s">
        <v>9</v>
      </c>
      <c r="L4" s="79" t="s">
        <v>10</v>
      </c>
      <c r="M4" s="79" t="s">
        <v>11</v>
      </c>
      <c r="N4" s="79" t="s">
        <v>12</v>
      </c>
      <c r="O4" s="79" t="s">
        <v>13</v>
      </c>
      <c r="P4" s="79" t="s">
        <v>14</v>
      </c>
      <c r="Q4" s="79" t="s">
        <v>15</v>
      </c>
    </row>
    <row r="5" spans="2:17" s="75" customFormat="1" ht="21.75" customHeight="1" x14ac:dyDescent="0.2">
      <c r="B5" s="242" t="s">
        <v>16</v>
      </c>
      <c r="C5" s="243"/>
      <c r="D5" s="243"/>
      <c r="E5" s="243"/>
      <c r="F5" s="243"/>
      <c r="G5" s="243"/>
      <c r="H5" s="243"/>
      <c r="I5" s="243"/>
      <c r="J5" s="243"/>
      <c r="K5" s="243"/>
      <c r="L5" s="243"/>
      <c r="M5" s="243"/>
      <c r="N5" s="243"/>
      <c r="O5" s="243"/>
      <c r="P5" s="243"/>
      <c r="Q5" s="244"/>
    </row>
    <row r="6" spans="2:17" ht="21.75" customHeight="1" x14ac:dyDescent="0.3">
      <c r="B6" s="25" t="s">
        <v>53</v>
      </c>
      <c r="C6" s="26">
        <v>0</v>
      </c>
      <c r="D6" s="26">
        <v>14612</v>
      </c>
      <c r="E6" s="26">
        <v>0</v>
      </c>
      <c r="F6" s="26">
        <v>14612</v>
      </c>
      <c r="G6" s="26">
        <v>0</v>
      </c>
      <c r="H6" s="26">
        <v>0</v>
      </c>
      <c r="I6" s="26">
        <v>2500</v>
      </c>
      <c r="J6" s="26">
        <v>12112</v>
      </c>
      <c r="K6" s="26">
        <v>0</v>
      </c>
      <c r="L6" s="26">
        <v>12112</v>
      </c>
      <c r="M6" s="26">
        <v>0</v>
      </c>
      <c r="N6" s="26">
        <v>0</v>
      </c>
      <c r="O6" s="26">
        <v>0</v>
      </c>
      <c r="P6" s="26">
        <v>0</v>
      </c>
      <c r="Q6" s="27">
        <v>12112</v>
      </c>
    </row>
    <row r="7" spans="2:17" ht="21.75" customHeight="1" x14ac:dyDescent="0.3">
      <c r="B7" s="25" t="s">
        <v>197</v>
      </c>
      <c r="C7" s="26">
        <v>0</v>
      </c>
      <c r="D7" s="26">
        <v>27481</v>
      </c>
      <c r="E7" s="26">
        <v>0</v>
      </c>
      <c r="F7" s="26">
        <v>27481</v>
      </c>
      <c r="G7" s="26">
        <v>0</v>
      </c>
      <c r="H7" s="26">
        <v>0</v>
      </c>
      <c r="I7" s="26">
        <v>0</v>
      </c>
      <c r="J7" s="26">
        <v>27481</v>
      </c>
      <c r="K7" s="26">
        <v>0</v>
      </c>
      <c r="L7" s="26">
        <v>27481</v>
      </c>
      <c r="M7" s="26">
        <v>0</v>
      </c>
      <c r="N7" s="26">
        <v>0</v>
      </c>
      <c r="O7" s="26">
        <v>0</v>
      </c>
      <c r="P7" s="26">
        <v>0</v>
      </c>
      <c r="Q7" s="27">
        <v>27481</v>
      </c>
    </row>
    <row r="8" spans="2:17" ht="21.75" customHeight="1" x14ac:dyDescent="0.3">
      <c r="B8" s="25" t="s">
        <v>208</v>
      </c>
      <c r="C8" s="26">
        <v>0</v>
      </c>
      <c r="D8" s="26">
        <v>460867</v>
      </c>
      <c r="E8" s="26">
        <v>0</v>
      </c>
      <c r="F8" s="26">
        <v>460867</v>
      </c>
      <c r="G8" s="26">
        <v>0</v>
      </c>
      <c r="H8" s="26">
        <v>0</v>
      </c>
      <c r="I8" s="26">
        <v>0</v>
      </c>
      <c r="J8" s="26">
        <v>460867</v>
      </c>
      <c r="K8" s="26">
        <v>343851</v>
      </c>
      <c r="L8" s="26">
        <v>117015</v>
      </c>
      <c r="M8" s="26">
        <v>0</v>
      </c>
      <c r="N8" s="26">
        <v>0</v>
      </c>
      <c r="O8" s="26">
        <v>0</v>
      </c>
      <c r="P8" s="26">
        <v>0</v>
      </c>
      <c r="Q8" s="27">
        <v>117015</v>
      </c>
    </row>
    <row r="9" spans="2:17" ht="21.75" customHeight="1" x14ac:dyDescent="0.3">
      <c r="B9" s="25" t="s">
        <v>54</v>
      </c>
      <c r="C9" s="26">
        <v>0</v>
      </c>
      <c r="D9" s="26">
        <v>0</v>
      </c>
      <c r="E9" s="26">
        <v>1481</v>
      </c>
      <c r="F9" s="26">
        <v>1481</v>
      </c>
      <c r="G9" s="26">
        <v>0</v>
      </c>
      <c r="H9" s="26">
        <v>0</v>
      </c>
      <c r="I9" s="26">
        <v>0</v>
      </c>
      <c r="J9" s="26">
        <v>1481</v>
      </c>
      <c r="K9" s="26">
        <v>0</v>
      </c>
      <c r="L9" s="26">
        <v>1481</v>
      </c>
      <c r="M9" s="26">
        <v>32225</v>
      </c>
      <c r="N9" s="26">
        <v>0</v>
      </c>
      <c r="O9" s="26">
        <v>0</v>
      </c>
      <c r="P9" s="26">
        <v>0</v>
      </c>
      <c r="Q9" s="27">
        <v>33707</v>
      </c>
    </row>
    <row r="10" spans="2:17" ht="21.75" customHeight="1" x14ac:dyDescent="0.3">
      <c r="B10" s="25" t="s">
        <v>55</v>
      </c>
      <c r="C10" s="26">
        <v>28750</v>
      </c>
      <c r="D10" s="26">
        <v>0</v>
      </c>
      <c r="E10" s="26">
        <v>0</v>
      </c>
      <c r="F10" s="26">
        <v>28750</v>
      </c>
      <c r="G10" s="26">
        <v>0</v>
      </c>
      <c r="H10" s="26">
        <v>0</v>
      </c>
      <c r="I10" s="26">
        <v>0</v>
      </c>
      <c r="J10" s="26">
        <v>28750</v>
      </c>
      <c r="K10" s="26">
        <v>8750</v>
      </c>
      <c r="L10" s="26">
        <v>20000</v>
      </c>
      <c r="M10" s="26">
        <v>0</v>
      </c>
      <c r="N10" s="26">
        <v>0</v>
      </c>
      <c r="O10" s="26">
        <v>0</v>
      </c>
      <c r="P10" s="26">
        <v>20000</v>
      </c>
      <c r="Q10" s="27">
        <v>0</v>
      </c>
    </row>
    <row r="11" spans="2:17" ht="21.75" customHeight="1" x14ac:dyDescent="0.3">
      <c r="B11" s="25" t="s">
        <v>23</v>
      </c>
      <c r="C11" s="26">
        <v>0</v>
      </c>
      <c r="D11" s="26">
        <v>0</v>
      </c>
      <c r="E11" s="26">
        <v>-27666</v>
      </c>
      <c r="F11" s="26">
        <v>-27666</v>
      </c>
      <c r="G11" s="26">
        <v>0</v>
      </c>
      <c r="H11" s="26">
        <v>0</v>
      </c>
      <c r="I11" s="26">
        <v>0</v>
      </c>
      <c r="J11" s="26">
        <v>-27666</v>
      </c>
      <c r="K11" s="26">
        <v>0</v>
      </c>
      <c r="L11" s="26">
        <v>-27666</v>
      </c>
      <c r="M11" s="26">
        <v>152203</v>
      </c>
      <c r="N11" s="26">
        <v>0</v>
      </c>
      <c r="O11" s="26">
        <v>0</v>
      </c>
      <c r="P11" s="26">
        <v>0</v>
      </c>
      <c r="Q11" s="27">
        <v>124537</v>
      </c>
    </row>
    <row r="12" spans="2:17" ht="21.75" customHeight="1" x14ac:dyDescent="0.3">
      <c r="B12" s="25" t="s">
        <v>56</v>
      </c>
      <c r="C12" s="26">
        <v>0</v>
      </c>
      <c r="D12" s="26">
        <v>0</v>
      </c>
      <c r="E12" s="26">
        <v>0</v>
      </c>
      <c r="F12" s="26">
        <v>0</v>
      </c>
      <c r="G12" s="26">
        <v>0</v>
      </c>
      <c r="H12" s="26">
        <v>0</v>
      </c>
      <c r="I12" s="26">
        <v>0</v>
      </c>
      <c r="J12" s="26">
        <v>0</v>
      </c>
      <c r="K12" s="26">
        <v>1221</v>
      </c>
      <c r="L12" s="26">
        <v>-1221</v>
      </c>
      <c r="M12" s="26">
        <v>0</v>
      </c>
      <c r="N12" s="26">
        <v>-1221</v>
      </c>
      <c r="O12" s="26">
        <v>0</v>
      </c>
      <c r="P12" s="26">
        <v>0</v>
      </c>
      <c r="Q12" s="27">
        <v>0</v>
      </c>
    </row>
    <row r="13" spans="2:17" ht="21.75" customHeight="1" x14ac:dyDescent="0.3">
      <c r="B13" s="25" t="s">
        <v>57</v>
      </c>
      <c r="C13" s="26">
        <v>0</v>
      </c>
      <c r="D13" s="26">
        <v>0</v>
      </c>
      <c r="E13" s="26">
        <v>2657</v>
      </c>
      <c r="F13" s="26">
        <v>2657</v>
      </c>
      <c r="G13" s="26">
        <v>0</v>
      </c>
      <c r="H13" s="26">
        <v>0</v>
      </c>
      <c r="I13" s="26">
        <v>0</v>
      </c>
      <c r="J13" s="26">
        <v>2657</v>
      </c>
      <c r="K13" s="26">
        <v>797</v>
      </c>
      <c r="L13" s="26">
        <v>1860</v>
      </c>
      <c r="M13" s="26">
        <v>0</v>
      </c>
      <c r="N13" s="26">
        <v>0</v>
      </c>
      <c r="O13" s="26">
        <v>0</v>
      </c>
      <c r="P13" s="26">
        <v>0</v>
      </c>
      <c r="Q13" s="27">
        <v>1860</v>
      </c>
    </row>
    <row r="14" spans="2:17" ht="21.75" customHeight="1" x14ac:dyDescent="0.3">
      <c r="B14" s="25" t="s">
        <v>58</v>
      </c>
      <c r="C14" s="26">
        <v>0</v>
      </c>
      <c r="D14" s="26">
        <v>0</v>
      </c>
      <c r="E14" s="26">
        <v>0</v>
      </c>
      <c r="F14" s="26">
        <v>0</v>
      </c>
      <c r="G14" s="26">
        <v>0</v>
      </c>
      <c r="H14" s="26">
        <v>0</v>
      </c>
      <c r="I14" s="26">
        <v>0</v>
      </c>
      <c r="J14" s="26">
        <v>0</v>
      </c>
      <c r="K14" s="26">
        <v>0</v>
      </c>
      <c r="L14" s="26">
        <v>0</v>
      </c>
      <c r="M14" s="26">
        <v>0</v>
      </c>
      <c r="N14" s="26">
        <v>0</v>
      </c>
      <c r="O14" s="26">
        <v>0</v>
      </c>
      <c r="P14" s="26">
        <v>0</v>
      </c>
      <c r="Q14" s="27">
        <v>0</v>
      </c>
    </row>
    <row r="15" spans="2:17" ht="21.75" customHeight="1" x14ac:dyDescent="0.3">
      <c r="B15" s="25" t="s">
        <v>59</v>
      </c>
      <c r="C15" s="26">
        <v>125000</v>
      </c>
      <c r="D15" s="26">
        <v>31928</v>
      </c>
      <c r="E15" s="26">
        <v>66</v>
      </c>
      <c r="F15" s="26">
        <v>156994</v>
      </c>
      <c r="G15" s="26">
        <v>0</v>
      </c>
      <c r="H15" s="26">
        <v>12</v>
      </c>
      <c r="I15" s="26">
        <v>12</v>
      </c>
      <c r="J15" s="26">
        <v>156982</v>
      </c>
      <c r="K15" s="26">
        <v>47095</v>
      </c>
      <c r="L15" s="26">
        <v>109888</v>
      </c>
      <c r="M15" s="26">
        <v>2326552</v>
      </c>
      <c r="N15" s="26">
        <v>0</v>
      </c>
      <c r="O15" s="26">
        <v>0</v>
      </c>
      <c r="P15" s="26">
        <v>0</v>
      </c>
      <c r="Q15" s="27">
        <v>2436440</v>
      </c>
    </row>
    <row r="16" spans="2:17" ht="21.75" customHeight="1" x14ac:dyDescent="0.3">
      <c r="B16" s="25" t="s">
        <v>60</v>
      </c>
      <c r="C16" s="26">
        <v>456862</v>
      </c>
      <c r="D16" s="26">
        <v>52230</v>
      </c>
      <c r="E16" s="26">
        <v>0</v>
      </c>
      <c r="F16" s="26">
        <v>509092</v>
      </c>
      <c r="G16" s="26">
        <v>0</v>
      </c>
      <c r="H16" s="26">
        <v>0</v>
      </c>
      <c r="I16" s="26">
        <v>0</v>
      </c>
      <c r="J16" s="26">
        <v>509092</v>
      </c>
      <c r="K16" s="26">
        <v>137059</v>
      </c>
      <c r="L16" s="26">
        <v>372034</v>
      </c>
      <c r="M16" s="26">
        <v>0</v>
      </c>
      <c r="N16" s="26">
        <v>0</v>
      </c>
      <c r="O16" s="26">
        <v>0</v>
      </c>
      <c r="P16" s="26">
        <v>0</v>
      </c>
      <c r="Q16" s="27">
        <v>372034</v>
      </c>
    </row>
    <row r="17" spans="2:19" ht="21.75" customHeight="1" x14ac:dyDescent="0.3">
      <c r="B17" s="25" t="s">
        <v>61</v>
      </c>
      <c r="C17" s="26">
        <v>15000</v>
      </c>
      <c r="D17" s="26">
        <v>0</v>
      </c>
      <c r="E17" s="26">
        <v>0</v>
      </c>
      <c r="F17" s="26">
        <v>15000</v>
      </c>
      <c r="G17" s="26">
        <v>0</v>
      </c>
      <c r="H17" s="26">
        <v>0</v>
      </c>
      <c r="I17" s="26">
        <v>0</v>
      </c>
      <c r="J17" s="26">
        <v>15000</v>
      </c>
      <c r="K17" s="26">
        <v>0</v>
      </c>
      <c r="L17" s="26">
        <v>15000</v>
      </c>
      <c r="M17" s="26">
        <v>22379</v>
      </c>
      <c r="N17" s="26">
        <v>0</v>
      </c>
      <c r="O17" s="26">
        <v>0</v>
      </c>
      <c r="P17" s="26">
        <v>0</v>
      </c>
      <c r="Q17" s="27">
        <v>37379</v>
      </c>
    </row>
    <row r="18" spans="2:19" ht="21.75" customHeight="1" x14ac:dyDescent="0.3">
      <c r="B18" s="25" t="s">
        <v>182</v>
      </c>
      <c r="C18" s="26">
        <v>0</v>
      </c>
      <c r="D18" s="26">
        <v>-1931</v>
      </c>
      <c r="E18" s="26">
        <v>0</v>
      </c>
      <c r="F18" s="26">
        <v>-1931</v>
      </c>
      <c r="G18" s="26">
        <v>0</v>
      </c>
      <c r="H18" s="26">
        <v>478</v>
      </c>
      <c r="I18" s="26">
        <v>1488</v>
      </c>
      <c r="J18" s="26">
        <v>-3419</v>
      </c>
      <c r="K18" s="26">
        <v>2592</v>
      </c>
      <c r="L18" s="26">
        <v>-6011</v>
      </c>
      <c r="M18" s="26">
        <v>5625</v>
      </c>
      <c r="N18" s="26">
        <v>0</v>
      </c>
      <c r="O18" s="26">
        <v>0</v>
      </c>
      <c r="P18" s="26">
        <v>0</v>
      </c>
      <c r="Q18" s="27">
        <v>-386</v>
      </c>
    </row>
    <row r="19" spans="2:19" ht="21.75" customHeight="1" x14ac:dyDescent="0.3">
      <c r="B19" s="25" t="s">
        <v>187</v>
      </c>
      <c r="C19" s="26">
        <v>0</v>
      </c>
      <c r="D19" s="26">
        <v>0</v>
      </c>
      <c r="E19" s="26">
        <v>156851</v>
      </c>
      <c r="F19" s="26">
        <v>156851</v>
      </c>
      <c r="G19" s="26">
        <v>0</v>
      </c>
      <c r="H19" s="26">
        <v>0</v>
      </c>
      <c r="I19" s="26">
        <v>0</v>
      </c>
      <c r="J19" s="26">
        <v>156851</v>
      </c>
      <c r="K19" s="26">
        <v>10800</v>
      </c>
      <c r="L19" s="26">
        <v>146051</v>
      </c>
      <c r="M19" s="26">
        <v>-315463</v>
      </c>
      <c r="N19" s="26">
        <v>172478</v>
      </c>
      <c r="O19" s="26">
        <v>0</v>
      </c>
      <c r="P19" s="26">
        <v>0</v>
      </c>
      <c r="Q19" s="27">
        <v>-341890</v>
      </c>
    </row>
    <row r="20" spans="2:19" ht="21.75" customHeight="1" x14ac:dyDescent="0.3">
      <c r="B20" s="25" t="s">
        <v>36</v>
      </c>
      <c r="C20" s="26">
        <v>0</v>
      </c>
      <c r="D20" s="26">
        <v>0</v>
      </c>
      <c r="E20" s="26">
        <v>0</v>
      </c>
      <c r="F20" s="26">
        <v>0</v>
      </c>
      <c r="G20" s="26">
        <v>0</v>
      </c>
      <c r="H20" s="26">
        <v>0</v>
      </c>
      <c r="I20" s="26">
        <v>0</v>
      </c>
      <c r="J20" s="26">
        <v>0</v>
      </c>
      <c r="K20" s="26">
        <v>0</v>
      </c>
      <c r="L20" s="26">
        <v>0</v>
      </c>
      <c r="M20" s="26">
        <v>62000</v>
      </c>
      <c r="N20" s="26">
        <v>0</v>
      </c>
      <c r="O20" s="26">
        <v>0</v>
      </c>
      <c r="P20" s="26">
        <v>0</v>
      </c>
      <c r="Q20" s="27">
        <v>62000</v>
      </c>
    </row>
    <row r="21" spans="2:19" ht="21.75" customHeight="1" x14ac:dyDescent="0.3">
      <c r="B21" s="80" t="s">
        <v>311</v>
      </c>
      <c r="C21" s="26">
        <v>0</v>
      </c>
      <c r="D21" s="26">
        <v>0</v>
      </c>
      <c r="E21" s="26">
        <v>0</v>
      </c>
      <c r="F21" s="26">
        <v>0</v>
      </c>
      <c r="G21" s="26">
        <v>30605</v>
      </c>
      <c r="H21" s="26">
        <v>0</v>
      </c>
      <c r="I21" s="26">
        <v>30605</v>
      </c>
      <c r="J21" s="26">
        <v>-30605</v>
      </c>
      <c r="K21" s="26">
        <v>0</v>
      </c>
      <c r="L21" s="26">
        <v>-30605</v>
      </c>
      <c r="M21" s="26">
        <v>-1104935</v>
      </c>
      <c r="N21" s="26">
        <v>0</v>
      </c>
      <c r="O21" s="26">
        <v>0</v>
      </c>
      <c r="P21" s="26">
        <v>0</v>
      </c>
      <c r="Q21" s="27">
        <v>-1135540</v>
      </c>
    </row>
    <row r="22" spans="2:19" ht="21.75" customHeight="1" x14ac:dyDescent="0.3">
      <c r="B22" s="25" t="s">
        <v>62</v>
      </c>
      <c r="C22" s="26">
        <v>5190</v>
      </c>
      <c r="D22" s="26">
        <v>52450</v>
      </c>
      <c r="E22" s="26">
        <v>0</v>
      </c>
      <c r="F22" s="26">
        <v>57640</v>
      </c>
      <c r="G22" s="26">
        <v>0</v>
      </c>
      <c r="H22" s="26">
        <v>2160</v>
      </c>
      <c r="I22" s="26">
        <v>2160</v>
      </c>
      <c r="J22" s="26">
        <v>55480</v>
      </c>
      <c r="K22" s="26">
        <v>0</v>
      </c>
      <c r="L22" s="26">
        <v>55480</v>
      </c>
      <c r="M22" s="26">
        <v>-2412947</v>
      </c>
      <c r="N22" s="26">
        <v>0</v>
      </c>
      <c r="O22" s="26">
        <v>0</v>
      </c>
      <c r="P22" s="26">
        <v>0</v>
      </c>
      <c r="Q22" s="27">
        <v>-2357467</v>
      </c>
    </row>
    <row r="23" spans="2:19" ht="21.75" customHeight="1" x14ac:dyDescent="0.3">
      <c r="B23" s="25" t="s">
        <v>63</v>
      </c>
      <c r="C23" s="26">
        <v>0</v>
      </c>
      <c r="D23" s="26">
        <v>0</v>
      </c>
      <c r="E23" s="26">
        <v>0</v>
      </c>
      <c r="F23" s="26">
        <v>0</v>
      </c>
      <c r="G23" s="26">
        <v>130323</v>
      </c>
      <c r="H23" s="26">
        <v>0</v>
      </c>
      <c r="I23" s="26">
        <v>130323</v>
      </c>
      <c r="J23" s="26">
        <v>-130323</v>
      </c>
      <c r="K23" s="26">
        <v>0</v>
      </c>
      <c r="L23" s="26">
        <v>-130323</v>
      </c>
      <c r="M23" s="26">
        <v>259258</v>
      </c>
      <c r="N23" s="26">
        <v>0</v>
      </c>
      <c r="O23" s="26">
        <v>0</v>
      </c>
      <c r="P23" s="26">
        <v>0</v>
      </c>
      <c r="Q23" s="27">
        <v>128935</v>
      </c>
    </row>
    <row r="24" spans="2:19" ht="21.75" customHeight="1" x14ac:dyDescent="0.3">
      <c r="B24" s="25" t="s">
        <v>185</v>
      </c>
      <c r="C24" s="26">
        <v>0</v>
      </c>
      <c r="D24" s="26">
        <v>0</v>
      </c>
      <c r="E24" s="26">
        <v>0</v>
      </c>
      <c r="F24" s="26">
        <v>0</v>
      </c>
      <c r="G24" s="26">
        <v>0</v>
      </c>
      <c r="H24" s="26">
        <v>65219</v>
      </c>
      <c r="I24" s="26">
        <v>70184</v>
      </c>
      <c r="J24" s="26">
        <v>-70184</v>
      </c>
      <c r="K24" s="26">
        <v>9721</v>
      </c>
      <c r="L24" s="26">
        <v>-79905</v>
      </c>
      <c r="M24" s="26">
        <v>-1525056</v>
      </c>
      <c r="N24" s="26">
        <v>0</v>
      </c>
      <c r="O24" s="26">
        <v>0</v>
      </c>
      <c r="P24" s="26">
        <v>0</v>
      </c>
      <c r="Q24" s="27">
        <v>-1604962</v>
      </c>
    </row>
    <row r="25" spans="2:19" ht="21.75" customHeight="1" x14ac:dyDescent="0.3">
      <c r="B25" s="25" t="s">
        <v>186</v>
      </c>
      <c r="C25" s="26">
        <v>0</v>
      </c>
      <c r="D25" s="26">
        <v>0</v>
      </c>
      <c r="E25" s="26">
        <v>0</v>
      </c>
      <c r="F25" s="26">
        <v>0</v>
      </c>
      <c r="G25" s="26">
        <v>0</v>
      </c>
      <c r="H25" s="26">
        <v>0</v>
      </c>
      <c r="I25" s="26">
        <v>0</v>
      </c>
      <c r="J25" s="26">
        <v>0</v>
      </c>
      <c r="K25" s="26">
        <v>0</v>
      </c>
      <c r="L25" s="26">
        <v>0</v>
      </c>
      <c r="M25" s="26">
        <v>0</v>
      </c>
      <c r="N25" s="26">
        <v>-14360</v>
      </c>
      <c r="O25" s="26">
        <v>0</v>
      </c>
      <c r="P25" s="26">
        <v>0</v>
      </c>
      <c r="Q25" s="27">
        <v>14360</v>
      </c>
    </row>
    <row r="26" spans="2:19" ht="21.75" customHeight="1" x14ac:dyDescent="0.3">
      <c r="B26" s="25" t="s">
        <v>209</v>
      </c>
      <c r="C26" s="26">
        <v>0</v>
      </c>
      <c r="D26" s="26">
        <v>0</v>
      </c>
      <c r="E26" s="26">
        <v>0</v>
      </c>
      <c r="F26" s="26">
        <v>0</v>
      </c>
      <c r="G26" s="26">
        <v>543293</v>
      </c>
      <c r="H26" s="26">
        <v>0</v>
      </c>
      <c r="I26" s="26">
        <v>543293</v>
      </c>
      <c r="J26" s="26">
        <v>-543293</v>
      </c>
      <c r="K26" s="26">
        <v>-152691</v>
      </c>
      <c r="L26" s="26">
        <v>-390602</v>
      </c>
      <c r="M26" s="26">
        <v>-521135</v>
      </c>
      <c r="N26" s="26">
        <v>0</v>
      </c>
      <c r="O26" s="26">
        <v>0</v>
      </c>
      <c r="P26" s="26">
        <v>0</v>
      </c>
      <c r="Q26" s="27">
        <v>-911737</v>
      </c>
    </row>
    <row r="27" spans="2:19" ht="21.75" customHeight="1" x14ac:dyDescent="0.3">
      <c r="B27" s="25" t="s">
        <v>40</v>
      </c>
      <c r="C27" s="26">
        <v>5855</v>
      </c>
      <c r="D27" s="26">
        <v>0</v>
      </c>
      <c r="E27" s="26">
        <v>9533</v>
      </c>
      <c r="F27" s="26">
        <v>15388</v>
      </c>
      <c r="G27" s="26">
        <v>0</v>
      </c>
      <c r="H27" s="26">
        <v>0</v>
      </c>
      <c r="I27" s="26">
        <v>0</v>
      </c>
      <c r="J27" s="26">
        <v>15388</v>
      </c>
      <c r="K27" s="26">
        <v>0</v>
      </c>
      <c r="L27" s="26">
        <v>15388</v>
      </c>
      <c r="M27" s="26">
        <v>0</v>
      </c>
      <c r="N27" s="26">
        <v>0</v>
      </c>
      <c r="O27" s="26">
        <v>0</v>
      </c>
      <c r="P27" s="26">
        <v>0</v>
      </c>
      <c r="Q27" s="27">
        <v>15388</v>
      </c>
    </row>
    <row r="28" spans="2:19" ht="21.75" customHeight="1" x14ac:dyDescent="0.3">
      <c r="B28" s="25" t="s">
        <v>64</v>
      </c>
      <c r="C28" s="26">
        <v>0</v>
      </c>
      <c r="D28" s="26">
        <v>0</v>
      </c>
      <c r="E28" s="26">
        <v>0</v>
      </c>
      <c r="F28" s="26">
        <v>0</v>
      </c>
      <c r="G28" s="26">
        <v>0</v>
      </c>
      <c r="H28" s="26">
        <v>0</v>
      </c>
      <c r="I28" s="26">
        <v>0</v>
      </c>
      <c r="J28" s="26">
        <v>0</v>
      </c>
      <c r="K28" s="26">
        <v>0</v>
      </c>
      <c r="L28" s="26">
        <v>0</v>
      </c>
      <c r="M28" s="26">
        <v>40029</v>
      </c>
      <c r="N28" s="26">
        <v>0</v>
      </c>
      <c r="O28" s="26">
        <v>0</v>
      </c>
      <c r="P28" s="26">
        <v>0</v>
      </c>
      <c r="Q28" s="27">
        <v>40029</v>
      </c>
    </row>
    <row r="29" spans="2:19" ht="21.75" customHeight="1" x14ac:dyDescent="0.3">
      <c r="B29" s="25" t="s">
        <v>65</v>
      </c>
      <c r="C29" s="26">
        <v>12009</v>
      </c>
      <c r="D29" s="26">
        <v>0</v>
      </c>
      <c r="E29" s="26">
        <v>0</v>
      </c>
      <c r="F29" s="26">
        <v>12009</v>
      </c>
      <c r="G29" s="26">
        <v>0</v>
      </c>
      <c r="H29" s="26">
        <v>0</v>
      </c>
      <c r="I29" s="26">
        <v>0</v>
      </c>
      <c r="J29" s="26">
        <v>12009</v>
      </c>
      <c r="K29" s="26">
        <v>0</v>
      </c>
      <c r="L29" s="26">
        <v>12009</v>
      </c>
      <c r="M29" s="26">
        <v>24459</v>
      </c>
      <c r="N29" s="26">
        <v>0</v>
      </c>
      <c r="O29" s="26">
        <v>0</v>
      </c>
      <c r="P29" s="26">
        <v>0</v>
      </c>
      <c r="Q29" s="27">
        <v>36467</v>
      </c>
    </row>
    <row r="30" spans="2:19" ht="21.75" customHeight="1" x14ac:dyDescent="0.3">
      <c r="B30" s="25" t="s">
        <v>66</v>
      </c>
      <c r="C30" s="26">
        <v>0</v>
      </c>
      <c r="D30" s="26">
        <v>0</v>
      </c>
      <c r="E30" s="26">
        <v>195018</v>
      </c>
      <c r="F30" s="26">
        <v>195018</v>
      </c>
      <c r="G30" s="26">
        <v>0</v>
      </c>
      <c r="H30" s="26">
        <v>0</v>
      </c>
      <c r="I30" s="26">
        <v>0</v>
      </c>
      <c r="J30" s="26">
        <v>195018</v>
      </c>
      <c r="K30" s="26">
        <v>0</v>
      </c>
      <c r="L30" s="26">
        <v>195018</v>
      </c>
      <c r="M30" s="26">
        <v>129744</v>
      </c>
      <c r="N30" s="26">
        <v>0</v>
      </c>
      <c r="O30" s="26">
        <v>0</v>
      </c>
      <c r="P30" s="26">
        <v>0</v>
      </c>
      <c r="Q30" s="27">
        <v>324762</v>
      </c>
    </row>
    <row r="31" spans="2:19" s="81" customFormat="1" ht="21.75" customHeight="1" x14ac:dyDescent="0.2">
      <c r="B31" s="82" t="s">
        <v>47</v>
      </c>
      <c r="C31" s="83">
        <f t="shared" ref="C31:Q31" si="0">SUM(C6:C30)</f>
        <v>648666</v>
      </c>
      <c r="D31" s="83">
        <f t="shared" si="0"/>
        <v>637637</v>
      </c>
      <c r="E31" s="83">
        <f t="shared" si="0"/>
        <v>337940</v>
      </c>
      <c r="F31" s="83">
        <f t="shared" si="0"/>
        <v>1624243</v>
      </c>
      <c r="G31" s="83">
        <f t="shared" si="0"/>
        <v>704221</v>
      </c>
      <c r="H31" s="83">
        <f t="shared" si="0"/>
        <v>67869</v>
      </c>
      <c r="I31" s="83">
        <f t="shared" si="0"/>
        <v>780565</v>
      </c>
      <c r="J31" s="83">
        <f t="shared" si="0"/>
        <v>843678</v>
      </c>
      <c r="K31" s="83">
        <f t="shared" si="0"/>
        <v>409195</v>
      </c>
      <c r="L31" s="83">
        <f t="shared" si="0"/>
        <v>434484</v>
      </c>
      <c r="M31" s="83">
        <f t="shared" si="0"/>
        <v>-2825062</v>
      </c>
      <c r="N31" s="83">
        <f t="shared" si="0"/>
        <v>156897</v>
      </c>
      <c r="O31" s="83">
        <f t="shared" si="0"/>
        <v>0</v>
      </c>
      <c r="P31" s="83">
        <f t="shared" si="0"/>
        <v>20000</v>
      </c>
      <c r="Q31" s="83">
        <f t="shared" si="0"/>
        <v>-2567476</v>
      </c>
      <c r="S31" s="75"/>
    </row>
    <row r="32" spans="2:19" s="81" customFormat="1" ht="21.75" customHeight="1" x14ac:dyDescent="0.2">
      <c r="B32" s="242" t="s">
        <v>48</v>
      </c>
      <c r="C32" s="243"/>
      <c r="D32" s="243"/>
      <c r="E32" s="243"/>
      <c r="F32" s="243"/>
      <c r="G32" s="243"/>
      <c r="H32" s="243"/>
      <c r="I32" s="243"/>
      <c r="J32" s="243"/>
      <c r="K32" s="243"/>
      <c r="L32" s="243"/>
      <c r="M32" s="243"/>
      <c r="N32" s="243"/>
      <c r="O32" s="243"/>
      <c r="P32" s="243"/>
      <c r="Q32" s="244"/>
      <c r="S32" s="75"/>
    </row>
    <row r="33" spans="2:19" s="84" customFormat="1" ht="21.75" customHeight="1" x14ac:dyDescent="0.3">
      <c r="B33" s="85" t="s">
        <v>49</v>
      </c>
      <c r="C33" s="26">
        <v>21892</v>
      </c>
      <c r="D33" s="26">
        <v>0</v>
      </c>
      <c r="E33" s="26">
        <v>0</v>
      </c>
      <c r="F33" s="26">
        <v>21892</v>
      </c>
      <c r="G33" s="26">
        <v>0</v>
      </c>
      <c r="H33" s="26">
        <v>371</v>
      </c>
      <c r="I33" s="26">
        <v>371</v>
      </c>
      <c r="J33" s="26">
        <v>21522</v>
      </c>
      <c r="K33" s="26">
        <v>1291</v>
      </c>
      <c r="L33" s="26">
        <v>20230</v>
      </c>
      <c r="M33" s="26">
        <v>131273</v>
      </c>
      <c r="N33" s="26">
        <v>0</v>
      </c>
      <c r="O33" s="26">
        <v>17217</v>
      </c>
      <c r="P33" s="26">
        <v>0</v>
      </c>
      <c r="Q33" s="27">
        <v>134286</v>
      </c>
      <c r="S33" s="75"/>
    </row>
    <row r="34" spans="2:19" s="84" customFormat="1" ht="21.75" customHeight="1" x14ac:dyDescent="0.3">
      <c r="B34" s="85" t="s">
        <v>81</v>
      </c>
      <c r="C34" s="26">
        <v>-2866</v>
      </c>
      <c r="D34" s="26">
        <v>48566</v>
      </c>
      <c r="E34" s="26">
        <v>0</v>
      </c>
      <c r="F34" s="26">
        <v>45700</v>
      </c>
      <c r="G34" s="26">
        <v>0</v>
      </c>
      <c r="H34" s="26">
        <v>818</v>
      </c>
      <c r="I34" s="26">
        <v>1969</v>
      </c>
      <c r="J34" s="26">
        <v>43731</v>
      </c>
      <c r="K34" s="26">
        <v>12223</v>
      </c>
      <c r="L34" s="26">
        <v>31507</v>
      </c>
      <c r="M34" s="26">
        <v>515349</v>
      </c>
      <c r="N34" s="26">
        <v>35676</v>
      </c>
      <c r="O34" s="26">
        <v>0</v>
      </c>
      <c r="P34" s="26">
        <v>0</v>
      </c>
      <c r="Q34" s="27">
        <v>511181</v>
      </c>
      <c r="S34" s="75"/>
    </row>
    <row r="35" spans="2:19" s="84" customFormat="1" ht="21.75" customHeight="1" x14ac:dyDescent="0.3">
      <c r="B35" s="85" t="s">
        <v>50</v>
      </c>
      <c r="C35" s="26">
        <v>156263</v>
      </c>
      <c r="D35" s="26">
        <v>0</v>
      </c>
      <c r="E35" s="26">
        <v>0</v>
      </c>
      <c r="F35" s="26">
        <v>156263</v>
      </c>
      <c r="G35" s="26">
        <v>0</v>
      </c>
      <c r="H35" s="26">
        <v>0</v>
      </c>
      <c r="I35" s="26">
        <v>0</v>
      </c>
      <c r="J35" s="26">
        <v>156263</v>
      </c>
      <c r="K35" s="26">
        <v>35765</v>
      </c>
      <c r="L35" s="26">
        <v>120498</v>
      </c>
      <c r="M35" s="26">
        <v>3885371</v>
      </c>
      <c r="N35" s="26">
        <v>0</v>
      </c>
      <c r="O35" s="26">
        <v>0</v>
      </c>
      <c r="P35" s="26">
        <v>0</v>
      </c>
      <c r="Q35" s="27">
        <v>4005869</v>
      </c>
      <c r="S35" s="75"/>
    </row>
    <row r="36" spans="2:19" s="81" customFormat="1" ht="21.75" customHeight="1" x14ac:dyDescent="0.2">
      <c r="B36" s="82" t="s">
        <v>47</v>
      </c>
      <c r="C36" s="83">
        <f>SUM(C33:C35)</f>
        <v>175289</v>
      </c>
      <c r="D36" s="83">
        <f t="shared" ref="D36:Q36" si="1">SUM(D33:D35)</f>
        <v>48566</v>
      </c>
      <c r="E36" s="83">
        <f t="shared" si="1"/>
        <v>0</v>
      </c>
      <c r="F36" s="83">
        <f t="shared" si="1"/>
        <v>223855</v>
      </c>
      <c r="G36" s="83">
        <f t="shared" si="1"/>
        <v>0</v>
      </c>
      <c r="H36" s="83">
        <f t="shared" si="1"/>
        <v>1189</v>
      </c>
      <c r="I36" s="83">
        <f t="shared" si="1"/>
        <v>2340</v>
      </c>
      <c r="J36" s="83">
        <f t="shared" si="1"/>
        <v>221516</v>
      </c>
      <c r="K36" s="83">
        <f t="shared" si="1"/>
        <v>49279</v>
      </c>
      <c r="L36" s="83">
        <f t="shared" si="1"/>
        <v>172235</v>
      </c>
      <c r="M36" s="83">
        <f t="shared" si="1"/>
        <v>4531993</v>
      </c>
      <c r="N36" s="83">
        <f t="shared" si="1"/>
        <v>35676</v>
      </c>
      <c r="O36" s="83">
        <f t="shared" si="1"/>
        <v>17217</v>
      </c>
      <c r="P36" s="83">
        <f t="shared" si="1"/>
        <v>0</v>
      </c>
      <c r="Q36" s="83">
        <f t="shared" si="1"/>
        <v>4651336</v>
      </c>
      <c r="S36" s="75"/>
    </row>
    <row r="37" spans="2:19" s="84" customFormat="1" ht="21.75" customHeight="1" x14ac:dyDescent="0.2">
      <c r="B37" s="82" t="s">
        <v>51</v>
      </c>
      <c r="C37" s="86">
        <f t="shared" ref="C37:Q37" si="2">C36+C31</f>
        <v>823955</v>
      </c>
      <c r="D37" s="86">
        <f t="shared" si="2"/>
        <v>686203</v>
      </c>
      <c r="E37" s="86">
        <f t="shared" si="2"/>
        <v>337940</v>
      </c>
      <c r="F37" s="86">
        <f t="shared" si="2"/>
        <v>1848098</v>
      </c>
      <c r="G37" s="86">
        <f t="shared" si="2"/>
        <v>704221</v>
      </c>
      <c r="H37" s="86">
        <f t="shared" si="2"/>
        <v>69058</v>
      </c>
      <c r="I37" s="86">
        <f t="shared" si="2"/>
        <v>782905</v>
      </c>
      <c r="J37" s="86">
        <f t="shared" si="2"/>
        <v>1065194</v>
      </c>
      <c r="K37" s="86">
        <f t="shared" si="2"/>
        <v>458474</v>
      </c>
      <c r="L37" s="86">
        <f t="shared" si="2"/>
        <v>606719</v>
      </c>
      <c r="M37" s="86">
        <f t="shared" si="2"/>
        <v>1706931</v>
      </c>
      <c r="N37" s="86">
        <f t="shared" si="2"/>
        <v>192573</v>
      </c>
      <c r="O37" s="86">
        <f t="shared" si="2"/>
        <v>17217</v>
      </c>
      <c r="P37" s="86">
        <f t="shared" si="2"/>
        <v>20000</v>
      </c>
      <c r="Q37" s="86">
        <f t="shared" si="2"/>
        <v>2083860</v>
      </c>
      <c r="S37" s="75"/>
    </row>
    <row r="38" spans="2:19" s="28" customFormat="1" ht="19.5" customHeight="1" x14ac:dyDescent="0.25">
      <c r="B38" s="246" t="s">
        <v>52</v>
      </c>
      <c r="C38" s="246"/>
      <c r="D38" s="246"/>
      <c r="E38" s="246"/>
      <c r="F38" s="246"/>
      <c r="G38" s="246"/>
      <c r="H38" s="246"/>
      <c r="I38" s="246"/>
      <c r="J38" s="246"/>
      <c r="K38" s="246"/>
      <c r="L38" s="246"/>
      <c r="M38" s="246"/>
      <c r="N38" s="246"/>
      <c r="O38" s="246"/>
      <c r="P38" s="246"/>
      <c r="Q38" s="246"/>
    </row>
    <row r="39" spans="2:19" x14ac:dyDescent="0.25">
      <c r="I39" s="10"/>
    </row>
  </sheetData>
  <sheetProtection password="E931"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P39"/>
  <sheetViews>
    <sheetView showGridLines="0" topLeftCell="D29" zoomScale="80" zoomScaleNormal="80" workbookViewId="0">
      <selection activeCell="B4" sqref="B4:K38"/>
    </sheetView>
  </sheetViews>
  <sheetFormatPr defaultRowHeight="18" customHeight="1" x14ac:dyDescent="0.25"/>
  <cols>
    <col min="1" max="1" width="12.42578125" style="9" customWidth="1"/>
    <col min="2" max="2" width="50" style="9" customWidth="1"/>
    <col min="3" max="11" width="25.140625" style="9" customWidth="1"/>
    <col min="12" max="12" width="11.5703125" style="9" bestFit="1" customWidth="1"/>
    <col min="13" max="13" width="13.5703125" style="9" bestFit="1" customWidth="1"/>
    <col min="14" max="16384" width="9.140625" style="9"/>
  </cols>
  <sheetData>
    <row r="1" spans="2:13" ht="15" x14ac:dyDescent="0.25"/>
    <row r="2" spans="2:13" ht="15" x14ac:dyDescent="0.25"/>
    <row r="3" spans="2:13" ht="6.75" customHeight="1" x14ac:dyDescent="0.25"/>
    <row r="4" spans="2:13" ht="21" customHeight="1" x14ac:dyDescent="0.25">
      <c r="B4" s="247" t="s">
        <v>257</v>
      </c>
      <c r="C4" s="247"/>
      <c r="D4" s="247"/>
      <c r="E4" s="247"/>
      <c r="F4" s="247"/>
      <c r="G4" s="247"/>
      <c r="H4" s="247"/>
      <c r="I4" s="247"/>
      <c r="J4" s="247"/>
      <c r="K4" s="247"/>
    </row>
    <row r="5" spans="2:13" s="187" customFormat="1" ht="39" customHeight="1" x14ac:dyDescent="0.2">
      <c r="B5" s="199" t="s">
        <v>0</v>
      </c>
      <c r="C5" s="197" t="s">
        <v>82</v>
      </c>
      <c r="D5" s="197" t="s">
        <v>83</v>
      </c>
      <c r="E5" s="197" t="s">
        <v>216</v>
      </c>
      <c r="F5" s="197" t="s">
        <v>84</v>
      </c>
      <c r="G5" s="197" t="s">
        <v>85</v>
      </c>
      <c r="H5" s="197" t="s">
        <v>192</v>
      </c>
      <c r="I5" s="197" t="s">
        <v>217</v>
      </c>
      <c r="J5" s="197" t="s">
        <v>86</v>
      </c>
      <c r="K5" s="197" t="s">
        <v>87</v>
      </c>
    </row>
    <row r="6" spans="2:13" ht="29.25" customHeight="1" x14ac:dyDescent="0.25">
      <c r="B6" s="252" t="s">
        <v>16</v>
      </c>
      <c r="C6" s="253"/>
      <c r="D6" s="253"/>
      <c r="E6" s="253"/>
      <c r="F6" s="253"/>
      <c r="G6" s="253"/>
      <c r="H6" s="253"/>
      <c r="I6" s="253"/>
      <c r="J6" s="253"/>
      <c r="K6" s="254"/>
    </row>
    <row r="7" spans="2:13" ht="29.25" customHeight="1" x14ac:dyDescent="0.3">
      <c r="B7" s="30" t="s">
        <v>53</v>
      </c>
      <c r="C7" s="31">
        <f>'APPENDIX 5'!D6</f>
        <v>31710</v>
      </c>
      <c r="D7" s="31">
        <f>'APPENDIX 6'!D6</f>
        <v>0</v>
      </c>
      <c r="E7" s="31">
        <f>'APPENDIX 11'!D6</f>
        <v>104247</v>
      </c>
      <c r="F7" s="31">
        <f>'APPENDIX 7'!D6</f>
        <v>335289</v>
      </c>
      <c r="G7" s="31">
        <f>'APPENDIX 8'!D6</f>
        <v>133998</v>
      </c>
      <c r="H7" s="31">
        <f>'APPENDIX 10'!D6</f>
        <v>0</v>
      </c>
      <c r="I7" s="31">
        <f>'APPENDIX 9'!D6</f>
        <v>65</v>
      </c>
      <c r="J7" s="43">
        <f t="shared" ref="J7:J30" si="0">SUM(C7:I7)</f>
        <v>605309</v>
      </c>
      <c r="K7" s="32">
        <f t="shared" ref="K7:K31" si="1">IFERROR(J7/$J$32,0)*100</f>
        <v>2.7598987611416774</v>
      </c>
      <c r="M7" s="211"/>
    </row>
    <row r="8" spans="2:13" ht="29.25" customHeight="1" x14ac:dyDescent="0.3">
      <c r="B8" s="30" t="s">
        <v>197</v>
      </c>
      <c r="C8" s="31">
        <f>'APPENDIX 5'!D7</f>
        <v>64192</v>
      </c>
      <c r="D8" s="31">
        <f>'APPENDIX 6'!D7</f>
        <v>0</v>
      </c>
      <c r="E8" s="31">
        <f>'APPENDIX 11'!D7</f>
        <v>0</v>
      </c>
      <c r="F8" s="31">
        <f>'APPENDIX 7'!D7</f>
        <v>368141</v>
      </c>
      <c r="G8" s="31">
        <f>'APPENDIX 8'!D7</f>
        <v>164291</v>
      </c>
      <c r="H8" s="31">
        <f>'APPENDIX 10'!D7</f>
        <v>0</v>
      </c>
      <c r="I8" s="31">
        <f>'APPENDIX 9'!D7</f>
        <v>0</v>
      </c>
      <c r="J8" s="43">
        <f t="shared" si="0"/>
        <v>596624</v>
      </c>
      <c r="K8" s="32">
        <f t="shared" si="1"/>
        <v>2.7202996130363042</v>
      </c>
      <c r="M8" s="211"/>
    </row>
    <row r="9" spans="2:13" ht="29.25" customHeight="1" x14ac:dyDescent="0.3">
      <c r="B9" s="15" t="s">
        <v>208</v>
      </c>
      <c r="C9" s="31">
        <f>'APPENDIX 5'!D8</f>
        <v>2035686</v>
      </c>
      <c r="D9" s="31">
        <f>'APPENDIX 6'!D8</f>
        <v>527662</v>
      </c>
      <c r="E9" s="31">
        <f>'APPENDIX 11'!D8</f>
        <v>1588671</v>
      </c>
      <c r="F9" s="31">
        <f>'APPENDIX 7'!D8</f>
        <v>396730</v>
      </c>
      <c r="G9" s="31">
        <f>'APPENDIX 8'!D8</f>
        <v>407975</v>
      </c>
      <c r="H9" s="31">
        <f>'APPENDIX 10'!D8</f>
        <v>0</v>
      </c>
      <c r="I9" s="31">
        <f>'APPENDIX 9'!D8</f>
        <v>133976</v>
      </c>
      <c r="J9" s="43">
        <f t="shared" si="0"/>
        <v>5090700</v>
      </c>
      <c r="K9" s="32">
        <f t="shared" si="1"/>
        <v>23.210982528500214</v>
      </c>
      <c r="M9" s="211"/>
    </row>
    <row r="10" spans="2:13" ht="29.25" customHeight="1" x14ac:dyDescent="0.3">
      <c r="B10" s="15" t="s">
        <v>54</v>
      </c>
      <c r="C10" s="31">
        <f>'APPENDIX 5'!D9</f>
        <v>111137</v>
      </c>
      <c r="D10" s="31">
        <f>'APPENDIX 6'!D9</f>
        <v>0</v>
      </c>
      <c r="E10" s="31">
        <f>'APPENDIX 11'!D9</f>
        <v>0</v>
      </c>
      <c r="F10" s="31">
        <f>'APPENDIX 7'!D9</f>
        <v>44256</v>
      </c>
      <c r="G10" s="31">
        <f>'APPENDIX 8'!D9</f>
        <v>0</v>
      </c>
      <c r="H10" s="31">
        <f>'APPENDIX 10'!D9</f>
        <v>0</v>
      </c>
      <c r="I10" s="31">
        <f>'APPENDIX 9'!D9</f>
        <v>0</v>
      </c>
      <c r="J10" s="43">
        <f t="shared" si="0"/>
        <v>155393</v>
      </c>
      <c r="K10" s="32">
        <f t="shared" si="1"/>
        <v>0.70851242619899701</v>
      </c>
      <c r="M10" s="211"/>
    </row>
    <row r="11" spans="2:13" ht="29.25" customHeight="1" x14ac:dyDescent="0.3">
      <c r="B11" s="15" t="s">
        <v>55</v>
      </c>
      <c r="C11" s="31">
        <f>'APPENDIX 5'!D10</f>
        <v>270577</v>
      </c>
      <c r="D11" s="31">
        <f>'APPENDIX 6'!D10</f>
        <v>397828</v>
      </c>
      <c r="E11" s="31">
        <f>'APPENDIX 11'!D10</f>
        <v>218804</v>
      </c>
      <c r="F11" s="31">
        <f>'APPENDIX 7'!D10</f>
        <v>264302</v>
      </c>
      <c r="G11" s="31">
        <f>'APPENDIX 8'!D10</f>
        <v>787414</v>
      </c>
      <c r="H11" s="31">
        <f>'APPENDIX 10'!D10</f>
        <v>0</v>
      </c>
      <c r="I11" s="31">
        <f>'APPENDIX 9'!D10</f>
        <v>0</v>
      </c>
      <c r="J11" s="43">
        <f t="shared" si="0"/>
        <v>1938925</v>
      </c>
      <c r="K11" s="32">
        <f t="shared" si="1"/>
        <v>8.8405041151653574</v>
      </c>
      <c r="M11" s="211"/>
    </row>
    <row r="12" spans="2:13" ht="29.25" customHeight="1" x14ac:dyDescent="0.3">
      <c r="B12" s="15" t="s">
        <v>23</v>
      </c>
      <c r="C12" s="31">
        <f>'APPENDIX 5'!D11</f>
        <v>73964</v>
      </c>
      <c r="D12" s="31">
        <f>'APPENDIX 6'!D11</f>
        <v>0</v>
      </c>
      <c r="E12" s="31">
        <f>'APPENDIX 11'!D11</f>
        <v>0</v>
      </c>
      <c r="F12" s="31">
        <f>'APPENDIX 7'!D11</f>
        <v>0</v>
      </c>
      <c r="G12" s="31">
        <f>'APPENDIX 8'!D11</f>
        <v>0</v>
      </c>
      <c r="H12" s="31">
        <f>'APPENDIX 10'!D11</f>
        <v>250</v>
      </c>
      <c r="I12" s="31">
        <f>'APPENDIX 9'!D11</f>
        <v>0</v>
      </c>
      <c r="J12" s="43">
        <f t="shared" si="0"/>
        <v>74214</v>
      </c>
      <c r="K12" s="32">
        <f t="shared" si="1"/>
        <v>0.33837779821441355</v>
      </c>
      <c r="M12" s="211"/>
    </row>
    <row r="13" spans="2:13" ht="29.25" customHeight="1" x14ac:dyDescent="0.3">
      <c r="B13" s="15" t="s">
        <v>56</v>
      </c>
      <c r="C13" s="31">
        <f>'APPENDIX 5'!D12</f>
        <v>0</v>
      </c>
      <c r="D13" s="31">
        <f>'APPENDIX 6'!D12</f>
        <v>0</v>
      </c>
      <c r="E13" s="31">
        <f>'APPENDIX 11'!D12</f>
        <v>0</v>
      </c>
      <c r="F13" s="31">
        <f>'APPENDIX 7'!D12</f>
        <v>27114</v>
      </c>
      <c r="G13" s="31">
        <f>'APPENDIX 8'!D12</f>
        <v>6249</v>
      </c>
      <c r="H13" s="31">
        <f>'APPENDIX 10'!D12</f>
        <v>0</v>
      </c>
      <c r="I13" s="31">
        <f>'APPENDIX 9'!D12</f>
        <v>0</v>
      </c>
      <c r="J13" s="43">
        <f t="shared" si="0"/>
        <v>33363</v>
      </c>
      <c r="K13" s="32">
        <f t="shared" si="1"/>
        <v>0.15211817826592663</v>
      </c>
      <c r="M13" s="211"/>
    </row>
    <row r="14" spans="2:13" ht="29.25" customHeight="1" x14ac:dyDescent="0.3">
      <c r="B14" s="15" t="s">
        <v>57</v>
      </c>
      <c r="C14" s="31">
        <f>'APPENDIX 5'!D13</f>
        <v>0</v>
      </c>
      <c r="D14" s="31">
        <f>'APPENDIX 6'!D13</f>
        <v>0</v>
      </c>
      <c r="E14" s="31">
        <f>'APPENDIX 11'!D13</f>
        <v>441768</v>
      </c>
      <c r="F14" s="31">
        <f>'APPENDIX 7'!D13</f>
        <v>15452</v>
      </c>
      <c r="G14" s="31">
        <f>'APPENDIX 8'!D13</f>
        <v>1692</v>
      </c>
      <c r="H14" s="31">
        <f>'APPENDIX 10'!D13</f>
        <v>0</v>
      </c>
      <c r="I14" s="31">
        <f>'APPENDIX 9'!D13</f>
        <v>0</v>
      </c>
      <c r="J14" s="43">
        <f t="shared" si="0"/>
        <v>458912</v>
      </c>
      <c r="K14" s="32">
        <f t="shared" si="1"/>
        <v>2.0924034836307563</v>
      </c>
      <c r="M14" s="211"/>
    </row>
    <row r="15" spans="2:13" ht="29.25" customHeight="1" x14ac:dyDescent="0.3">
      <c r="B15" s="15" t="s">
        <v>58</v>
      </c>
      <c r="C15" s="31">
        <f>'APPENDIX 5'!D14</f>
        <v>10478</v>
      </c>
      <c r="D15" s="31">
        <f>'APPENDIX 6'!D14</f>
        <v>0</v>
      </c>
      <c r="E15" s="31">
        <f>'APPENDIX 11'!D14</f>
        <v>0</v>
      </c>
      <c r="F15" s="31">
        <f>'APPENDIX 7'!D14</f>
        <v>18698</v>
      </c>
      <c r="G15" s="31">
        <f>'APPENDIX 8'!D14</f>
        <v>0</v>
      </c>
      <c r="H15" s="31">
        <f>'APPENDIX 10'!D14</f>
        <v>0</v>
      </c>
      <c r="I15" s="31">
        <f>'APPENDIX 9'!D14</f>
        <v>0</v>
      </c>
      <c r="J15" s="43">
        <f t="shared" si="0"/>
        <v>29176</v>
      </c>
      <c r="K15" s="32">
        <f t="shared" si="1"/>
        <v>0.13302760450459117</v>
      </c>
      <c r="M15" s="211"/>
    </row>
    <row r="16" spans="2:13" ht="29.25" customHeight="1" x14ac:dyDescent="0.3">
      <c r="B16" s="15" t="s">
        <v>59</v>
      </c>
      <c r="C16" s="31">
        <f>'APPENDIX 5'!D15</f>
        <v>605710</v>
      </c>
      <c r="D16" s="31">
        <f>'APPENDIX 6'!D15</f>
        <v>323611</v>
      </c>
      <c r="E16" s="31">
        <f>'APPENDIX 11'!D15</f>
        <v>1688337</v>
      </c>
      <c r="F16" s="31">
        <f>'APPENDIX 7'!D15</f>
        <v>152436</v>
      </c>
      <c r="G16" s="31">
        <f>'APPENDIX 8'!D15</f>
        <v>77211</v>
      </c>
      <c r="H16" s="31">
        <f>'APPENDIX 10'!D15</f>
        <v>0</v>
      </c>
      <c r="I16" s="31">
        <f>'APPENDIX 9'!D15</f>
        <v>11002</v>
      </c>
      <c r="J16" s="43">
        <f t="shared" si="0"/>
        <v>2858307</v>
      </c>
      <c r="K16" s="32">
        <f t="shared" si="1"/>
        <v>13.032414763802594</v>
      </c>
      <c r="M16" s="211"/>
    </row>
    <row r="17" spans="2:16" ht="29.25" customHeight="1" x14ac:dyDescent="0.3">
      <c r="B17" s="15" t="s">
        <v>60</v>
      </c>
      <c r="C17" s="31">
        <f>'APPENDIX 5'!D16</f>
        <v>804263</v>
      </c>
      <c r="D17" s="31">
        <f>'APPENDIX 6'!D16</f>
        <v>291653</v>
      </c>
      <c r="E17" s="31">
        <f>'APPENDIX 11'!D16</f>
        <v>1384760</v>
      </c>
      <c r="F17" s="31">
        <f>'APPENDIX 7'!D16</f>
        <v>365995</v>
      </c>
      <c r="G17" s="31">
        <f>'APPENDIX 8'!D16</f>
        <v>32622</v>
      </c>
      <c r="H17" s="31">
        <f>'APPENDIX 10'!D16</f>
        <v>0</v>
      </c>
      <c r="I17" s="31">
        <f>'APPENDIX 9'!D16</f>
        <v>0</v>
      </c>
      <c r="J17" s="43">
        <f t="shared" si="0"/>
        <v>2879293</v>
      </c>
      <c r="K17" s="32">
        <f t="shared" si="1"/>
        <v>13.128100166466886</v>
      </c>
      <c r="M17" s="211"/>
    </row>
    <row r="18" spans="2:16" ht="29.25" customHeight="1" x14ac:dyDescent="0.3">
      <c r="B18" s="15" t="s">
        <v>61</v>
      </c>
      <c r="C18" s="31">
        <f>'APPENDIX 5'!D17</f>
        <v>295688</v>
      </c>
      <c r="D18" s="31">
        <f>'APPENDIX 6'!D17</f>
        <v>128000</v>
      </c>
      <c r="E18" s="31">
        <f>'APPENDIX 11'!D17</f>
        <v>671061</v>
      </c>
      <c r="F18" s="31">
        <f>'APPENDIX 7'!D17</f>
        <v>0</v>
      </c>
      <c r="G18" s="31">
        <f>'APPENDIX 8'!D17</f>
        <v>0</v>
      </c>
      <c r="H18" s="31">
        <f>'APPENDIX 10'!D17</f>
        <v>11764</v>
      </c>
      <c r="I18" s="31">
        <f>'APPENDIX 9'!D17</f>
        <v>0</v>
      </c>
      <c r="J18" s="43">
        <f t="shared" si="0"/>
        <v>1106513</v>
      </c>
      <c r="K18" s="32">
        <f t="shared" si="1"/>
        <v>5.0451320860703559</v>
      </c>
      <c r="M18" s="211"/>
    </row>
    <row r="19" spans="2:16" ht="29.25" customHeight="1" x14ac:dyDescent="0.3">
      <c r="B19" s="15" t="s">
        <v>182</v>
      </c>
      <c r="C19" s="31">
        <f>'APPENDIX 5'!D18</f>
        <v>11446</v>
      </c>
      <c r="D19" s="31">
        <f>'APPENDIX 6'!D18</f>
        <v>62049</v>
      </c>
      <c r="E19" s="31">
        <f>'APPENDIX 11'!D18</f>
        <v>13735</v>
      </c>
      <c r="F19" s="31">
        <f>'APPENDIX 7'!D18</f>
        <v>13446</v>
      </c>
      <c r="G19" s="31">
        <f>'APPENDIX 8'!D18</f>
        <v>54270</v>
      </c>
      <c r="H19" s="31">
        <f>'APPENDIX 10'!D18</f>
        <v>0</v>
      </c>
      <c r="I19" s="31">
        <f>'APPENDIX 9'!D18</f>
        <v>0</v>
      </c>
      <c r="J19" s="43">
        <f t="shared" si="0"/>
        <v>154946</v>
      </c>
      <c r="K19" s="32">
        <f t="shared" si="1"/>
        <v>0.70647433532932502</v>
      </c>
      <c r="M19" s="211"/>
    </row>
    <row r="20" spans="2:16" ht="29.25" customHeight="1" x14ac:dyDescent="0.3">
      <c r="B20" s="15" t="s">
        <v>187</v>
      </c>
      <c r="C20" s="31">
        <f>'APPENDIX 5'!D19</f>
        <v>275981</v>
      </c>
      <c r="D20" s="31">
        <f>'APPENDIX 6'!D19</f>
        <v>12892</v>
      </c>
      <c r="E20" s="31">
        <f>'APPENDIX 11'!D19</f>
        <v>254870</v>
      </c>
      <c r="F20" s="31">
        <f>'APPENDIX 7'!D19</f>
        <v>130563</v>
      </c>
      <c r="G20" s="31">
        <f>'APPENDIX 8'!D19</f>
        <v>116281</v>
      </c>
      <c r="H20" s="31">
        <f>'APPENDIX 10'!D19</f>
        <v>0</v>
      </c>
      <c r="I20" s="31">
        <f>'APPENDIX 9'!D19</f>
        <v>251329</v>
      </c>
      <c r="J20" s="43">
        <f t="shared" si="0"/>
        <v>1041916</v>
      </c>
      <c r="K20" s="32">
        <f t="shared" si="1"/>
        <v>4.7506028782220193</v>
      </c>
      <c r="M20" s="211"/>
    </row>
    <row r="21" spans="2:16" ht="29.25" customHeight="1" x14ac:dyDescent="0.3">
      <c r="B21" s="15" t="s">
        <v>36</v>
      </c>
      <c r="C21" s="31">
        <f>'APPENDIX 5'!D20</f>
        <v>281779</v>
      </c>
      <c r="D21" s="31">
        <f>'APPENDIX 6'!D20</f>
        <v>484366</v>
      </c>
      <c r="E21" s="31">
        <f>'APPENDIX 11'!D20</f>
        <v>76302</v>
      </c>
      <c r="F21" s="31">
        <f>'APPENDIX 7'!D20</f>
        <v>42350</v>
      </c>
      <c r="G21" s="31">
        <f>'APPENDIX 8'!D20</f>
        <v>65697</v>
      </c>
      <c r="H21" s="31">
        <f>'APPENDIX 10'!D20</f>
        <v>0</v>
      </c>
      <c r="I21" s="31">
        <f>'APPENDIX 9'!D20</f>
        <v>3435</v>
      </c>
      <c r="J21" s="43">
        <f t="shared" si="0"/>
        <v>953929</v>
      </c>
      <c r="K21" s="32">
        <f t="shared" si="1"/>
        <v>4.3494272599897226</v>
      </c>
      <c r="M21" s="211"/>
    </row>
    <row r="22" spans="2:16" ht="29.25" customHeight="1" x14ac:dyDescent="0.3">
      <c r="B22" s="80" t="s">
        <v>311</v>
      </c>
      <c r="C22" s="31">
        <f>'APPENDIX 5'!D21</f>
        <v>24915</v>
      </c>
      <c r="D22" s="31">
        <f>'APPENDIX 6'!D21</f>
        <v>0</v>
      </c>
      <c r="E22" s="31">
        <f>'APPENDIX 11'!D21</f>
        <v>0</v>
      </c>
      <c r="F22" s="31">
        <f>'APPENDIX 7'!D21</f>
        <v>37351</v>
      </c>
      <c r="G22" s="31">
        <f>'APPENDIX 8'!D21</f>
        <v>3244</v>
      </c>
      <c r="H22" s="31">
        <f>'APPENDIX 10'!D21</f>
        <v>0</v>
      </c>
      <c r="I22" s="31">
        <f>'APPENDIX 9'!D21</f>
        <v>0</v>
      </c>
      <c r="J22" s="43">
        <f t="shared" si="0"/>
        <v>65510</v>
      </c>
      <c r="K22" s="32">
        <f t="shared" si="1"/>
        <v>0.29869201984836058</v>
      </c>
      <c r="M22" s="211"/>
    </row>
    <row r="23" spans="2:16" ht="29.25" customHeight="1" x14ac:dyDescent="0.3">
      <c r="B23" s="15" t="s">
        <v>62</v>
      </c>
      <c r="C23" s="31">
        <f>'APPENDIX 5'!D22</f>
        <v>204928</v>
      </c>
      <c r="D23" s="31">
        <f>'APPENDIX 6'!D22</f>
        <v>0</v>
      </c>
      <c r="E23" s="31">
        <f>'APPENDIX 11'!D22</f>
        <v>0</v>
      </c>
      <c r="F23" s="31">
        <f>'APPENDIX 7'!D22</f>
        <v>83823</v>
      </c>
      <c r="G23" s="31">
        <f>'APPENDIX 8'!D22</f>
        <v>0</v>
      </c>
      <c r="H23" s="31">
        <f>'APPENDIX 10'!D22</f>
        <v>0</v>
      </c>
      <c r="I23" s="31">
        <f>'APPENDIX 9'!D22</f>
        <v>203424</v>
      </c>
      <c r="J23" s="43">
        <f t="shared" si="0"/>
        <v>492175</v>
      </c>
      <c r="K23" s="32">
        <f t="shared" si="1"/>
        <v>2.2440657131562642</v>
      </c>
      <c r="M23" s="211"/>
    </row>
    <row r="24" spans="2:16" ht="29.25" customHeight="1" x14ac:dyDescent="0.3">
      <c r="B24" s="15" t="s">
        <v>63</v>
      </c>
      <c r="C24" s="31">
        <f>'APPENDIX 5'!D23</f>
        <v>165625</v>
      </c>
      <c r="D24" s="31">
        <f>'APPENDIX 6'!D23</f>
        <v>24912</v>
      </c>
      <c r="E24" s="31">
        <f>'APPENDIX 11'!D23</f>
        <v>13785</v>
      </c>
      <c r="F24" s="31">
        <f>'APPENDIX 7'!D23</f>
        <v>606590</v>
      </c>
      <c r="G24" s="31">
        <f>'APPENDIX 8'!D23</f>
        <v>322620</v>
      </c>
      <c r="H24" s="31">
        <f>'APPENDIX 10'!D23</f>
        <v>0</v>
      </c>
      <c r="I24" s="31">
        <f>'APPENDIX 9'!D23</f>
        <v>17768</v>
      </c>
      <c r="J24" s="43">
        <f t="shared" si="0"/>
        <v>1151300</v>
      </c>
      <c r="K24" s="32">
        <f t="shared" si="1"/>
        <v>5.2493378484417272</v>
      </c>
      <c r="M24" s="211"/>
    </row>
    <row r="25" spans="2:16" ht="29.25" customHeight="1" x14ac:dyDescent="0.3">
      <c r="B25" s="15" t="s">
        <v>185</v>
      </c>
      <c r="C25" s="31">
        <f>'APPENDIX 5'!D24</f>
        <v>36083</v>
      </c>
      <c r="D25" s="31">
        <f>'APPENDIX 6'!D24</f>
        <v>0</v>
      </c>
      <c r="E25" s="31">
        <f>'APPENDIX 11'!D24</f>
        <v>0</v>
      </c>
      <c r="F25" s="31">
        <f>'APPENDIX 7'!D24</f>
        <v>11246</v>
      </c>
      <c r="G25" s="31">
        <f>'APPENDIX 8'!D24</f>
        <v>59217</v>
      </c>
      <c r="H25" s="31">
        <f>'APPENDIX 10'!D24</f>
        <v>0</v>
      </c>
      <c r="I25" s="31">
        <f>'APPENDIX 9'!D24</f>
        <v>0</v>
      </c>
      <c r="J25" s="43">
        <f t="shared" si="0"/>
        <v>106546</v>
      </c>
      <c r="K25" s="32">
        <f t="shared" si="1"/>
        <v>0.48579514496662229</v>
      </c>
      <c r="M25" s="211"/>
    </row>
    <row r="26" spans="2:16" ht="29.25" customHeight="1" x14ac:dyDescent="0.3">
      <c r="B26" s="15" t="s">
        <v>186</v>
      </c>
      <c r="C26" s="31">
        <f>'APPENDIX 5'!D25</f>
        <v>10363</v>
      </c>
      <c r="D26" s="31">
        <f>'APPENDIX 6'!D25</f>
        <v>0</v>
      </c>
      <c r="E26" s="31">
        <f>'APPENDIX 11'!D25</f>
        <v>4734</v>
      </c>
      <c r="F26" s="31">
        <f>'APPENDIX 7'!D25</f>
        <v>1000</v>
      </c>
      <c r="G26" s="31">
        <f>'APPENDIX 8'!D25</f>
        <v>224</v>
      </c>
      <c r="H26" s="31">
        <f>'APPENDIX 10'!D25</f>
        <v>0</v>
      </c>
      <c r="I26" s="31">
        <f>'APPENDIX 9'!D25</f>
        <v>0</v>
      </c>
      <c r="J26" s="43">
        <f t="shared" si="0"/>
        <v>16321</v>
      </c>
      <c r="K26" s="32">
        <f t="shared" si="1"/>
        <v>7.4415393923753514E-2</v>
      </c>
      <c r="M26" s="211"/>
    </row>
    <row r="27" spans="2:16" ht="29.25" customHeight="1" x14ac:dyDescent="0.3">
      <c r="B27" s="15" t="s">
        <v>209</v>
      </c>
      <c r="C27" s="31">
        <f>'APPENDIX 5'!D26</f>
        <v>420932</v>
      </c>
      <c r="D27" s="31">
        <f>'APPENDIX 6'!D26</f>
        <v>50033</v>
      </c>
      <c r="E27" s="31">
        <f>'APPENDIX 11'!D26</f>
        <v>72311</v>
      </c>
      <c r="F27" s="31">
        <f>'APPENDIX 7'!D26</f>
        <v>258350</v>
      </c>
      <c r="G27" s="31">
        <f>'APPENDIX 8'!D26</f>
        <v>223444</v>
      </c>
      <c r="H27" s="31">
        <f>'APPENDIX 10'!D26</f>
        <v>0</v>
      </c>
      <c r="I27" s="31">
        <f>'APPENDIX 9'!D26</f>
        <v>217707</v>
      </c>
      <c r="J27" s="43">
        <f t="shared" si="0"/>
        <v>1242777</v>
      </c>
      <c r="K27" s="32">
        <f t="shared" si="1"/>
        <v>5.6664260777146387</v>
      </c>
      <c r="M27" s="211"/>
    </row>
    <row r="28" spans="2:16" ht="29.25" customHeight="1" x14ac:dyDescent="0.3">
      <c r="B28" s="15" t="s">
        <v>40</v>
      </c>
      <c r="C28" s="31">
        <f>'APPENDIX 5'!D27</f>
        <v>0</v>
      </c>
      <c r="D28" s="31">
        <f>'APPENDIX 6'!D27</f>
        <v>0</v>
      </c>
      <c r="E28" s="31">
        <f>'APPENDIX 11'!D27</f>
        <v>0</v>
      </c>
      <c r="F28" s="31">
        <f>'APPENDIX 7'!D27</f>
        <v>623</v>
      </c>
      <c r="G28" s="31">
        <f>'APPENDIX 8'!D27</f>
        <v>6835</v>
      </c>
      <c r="H28" s="31">
        <f>'APPENDIX 10'!D27</f>
        <v>0</v>
      </c>
      <c r="I28" s="31">
        <f>'APPENDIX 9'!D27</f>
        <v>0</v>
      </c>
      <c r="J28" s="43">
        <f t="shared" si="0"/>
        <v>7458</v>
      </c>
      <c r="K28" s="32">
        <f t="shared" si="1"/>
        <v>3.4004657060434637E-2</v>
      </c>
      <c r="M28" s="211"/>
    </row>
    <row r="29" spans="2:16" ht="29.25" customHeight="1" x14ac:dyDescent="0.3">
      <c r="B29" s="15" t="s">
        <v>64</v>
      </c>
      <c r="C29" s="31">
        <f>'APPENDIX 5'!D28</f>
        <v>4049</v>
      </c>
      <c r="D29" s="31">
        <f>'APPENDIX 6'!D28</f>
        <v>0</v>
      </c>
      <c r="E29" s="31">
        <f>'APPENDIX 11'!D28</f>
        <v>156943</v>
      </c>
      <c r="F29" s="31">
        <f>'APPENDIX 7'!D28</f>
        <v>73524</v>
      </c>
      <c r="G29" s="31">
        <f>'APPENDIX 8'!D28</f>
        <v>2557</v>
      </c>
      <c r="H29" s="31">
        <f>'APPENDIX 10'!D28</f>
        <v>0</v>
      </c>
      <c r="I29" s="31">
        <f>'APPENDIX 9'!D28</f>
        <v>285</v>
      </c>
      <c r="J29" s="43">
        <f t="shared" si="0"/>
        <v>237358</v>
      </c>
      <c r="K29" s="32">
        <f t="shared" si="1"/>
        <v>1.0822308112832724</v>
      </c>
      <c r="M29" s="211"/>
    </row>
    <row r="30" spans="2:16" ht="29.25" customHeight="1" x14ac:dyDescent="0.3">
      <c r="B30" s="15" t="s">
        <v>65</v>
      </c>
      <c r="C30" s="31">
        <f>'APPENDIX 5'!D29</f>
        <v>5345</v>
      </c>
      <c r="D30" s="31">
        <f>'APPENDIX 6'!D29</f>
        <v>0</v>
      </c>
      <c r="E30" s="31">
        <f>'APPENDIX 11'!D29</f>
        <v>0</v>
      </c>
      <c r="F30" s="31">
        <f>'APPENDIX 7'!D29</f>
        <v>1646</v>
      </c>
      <c r="G30" s="31">
        <f>'APPENDIX 8'!D29</f>
        <v>0</v>
      </c>
      <c r="H30" s="31">
        <f>'APPENDIX 10'!D29</f>
        <v>0</v>
      </c>
      <c r="I30" s="31">
        <f>'APPENDIX 9'!D29</f>
        <v>0</v>
      </c>
      <c r="J30" s="43">
        <f t="shared" si="0"/>
        <v>6991</v>
      </c>
      <c r="K30" s="32">
        <f t="shared" si="1"/>
        <v>3.1875376442678807E-2</v>
      </c>
      <c r="M30" s="211"/>
    </row>
    <row r="31" spans="2:16" ht="29.25" customHeight="1" x14ac:dyDescent="0.3">
      <c r="B31" s="15" t="s">
        <v>66</v>
      </c>
      <c r="C31" s="31">
        <f>'APPENDIX 5'!D30</f>
        <v>165914</v>
      </c>
      <c r="D31" s="31">
        <f>'APPENDIX 6'!D30</f>
        <v>0</v>
      </c>
      <c r="E31" s="31">
        <f>'APPENDIX 11'!D30</f>
        <v>141784</v>
      </c>
      <c r="F31" s="31">
        <f>'APPENDIX 7'!D30</f>
        <v>157326</v>
      </c>
      <c r="G31" s="31">
        <f>'APPENDIX 8'!D30</f>
        <v>118592</v>
      </c>
      <c r="H31" s="31">
        <f>'APPENDIX 10'!D30</f>
        <v>0</v>
      </c>
      <c r="I31" s="31">
        <f>'APPENDIX 9'!D30</f>
        <v>44718</v>
      </c>
      <c r="J31" s="43">
        <f t="shared" ref="J31" si="2">SUM(C31:I31)</f>
        <v>628334</v>
      </c>
      <c r="K31" s="32">
        <f t="shared" si="1"/>
        <v>2.8648809586231079</v>
      </c>
      <c r="M31" s="211"/>
    </row>
    <row r="32" spans="2:16" s="20" customFormat="1" ht="29.25" customHeight="1" x14ac:dyDescent="0.25">
      <c r="B32" s="87" t="s">
        <v>47</v>
      </c>
      <c r="C32" s="88">
        <f t="shared" ref="C32:K32" si="3">SUM(C7:C31)</f>
        <v>5910765</v>
      </c>
      <c r="D32" s="88">
        <f t="shared" si="3"/>
        <v>2303006</v>
      </c>
      <c r="E32" s="88">
        <f t="shared" si="3"/>
        <v>6832112</v>
      </c>
      <c r="F32" s="88">
        <f t="shared" si="3"/>
        <v>3406251</v>
      </c>
      <c r="G32" s="88">
        <f t="shared" si="3"/>
        <v>2584433</v>
      </c>
      <c r="H32" s="88">
        <f t="shared" si="3"/>
        <v>12014</v>
      </c>
      <c r="I32" s="88">
        <f t="shared" si="3"/>
        <v>883709</v>
      </c>
      <c r="J32" s="88">
        <f t="shared" si="3"/>
        <v>21932290</v>
      </c>
      <c r="K32" s="88">
        <f t="shared" si="3"/>
        <v>99.999999999999986</v>
      </c>
      <c r="L32" s="9"/>
      <c r="M32" s="211"/>
      <c r="N32" s="9"/>
      <c r="O32" s="9"/>
      <c r="P32" s="9"/>
    </row>
    <row r="33" spans="2:16" s="20" customFormat="1" ht="29.25" customHeight="1" x14ac:dyDescent="0.25">
      <c r="B33" s="248" t="s">
        <v>48</v>
      </c>
      <c r="C33" s="249"/>
      <c r="D33" s="249"/>
      <c r="E33" s="249"/>
      <c r="F33" s="249"/>
      <c r="G33" s="249"/>
      <c r="H33" s="249"/>
      <c r="I33" s="249"/>
      <c r="J33" s="249"/>
      <c r="K33" s="250"/>
      <c r="L33" s="9"/>
      <c r="M33" s="211"/>
      <c r="N33" s="9"/>
      <c r="O33" s="9"/>
      <c r="P33" s="9"/>
    </row>
    <row r="34" spans="2:16" s="11" customFormat="1" ht="29.25" customHeight="1" x14ac:dyDescent="0.3">
      <c r="B34" s="22" t="s">
        <v>49</v>
      </c>
      <c r="C34" s="31">
        <v>197</v>
      </c>
      <c r="D34" s="31">
        <f>'APPENDIX 6'!D33</f>
        <v>0</v>
      </c>
      <c r="E34" s="31">
        <f>'APPENDIX 11'!D33</f>
        <v>0</v>
      </c>
      <c r="F34" s="31">
        <v>25383</v>
      </c>
      <c r="G34" s="31">
        <f>'APPENDIX 8'!D33</f>
        <v>0</v>
      </c>
      <c r="H34" s="31">
        <f>'APPENDIX 10'!D33</f>
        <v>0</v>
      </c>
      <c r="I34" s="31">
        <f>'APPENDIX 9'!D33</f>
        <v>0</v>
      </c>
      <c r="J34" s="43">
        <f t="shared" ref="J34:J36" si="4">SUM(C34:I34)</f>
        <v>25580</v>
      </c>
      <c r="K34" s="32">
        <f>IFERROR(J34/$J$37,0)*100</f>
        <v>6.2506872579324844</v>
      </c>
      <c r="L34" s="9"/>
      <c r="M34" s="211"/>
      <c r="N34" s="9"/>
      <c r="O34" s="9"/>
      <c r="P34" s="9"/>
    </row>
    <row r="35" spans="2:16" s="11" customFormat="1" ht="29.25" customHeight="1" x14ac:dyDescent="0.3">
      <c r="B35" s="22" t="s">
        <v>81</v>
      </c>
      <c r="C35" s="31">
        <v>11019</v>
      </c>
      <c r="D35" s="31">
        <f>'APPENDIX 6'!D34</f>
        <v>0</v>
      </c>
      <c r="E35" s="31">
        <f>'APPENDIX 11'!D34</f>
        <v>0</v>
      </c>
      <c r="F35" s="31">
        <v>343619</v>
      </c>
      <c r="G35" s="31">
        <f>'APPENDIX 8'!D34</f>
        <v>0</v>
      </c>
      <c r="H35" s="31">
        <f>'APPENDIX 10'!D34</f>
        <v>0</v>
      </c>
      <c r="I35" s="31">
        <f>'APPENDIX 9'!D34</f>
        <v>0</v>
      </c>
      <c r="J35" s="43">
        <f t="shared" si="4"/>
        <v>354638</v>
      </c>
      <c r="K35" s="32">
        <f t="shared" ref="K35:K36" si="5">IFERROR(J35/$J$37,0)*100</f>
        <v>86.658765745842857</v>
      </c>
      <c r="L35" s="9"/>
      <c r="M35" s="211"/>
      <c r="N35" s="9"/>
      <c r="O35" s="9"/>
      <c r="P35" s="9"/>
    </row>
    <row r="36" spans="2:16" s="11" customFormat="1" ht="29.25" customHeight="1" x14ac:dyDescent="0.3">
      <c r="B36" s="22" t="s">
        <v>50</v>
      </c>
      <c r="C36" s="31">
        <v>2902</v>
      </c>
      <c r="D36" s="31">
        <f>'APPENDIX 6'!D35</f>
        <v>0</v>
      </c>
      <c r="E36" s="31">
        <f>'APPENDIX 11'!D35</f>
        <v>0</v>
      </c>
      <c r="F36" s="31">
        <v>26115</v>
      </c>
      <c r="G36" s="31">
        <f>'APPENDIX 8'!D35</f>
        <v>0</v>
      </c>
      <c r="H36" s="31">
        <f>'APPENDIX 10'!D35</f>
        <v>0</v>
      </c>
      <c r="I36" s="31">
        <f>'APPENDIX 9'!D35</f>
        <v>0</v>
      </c>
      <c r="J36" s="43">
        <f t="shared" si="4"/>
        <v>29017</v>
      </c>
      <c r="K36" s="32">
        <f t="shared" si="5"/>
        <v>7.0905469962246626</v>
      </c>
      <c r="L36" s="9"/>
      <c r="M36" s="211"/>
      <c r="N36" s="9"/>
      <c r="O36" s="9"/>
      <c r="P36" s="9"/>
    </row>
    <row r="37" spans="2:16" s="20" customFormat="1" ht="29.25" customHeight="1" x14ac:dyDescent="0.25">
      <c r="B37" s="87" t="s">
        <v>47</v>
      </c>
      <c r="C37" s="89">
        <f>SUM(C34:C36)</f>
        <v>14118</v>
      </c>
      <c r="D37" s="90">
        <f t="shared" ref="D37:J37" si="6">SUM(D34:D36)</f>
        <v>0</v>
      </c>
      <c r="E37" s="90">
        <f t="shared" si="6"/>
        <v>0</v>
      </c>
      <c r="F37" s="90">
        <f t="shared" si="6"/>
        <v>395117</v>
      </c>
      <c r="G37" s="90">
        <f t="shared" si="6"/>
        <v>0</v>
      </c>
      <c r="H37" s="90">
        <f t="shared" si="6"/>
        <v>0</v>
      </c>
      <c r="I37" s="90">
        <f t="shared" si="6"/>
        <v>0</v>
      </c>
      <c r="J37" s="90">
        <f t="shared" si="6"/>
        <v>409235</v>
      </c>
      <c r="K37" s="91">
        <f>SUM(K34:K36)</f>
        <v>100</v>
      </c>
      <c r="L37" s="9"/>
      <c r="M37" s="211"/>
      <c r="N37" s="9"/>
      <c r="O37" s="9"/>
      <c r="P37" s="9"/>
    </row>
    <row r="38" spans="2:16" s="14" customFormat="1" ht="18" customHeight="1" x14ac:dyDescent="0.25">
      <c r="B38" s="251" t="s">
        <v>52</v>
      </c>
      <c r="C38" s="251"/>
      <c r="D38" s="251"/>
      <c r="E38" s="251"/>
      <c r="F38" s="251"/>
      <c r="G38" s="251"/>
      <c r="H38" s="251"/>
      <c r="I38" s="251"/>
      <c r="J38" s="251"/>
      <c r="K38" s="251"/>
      <c r="L38" s="9"/>
      <c r="M38" s="9"/>
      <c r="N38" s="9"/>
      <c r="O38" s="9"/>
      <c r="P38" s="9"/>
    </row>
    <row r="39" spans="2:16" s="44" customFormat="1" ht="18" customHeight="1" x14ac:dyDescent="0.3">
      <c r="L39" s="9"/>
      <c r="M39" s="9"/>
      <c r="N39" s="9"/>
      <c r="O39" s="9"/>
      <c r="P39" s="9"/>
    </row>
  </sheetData>
  <sheetProtection password="E931" sheet="1" objects="1" scenarios="1"/>
  <mergeCells count="4">
    <mergeCell ref="B4:K4"/>
    <mergeCell ref="B33:K33"/>
    <mergeCell ref="B38:K38"/>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K37"/>
  <sheetViews>
    <sheetView showGridLines="0" topLeftCell="A18" zoomScale="80" zoomScaleNormal="80" workbookViewId="0">
      <selection activeCell="B3" sqref="B3:J37"/>
    </sheetView>
  </sheetViews>
  <sheetFormatPr defaultRowHeight="15" x14ac:dyDescent="0.25"/>
  <cols>
    <col min="1" max="1" width="14.140625" style="9" customWidth="1"/>
    <col min="2" max="2" width="56.5703125" style="9" customWidth="1"/>
    <col min="3" max="10" width="25.140625" style="9" customWidth="1"/>
    <col min="11" max="11" width="11.5703125" style="9" bestFit="1" customWidth="1"/>
    <col min="12" max="16384" width="9.140625" style="9"/>
  </cols>
  <sheetData>
    <row r="2" spans="2:10" ht="6.75" customHeight="1" x14ac:dyDescent="0.25"/>
    <row r="3" spans="2:10" ht="21" customHeight="1" x14ac:dyDescent="0.25">
      <c r="B3" s="255" t="s">
        <v>265</v>
      </c>
      <c r="C3" s="255"/>
      <c r="D3" s="255"/>
      <c r="E3" s="255"/>
      <c r="F3" s="255"/>
      <c r="G3" s="255"/>
      <c r="H3" s="255"/>
      <c r="I3" s="255"/>
      <c r="J3" s="255"/>
    </row>
    <row r="4" spans="2:10" s="11" customFormat="1" ht="39" customHeight="1" x14ac:dyDescent="0.25">
      <c r="B4" s="92" t="s">
        <v>0</v>
      </c>
      <c r="C4" s="93" t="s">
        <v>82</v>
      </c>
      <c r="D4" s="93" t="s">
        <v>83</v>
      </c>
      <c r="E4" s="93" t="s">
        <v>216</v>
      </c>
      <c r="F4" s="93" t="s">
        <v>84</v>
      </c>
      <c r="G4" s="93" t="s">
        <v>85</v>
      </c>
      <c r="H4" s="93" t="s">
        <v>192</v>
      </c>
      <c r="I4" s="93" t="s">
        <v>217</v>
      </c>
      <c r="J4" s="94" t="s">
        <v>86</v>
      </c>
    </row>
    <row r="5" spans="2:10" ht="27.75" customHeight="1" x14ac:dyDescent="0.25">
      <c r="B5" s="252" t="s">
        <v>16</v>
      </c>
      <c r="C5" s="253"/>
      <c r="D5" s="253"/>
      <c r="E5" s="253"/>
      <c r="F5" s="253"/>
      <c r="G5" s="253"/>
      <c r="H5" s="253"/>
      <c r="I5" s="253"/>
      <c r="J5" s="254"/>
    </row>
    <row r="6" spans="2:10" ht="27.75" customHeight="1" x14ac:dyDescent="0.3">
      <c r="B6" s="30" t="s">
        <v>208</v>
      </c>
      <c r="C6" s="45">
        <f>IFERROR(('APPENDIX 3'!C9/'APPENDIX 3'!C$32)*100,0)</f>
        <v>34.440313563472749</v>
      </c>
      <c r="D6" s="45">
        <f>IFERROR(('APPENDIX 3'!D9/'APPENDIX 3'!D$32)*100,0)</f>
        <v>22.91188125432587</v>
      </c>
      <c r="E6" s="45">
        <f>IFERROR(('APPENDIX 3'!E9/'APPENDIX 3'!E$32)*100,0)</f>
        <v>23.252999950820477</v>
      </c>
      <c r="F6" s="45">
        <f>IFERROR(('APPENDIX 3'!F9/'APPENDIX 3'!F$32)*100,0)</f>
        <v>11.647115846718284</v>
      </c>
      <c r="G6" s="45">
        <f>IFERROR(('APPENDIX 3'!G9/'APPENDIX 3'!G$32)*100,0)</f>
        <v>15.785860960605286</v>
      </c>
      <c r="H6" s="45">
        <f>IFERROR(('APPENDIX 3'!H9/'APPENDIX 3'!H$32)*100,0)</f>
        <v>0</v>
      </c>
      <c r="I6" s="45">
        <f>IFERROR(('APPENDIX 3'!I9/'APPENDIX 3'!I$32)*100,0)</f>
        <v>15.160646773994607</v>
      </c>
      <c r="J6" s="183">
        <f>IFERROR(('APPENDIX 3'!J9/'APPENDIX 3'!J$32)*100,0)</f>
        <v>23.210982528500214</v>
      </c>
    </row>
    <row r="7" spans="2:10" ht="27.75" customHeight="1" x14ac:dyDescent="0.3">
      <c r="B7" s="30" t="s">
        <v>60</v>
      </c>
      <c r="C7" s="45">
        <f>IFERROR(('APPENDIX 3'!C17/'APPENDIX 3'!C$32)*100,0)</f>
        <v>13.606749718522051</v>
      </c>
      <c r="D7" s="45">
        <f>IFERROR(('APPENDIX 3'!D17/'APPENDIX 3'!D$32)*100,0)</f>
        <v>12.664013901830911</v>
      </c>
      <c r="E7" s="45">
        <f>IFERROR(('APPENDIX 3'!E17/'APPENDIX 3'!E$32)*100,0)</f>
        <v>20.268403094094474</v>
      </c>
      <c r="F7" s="45">
        <f>IFERROR(('APPENDIX 3'!F17/'APPENDIX 3'!F$32)*100,0)</f>
        <v>10.744804185011615</v>
      </c>
      <c r="G7" s="45">
        <f>IFERROR(('APPENDIX 3'!G17/'APPENDIX 3'!G$32)*100,0)</f>
        <v>1.2622497855429025</v>
      </c>
      <c r="H7" s="45">
        <f>IFERROR(('APPENDIX 3'!H17/'APPENDIX 3'!H$32)*100,0)</f>
        <v>0</v>
      </c>
      <c r="I7" s="45">
        <f>IFERROR(('APPENDIX 3'!I17/'APPENDIX 3'!I$32)*100,0)</f>
        <v>0</v>
      </c>
      <c r="J7" s="183">
        <f>IFERROR(('APPENDIX 3'!J17/'APPENDIX 3'!J$32)*100,0)</f>
        <v>13.128100166466886</v>
      </c>
    </row>
    <row r="8" spans="2:10" ht="27.75" customHeight="1" x14ac:dyDescent="0.3">
      <c r="B8" s="30" t="s">
        <v>59</v>
      </c>
      <c r="C8" s="45">
        <f>IFERROR(('APPENDIX 3'!C16/'APPENDIX 3'!C$32)*100,0)</f>
        <v>10.247573706618349</v>
      </c>
      <c r="D8" s="45">
        <f>IFERROR(('APPENDIX 3'!D16/'APPENDIX 3'!D$32)*100,0)</f>
        <v>14.05167854534465</v>
      </c>
      <c r="E8" s="45">
        <f>IFERROR(('APPENDIX 3'!E16/'APPENDIX 3'!E$32)*100,0)</f>
        <v>24.711787511680136</v>
      </c>
      <c r="F8" s="45">
        <f>IFERROR(('APPENDIX 3'!F16/'APPENDIX 3'!F$32)*100,0)</f>
        <v>4.4751840072854296</v>
      </c>
      <c r="G8" s="45">
        <f>IFERROR(('APPENDIX 3'!G16/'APPENDIX 3'!G$32)*100,0)</f>
        <v>2.9875411744084679</v>
      </c>
      <c r="H8" s="45">
        <f>IFERROR(('APPENDIX 3'!H16/'APPENDIX 3'!H$32)*100,0)</f>
        <v>0</v>
      </c>
      <c r="I8" s="45">
        <f>IFERROR(('APPENDIX 3'!I16/'APPENDIX 3'!I$32)*100,0)</f>
        <v>1.2449799651242659</v>
      </c>
      <c r="J8" s="183">
        <f>IFERROR(('APPENDIX 3'!J16/'APPENDIX 3'!J$32)*100,0)</f>
        <v>13.032414763802594</v>
      </c>
    </row>
    <row r="9" spans="2:10" ht="27.75" customHeight="1" x14ac:dyDescent="0.3">
      <c r="B9" s="30" t="s">
        <v>55</v>
      </c>
      <c r="C9" s="45">
        <f>IFERROR(('APPENDIX 3'!C11/'APPENDIX 3'!C$32)*100,0)</f>
        <v>4.5776984874208333</v>
      </c>
      <c r="D9" s="45">
        <f>IFERROR(('APPENDIX 3'!D11/'APPENDIX 3'!D$32)*100,0)</f>
        <v>17.274292815563658</v>
      </c>
      <c r="E9" s="45">
        <f>IFERROR(('APPENDIX 3'!E11/'APPENDIX 3'!E$32)*100,0)</f>
        <v>3.2025821590746752</v>
      </c>
      <c r="F9" s="45">
        <f>IFERROR(('APPENDIX 3'!F11/'APPENDIX 3'!F$32)*100,0)</f>
        <v>7.7593224926759659</v>
      </c>
      <c r="G9" s="45">
        <f>IFERROR(('APPENDIX 3'!G11/'APPENDIX 3'!G$32)*100,0)</f>
        <v>30.467572577814938</v>
      </c>
      <c r="H9" s="45">
        <f>IFERROR(('APPENDIX 3'!H11/'APPENDIX 3'!H$32)*100,0)</f>
        <v>0</v>
      </c>
      <c r="I9" s="45">
        <f>IFERROR(('APPENDIX 3'!I11/'APPENDIX 3'!I$32)*100,0)</f>
        <v>0</v>
      </c>
      <c r="J9" s="183">
        <f>IFERROR(('APPENDIX 3'!J11/'APPENDIX 3'!J$32)*100,0)</f>
        <v>8.8405041151653574</v>
      </c>
    </row>
    <row r="10" spans="2:10" ht="27.75" customHeight="1" x14ac:dyDescent="0.3">
      <c r="B10" s="30" t="s">
        <v>209</v>
      </c>
      <c r="C10" s="45">
        <f>IFERROR(('APPENDIX 3'!C27/'APPENDIX 3'!C$32)*100,0)</f>
        <v>7.1214470546536708</v>
      </c>
      <c r="D10" s="45">
        <f>IFERROR(('APPENDIX 3'!D27/'APPENDIX 3'!D$32)*100,0)</f>
        <v>2.1725084519970856</v>
      </c>
      <c r="E10" s="45">
        <f>IFERROR(('APPENDIX 3'!E27/'APPENDIX 3'!E$32)*100,0)</f>
        <v>1.0583989255445463</v>
      </c>
      <c r="F10" s="45">
        <f>IFERROR(('APPENDIX 3'!F27/'APPENDIX 3'!F$32)*100,0)</f>
        <v>7.5845849292961676</v>
      </c>
      <c r="G10" s="45">
        <f>IFERROR(('APPENDIX 3'!G27/'APPENDIX 3'!G$32)*100,0)</f>
        <v>8.6457648544187435</v>
      </c>
      <c r="H10" s="45">
        <f>IFERROR(('APPENDIX 3'!H27/'APPENDIX 3'!H$32)*100,0)</f>
        <v>0</v>
      </c>
      <c r="I10" s="45">
        <f>IFERROR(('APPENDIX 3'!I27/'APPENDIX 3'!I$32)*100,0)</f>
        <v>24.635598370051682</v>
      </c>
      <c r="J10" s="183">
        <f>IFERROR(('APPENDIX 3'!J27/'APPENDIX 3'!J$32)*100,0)</f>
        <v>5.6664260777146387</v>
      </c>
    </row>
    <row r="11" spans="2:10" ht="27.75" customHeight="1" x14ac:dyDescent="0.3">
      <c r="B11" s="30" t="s">
        <v>63</v>
      </c>
      <c r="C11" s="45">
        <f>IFERROR(('APPENDIX 3'!C24/'APPENDIX 3'!C$32)*100,0)</f>
        <v>2.8020907615173334</v>
      </c>
      <c r="D11" s="45">
        <f>IFERROR(('APPENDIX 3'!D24/'APPENDIX 3'!D$32)*100,0)</f>
        <v>1.0817166781154717</v>
      </c>
      <c r="E11" s="45">
        <f>IFERROR(('APPENDIX 3'!E24/'APPENDIX 3'!E$32)*100,0)</f>
        <v>0.20176776961501802</v>
      </c>
      <c r="F11" s="45">
        <f>IFERROR(('APPENDIX 3'!F24/'APPENDIX 3'!F$32)*100,0)</f>
        <v>17.808141560912567</v>
      </c>
      <c r="G11" s="45">
        <f>IFERROR(('APPENDIX 3'!G24/'APPENDIX 3'!G$32)*100,0)</f>
        <v>12.483202311686934</v>
      </c>
      <c r="H11" s="45">
        <f>IFERROR(('APPENDIX 3'!H24/'APPENDIX 3'!H$32)*100,0)</f>
        <v>0</v>
      </c>
      <c r="I11" s="45">
        <f>IFERROR(('APPENDIX 3'!I24/'APPENDIX 3'!I$32)*100,0)</f>
        <v>2.0106166170085404</v>
      </c>
      <c r="J11" s="183">
        <f>IFERROR(('APPENDIX 3'!J24/'APPENDIX 3'!J$32)*100,0)</f>
        <v>5.2493378484417272</v>
      </c>
    </row>
    <row r="12" spans="2:10" ht="27.75" customHeight="1" x14ac:dyDescent="0.3">
      <c r="B12" s="30" t="s">
        <v>61</v>
      </c>
      <c r="C12" s="45">
        <f>IFERROR(('APPENDIX 3'!C18/'APPENDIX 3'!C$32)*100,0)</f>
        <v>5.0025335130055071</v>
      </c>
      <c r="D12" s="45">
        <f>IFERROR(('APPENDIX 3'!D18/'APPENDIX 3'!D$32)*100,0)</f>
        <v>5.557953387876541</v>
      </c>
      <c r="E12" s="45">
        <f>IFERROR(('APPENDIX 3'!E18/'APPENDIX 3'!E$32)*100,0)</f>
        <v>9.8221604095483208</v>
      </c>
      <c r="F12" s="45">
        <f>IFERROR(('APPENDIX 3'!F18/'APPENDIX 3'!F$32)*100,0)</f>
        <v>0</v>
      </c>
      <c r="G12" s="45">
        <f>IFERROR(('APPENDIX 3'!G18/'APPENDIX 3'!G$32)*100,0)</f>
        <v>0</v>
      </c>
      <c r="H12" s="45">
        <f>IFERROR(('APPENDIX 3'!H18/'APPENDIX 3'!H$32)*100,0)</f>
        <v>97.919094389878481</v>
      </c>
      <c r="I12" s="45">
        <f>IFERROR(('APPENDIX 3'!I18/'APPENDIX 3'!I$32)*100,0)</f>
        <v>0</v>
      </c>
      <c r="J12" s="183">
        <f>IFERROR(('APPENDIX 3'!J18/'APPENDIX 3'!J$32)*100,0)</f>
        <v>5.0451320860703559</v>
      </c>
    </row>
    <row r="13" spans="2:10" ht="27.75" customHeight="1" x14ac:dyDescent="0.3">
      <c r="B13" s="30" t="s">
        <v>187</v>
      </c>
      <c r="C13" s="45">
        <f>IFERROR(('APPENDIX 3'!C20/'APPENDIX 3'!C$32)*100,0)</f>
        <v>4.669124893309073</v>
      </c>
      <c r="D13" s="45">
        <f>IFERROR(('APPENDIX 3'!D20/'APPENDIX 3'!D$32)*100,0)</f>
        <v>0.55979011778519028</v>
      </c>
      <c r="E13" s="45">
        <f>IFERROR(('APPENDIX 3'!E20/'APPENDIX 3'!E$32)*100,0)</f>
        <v>3.7304716316125965</v>
      </c>
      <c r="F13" s="45">
        <f>IFERROR(('APPENDIX 3'!F20/'APPENDIX 3'!F$32)*100,0)</f>
        <v>3.8330410765383993</v>
      </c>
      <c r="G13" s="45">
        <f>IFERROR(('APPENDIX 3'!G20/'APPENDIX 3'!G$32)*100,0)</f>
        <v>4.4992847560760909</v>
      </c>
      <c r="H13" s="45">
        <f>IFERROR(('APPENDIX 3'!H20/'APPENDIX 3'!H$32)*100,0)</f>
        <v>0</v>
      </c>
      <c r="I13" s="45">
        <f>IFERROR(('APPENDIX 3'!I20/'APPENDIX 3'!I$32)*100,0)</f>
        <v>28.440244469616125</v>
      </c>
      <c r="J13" s="183">
        <f>IFERROR(('APPENDIX 3'!J20/'APPENDIX 3'!J$32)*100,0)</f>
        <v>4.7506028782220193</v>
      </c>
    </row>
    <row r="14" spans="2:10" ht="27.75" customHeight="1" x14ac:dyDescent="0.3">
      <c r="B14" s="30" t="s">
        <v>36</v>
      </c>
      <c r="C14" s="45">
        <f>IFERROR(('APPENDIX 3'!C21/'APPENDIX 3'!C$32)*100,0)</f>
        <v>4.7672171030315029</v>
      </c>
      <c r="D14" s="45">
        <f>IFERROR(('APPENDIX 3'!D21/'APPENDIX 3'!D$32)*100,0)</f>
        <v>21.031903520876625</v>
      </c>
      <c r="E14" s="45">
        <f>IFERROR(('APPENDIX 3'!E21/'APPENDIX 3'!E$32)*100,0)</f>
        <v>1.1168142442629747</v>
      </c>
      <c r="F14" s="45">
        <f>IFERROR(('APPENDIX 3'!F21/'APPENDIX 3'!F$32)*100,0)</f>
        <v>1.2433023872873725</v>
      </c>
      <c r="G14" s="45">
        <f>IFERROR(('APPENDIX 3'!G21/'APPENDIX 3'!G$32)*100,0)</f>
        <v>2.5420275936733514</v>
      </c>
      <c r="H14" s="45">
        <f>IFERROR(('APPENDIX 3'!H21/'APPENDIX 3'!H$32)*100,0)</f>
        <v>0</v>
      </c>
      <c r="I14" s="45">
        <f>IFERROR(('APPENDIX 3'!I21/'APPENDIX 3'!I$32)*100,0)</f>
        <v>0.38870261590636734</v>
      </c>
      <c r="J14" s="183">
        <f>IFERROR(('APPENDIX 3'!J21/'APPENDIX 3'!J$32)*100,0)</f>
        <v>4.3494272599897226</v>
      </c>
    </row>
    <row r="15" spans="2:10" ht="27.75" customHeight="1" x14ac:dyDescent="0.3">
      <c r="B15" s="30" t="s">
        <v>66</v>
      </c>
      <c r="C15" s="45">
        <f>IFERROR(('APPENDIX 3'!C31/'APPENDIX 3'!C$32)*100,0)</f>
        <v>2.8069801455479957</v>
      </c>
      <c r="D15" s="45">
        <f>IFERROR(('APPENDIX 3'!D31/'APPENDIX 3'!D$32)*100,0)</f>
        <v>0</v>
      </c>
      <c r="E15" s="45">
        <f>IFERROR(('APPENDIX 3'!E31/'APPENDIX 3'!E$32)*100,0)</f>
        <v>2.0752587194120942</v>
      </c>
      <c r="F15" s="45">
        <f>IFERROR(('APPENDIX 3'!F31/'APPENDIX 3'!F$32)*100,0)</f>
        <v>4.6187435981670166</v>
      </c>
      <c r="G15" s="45">
        <f>IFERROR(('APPENDIX 3'!G31/'APPENDIX 3'!G$32)*100,0)</f>
        <v>4.5887047565171937</v>
      </c>
      <c r="H15" s="45">
        <f>IFERROR(('APPENDIX 3'!H31/'APPENDIX 3'!H$32)*100,0)</f>
        <v>0</v>
      </c>
      <c r="I15" s="45">
        <f>IFERROR(('APPENDIX 3'!I31/'APPENDIX 3'!I$32)*100,0)</f>
        <v>5.0602630503932859</v>
      </c>
      <c r="J15" s="183">
        <f>IFERROR(('APPENDIX 3'!J31/'APPENDIX 3'!J$32)*100,0)</f>
        <v>2.8648809586231079</v>
      </c>
    </row>
    <row r="16" spans="2:10" ht="27.75" customHeight="1" x14ac:dyDescent="0.3">
      <c r="B16" s="30" t="s">
        <v>53</v>
      </c>
      <c r="C16" s="45">
        <f>IFERROR(('APPENDIX 3'!C7/'APPENDIX 3'!C$32)*100,0)</f>
        <v>0.53647878066544685</v>
      </c>
      <c r="D16" s="45">
        <f>IFERROR(('APPENDIX 3'!D7/'APPENDIX 3'!D$32)*100,0)</f>
        <v>0</v>
      </c>
      <c r="E16" s="45">
        <f>IFERROR(('APPENDIX 3'!E7/'APPENDIX 3'!E$32)*100,0)</f>
        <v>1.525838569391134</v>
      </c>
      <c r="F16" s="45">
        <f>IFERROR(('APPENDIX 3'!F7/'APPENDIX 3'!F$32)*100,0)</f>
        <v>9.8433438992017912</v>
      </c>
      <c r="G16" s="45">
        <f>IFERROR(('APPENDIX 3'!G7/'APPENDIX 3'!G$32)*100,0)</f>
        <v>5.1848122973201471</v>
      </c>
      <c r="H16" s="45">
        <f>IFERROR(('APPENDIX 3'!H7/'APPENDIX 3'!H$32)*100,0)</f>
        <v>0</v>
      </c>
      <c r="I16" s="45">
        <f>IFERROR(('APPENDIX 3'!I7/'APPENDIX 3'!I$32)*100,0)</f>
        <v>7.3553624552878836E-3</v>
      </c>
      <c r="J16" s="183">
        <f>IFERROR(('APPENDIX 3'!J7/'APPENDIX 3'!J$32)*100,0)</f>
        <v>2.7598987611416774</v>
      </c>
    </row>
    <row r="17" spans="2:11" ht="27.75" customHeight="1" x14ac:dyDescent="0.3">
      <c r="B17" s="30" t="s">
        <v>197</v>
      </c>
      <c r="C17" s="45">
        <f>IFERROR(('APPENDIX 3'!C8/'APPENDIX 3'!C$32)*100,0)</f>
        <v>1.0860184764577852</v>
      </c>
      <c r="D17" s="45">
        <f>IFERROR(('APPENDIX 3'!D8/'APPENDIX 3'!D$32)*100,0)</f>
        <v>0</v>
      </c>
      <c r="E17" s="45">
        <f>IFERROR(('APPENDIX 3'!E8/'APPENDIX 3'!E$32)*100,0)</f>
        <v>0</v>
      </c>
      <c r="F17" s="45">
        <f>IFERROR(('APPENDIX 3'!F8/'APPENDIX 3'!F$32)*100,0)</f>
        <v>10.807806001378054</v>
      </c>
      <c r="G17" s="45">
        <f>IFERROR(('APPENDIX 3'!G8/'APPENDIX 3'!G$32)*100,0)</f>
        <v>6.3569456047032364</v>
      </c>
      <c r="H17" s="45">
        <f>IFERROR(('APPENDIX 3'!H8/'APPENDIX 3'!H$32)*100,0)</f>
        <v>0</v>
      </c>
      <c r="I17" s="45">
        <f>IFERROR(('APPENDIX 3'!I8/'APPENDIX 3'!I$32)*100,0)</f>
        <v>0</v>
      </c>
      <c r="J17" s="183">
        <f>IFERROR(('APPENDIX 3'!J8/'APPENDIX 3'!J$32)*100,0)</f>
        <v>2.7202996130363042</v>
      </c>
    </row>
    <row r="18" spans="2:11" ht="27.75" customHeight="1" x14ac:dyDescent="0.3">
      <c r="B18" s="30" t="s">
        <v>62</v>
      </c>
      <c r="C18" s="45">
        <f>IFERROR(('APPENDIX 3'!C23/'APPENDIX 3'!C$32)*100,0)</f>
        <v>3.4670300714036171</v>
      </c>
      <c r="D18" s="45">
        <f>IFERROR(('APPENDIX 3'!D23/'APPENDIX 3'!D$32)*100,0)</f>
        <v>0</v>
      </c>
      <c r="E18" s="45">
        <f>IFERROR(('APPENDIX 3'!E23/'APPENDIX 3'!E$32)*100,0)</f>
        <v>0</v>
      </c>
      <c r="F18" s="45">
        <f>IFERROR(('APPENDIX 3'!F23/'APPENDIX 3'!F$32)*100,0)</f>
        <v>2.4608579931426076</v>
      </c>
      <c r="G18" s="45">
        <f>IFERROR(('APPENDIX 3'!G23/'APPENDIX 3'!G$32)*100,0)</f>
        <v>0</v>
      </c>
      <c r="H18" s="45">
        <f>IFERROR(('APPENDIX 3'!H23/'APPENDIX 3'!H$32)*100,0)</f>
        <v>0</v>
      </c>
      <c r="I18" s="45">
        <f>IFERROR(('APPENDIX 3'!I23/'APPENDIX 3'!I$32)*100,0)</f>
        <v>23.01934234006896</v>
      </c>
      <c r="J18" s="183">
        <f>IFERROR(('APPENDIX 3'!J23/'APPENDIX 3'!J$32)*100,0)</f>
        <v>2.2440657131562642</v>
      </c>
    </row>
    <row r="19" spans="2:11" ht="27.75" customHeight="1" x14ac:dyDescent="0.3">
      <c r="B19" s="30" t="s">
        <v>57</v>
      </c>
      <c r="C19" s="45">
        <f>IFERROR(('APPENDIX 3'!C14/'APPENDIX 3'!C$32)*100,0)</f>
        <v>0</v>
      </c>
      <c r="D19" s="45">
        <f>IFERROR(('APPENDIX 3'!D14/'APPENDIX 3'!D$32)*100,0)</f>
        <v>0</v>
      </c>
      <c r="E19" s="45">
        <f>IFERROR(('APPENDIX 3'!E14/'APPENDIX 3'!E$32)*100,0)</f>
        <v>6.4660532497125338</v>
      </c>
      <c r="F19" s="45">
        <f>IFERROR(('APPENDIX 3'!F14/'APPENDIX 3'!F$32)*100,0)</f>
        <v>0.45363656406999953</v>
      </c>
      <c r="G19" s="45">
        <f>IFERROR(('APPENDIX 3'!G14/'APPENDIX 3'!G$32)*100,0)</f>
        <v>6.5468905558782139E-2</v>
      </c>
      <c r="H19" s="45">
        <f>IFERROR(('APPENDIX 3'!H14/'APPENDIX 3'!H$32)*100,0)</f>
        <v>0</v>
      </c>
      <c r="I19" s="45">
        <f>IFERROR(('APPENDIX 3'!I14/'APPENDIX 3'!I$32)*100,0)</f>
        <v>0</v>
      </c>
      <c r="J19" s="183">
        <f>IFERROR(('APPENDIX 3'!J14/'APPENDIX 3'!J$32)*100,0)</f>
        <v>2.0924034836307563</v>
      </c>
    </row>
    <row r="20" spans="2:11" ht="27.75" customHeight="1" x14ac:dyDescent="0.3">
      <c r="B20" s="30" t="s">
        <v>64</v>
      </c>
      <c r="C20" s="45">
        <f>IFERROR(('APPENDIX 3'!C29/'APPENDIX 3'!C$32)*100,0)</f>
        <v>6.8502131280807135E-2</v>
      </c>
      <c r="D20" s="45">
        <f>IFERROR(('APPENDIX 3'!D29/'APPENDIX 3'!D$32)*100,0)</f>
        <v>0</v>
      </c>
      <c r="E20" s="45">
        <f>IFERROR(('APPENDIX 3'!E29/'APPENDIX 3'!E$32)*100,0)</f>
        <v>2.2971374005578364</v>
      </c>
      <c r="F20" s="45">
        <f>IFERROR(('APPENDIX 3'!F29/'APPENDIX 3'!F$32)*100,0)</f>
        <v>2.1585021186048827</v>
      </c>
      <c r="G20" s="45">
        <f>IFERROR(('APPENDIX 3'!G29/'APPENDIX 3'!G$32)*100,0)</f>
        <v>9.8938529263478681E-2</v>
      </c>
      <c r="H20" s="45">
        <f>IFERROR(('APPENDIX 3'!H29/'APPENDIX 3'!H$32)*100,0)</f>
        <v>0</v>
      </c>
      <c r="I20" s="45">
        <f>IFERROR(('APPENDIX 3'!I29/'APPENDIX 3'!I$32)*100,0)</f>
        <v>3.2250435380877643E-2</v>
      </c>
      <c r="J20" s="183">
        <f>IFERROR(('APPENDIX 3'!J29/'APPENDIX 3'!J$32)*100,0)</f>
        <v>1.0822308112832724</v>
      </c>
    </row>
    <row r="21" spans="2:11" ht="27.75" customHeight="1" x14ac:dyDescent="0.3">
      <c r="B21" s="30" t="s">
        <v>54</v>
      </c>
      <c r="C21" s="45">
        <f>IFERROR(('APPENDIX 3'!C10/'APPENDIX 3'!C$32)*100,0)</f>
        <v>1.880247311473219</v>
      </c>
      <c r="D21" s="45">
        <f>IFERROR(('APPENDIX 3'!D10/'APPENDIX 3'!D$32)*100,0)</f>
        <v>0</v>
      </c>
      <c r="E21" s="45">
        <f>IFERROR(('APPENDIX 3'!E10/'APPENDIX 3'!E$32)*100,0)</f>
        <v>0</v>
      </c>
      <c r="F21" s="45">
        <f>IFERROR(('APPENDIX 3'!F10/'APPENDIX 3'!F$32)*100,0)</f>
        <v>1.2992583341626909</v>
      </c>
      <c r="G21" s="45">
        <f>IFERROR(('APPENDIX 3'!G10/'APPENDIX 3'!G$32)*100,0)</f>
        <v>0</v>
      </c>
      <c r="H21" s="45">
        <f>IFERROR(('APPENDIX 3'!H10/'APPENDIX 3'!H$32)*100,0)</f>
        <v>0</v>
      </c>
      <c r="I21" s="45">
        <f>IFERROR(('APPENDIX 3'!I10/'APPENDIX 3'!I$32)*100,0)</f>
        <v>0</v>
      </c>
      <c r="J21" s="183">
        <f>IFERROR(('APPENDIX 3'!J10/'APPENDIX 3'!J$32)*100,0)</f>
        <v>0.70851242619899701</v>
      </c>
    </row>
    <row r="22" spans="2:11" ht="27.75" customHeight="1" x14ac:dyDescent="0.3">
      <c r="B22" s="30" t="s">
        <v>182</v>
      </c>
      <c r="C22" s="45">
        <f>IFERROR(('APPENDIX 3'!C19/'APPENDIX 3'!C$32)*100,0)</f>
        <v>0.19364667686839182</v>
      </c>
      <c r="D22" s="45">
        <f>IFERROR(('APPENDIX 3'!D19/'APPENDIX 3'!D$32)*100,0)</f>
        <v>2.6942613262839958</v>
      </c>
      <c r="E22" s="45">
        <f>IFERROR(('APPENDIX 3'!E19/'APPENDIX 3'!E$32)*100,0)</f>
        <v>0.20103593149526822</v>
      </c>
      <c r="F22" s="45">
        <f>IFERROR(('APPENDIX 3'!F19/'APPENDIX 3'!F$32)*100,0)</f>
        <v>0.39474483824004752</v>
      </c>
      <c r="G22" s="45">
        <f>IFERROR(('APPENDIX 3'!G19/'APPENDIX 3'!G$32)*100,0)</f>
        <v>2.0998803219120017</v>
      </c>
      <c r="H22" s="45">
        <f>IFERROR(('APPENDIX 3'!H19/'APPENDIX 3'!H$32)*100,0)</f>
        <v>0</v>
      </c>
      <c r="I22" s="45">
        <f>IFERROR(('APPENDIX 3'!I19/'APPENDIX 3'!I$32)*100,0)</f>
        <v>0</v>
      </c>
      <c r="J22" s="183">
        <f>IFERROR(('APPENDIX 3'!J19/'APPENDIX 3'!J$32)*100,0)</f>
        <v>0.70647433532932502</v>
      </c>
    </row>
    <row r="23" spans="2:11" ht="27.75" customHeight="1" x14ac:dyDescent="0.3">
      <c r="B23" s="30" t="s">
        <v>185</v>
      </c>
      <c r="C23" s="45">
        <f>IFERROR(('APPENDIX 3'!C25/'APPENDIX 3'!C$32)*100,0)</f>
        <v>0.61046243591142602</v>
      </c>
      <c r="D23" s="45">
        <f>IFERROR(('APPENDIX 3'!D25/'APPENDIX 3'!D$32)*100,0)</f>
        <v>0</v>
      </c>
      <c r="E23" s="45">
        <f>IFERROR(('APPENDIX 3'!E25/'APPENDIX 3'!E$32)*100,0)</f>
        <v>0</v>
      </c>
      <c r="F23" s="45">
        <f>IFERROR(('APPENDIX 3'!F25/'APPENDIX 3'!F$32)*100,0)</f>
        <v>0.33015770123810606</v>
      </c>
      <c r="G23" s="45">
        <f>IFERROR(('APPENDIX 3'!G25/'APPENDIX 3'!G$32)*100,0)</f>
        <v>2.29129561493759</v>
      </c>
      <c r="H23" s="45">
        <f>IFERROR(('APPENDIX 3'!H25/'APPENDIX 3'!H$32)*100,0)</f>
        <v>0</v>
      </c>
      <c r="I23" s="45">
        <f>IFERROR(('APPENDIX 3'!I25/'APPENDIX 3'!I$32)*100,0)</f>
        <v>0</v>
      </c>
      <c r="J23" s="183">
        <f>IFERROR(('APPENDIX 3'!J25/'APPENDIX 3'!J$32)*100,0)</f>
        <v>0.48579514496662229</v>
      </c>
    </row>
    <row r="24" spans="2:11" ht="27.75" customHeight="1" x14ac:dyDescent="0.3">
      <c r="B24" s="15" t="s">
        <v>23</v>
      </c>
      <c r="C24" s="45">
        <f>IFERROR(('APPENDIX 3'!C12/'APPENDIX 3'!C$32)*100,0)</f>
        <v>1.2513439461727882</v>
      </c>
      <c r="D24" s="45">
        <f>IFERROR(('APPENDIX 3'!D12/'APPENDIX 3'!D$32)*100,0)</f>
        <v>0</v>
      </c>
      <c r="E24" s="45">
        <f>IFERROR(('APPENDIX 3'!E12/'APPENDIX 3'!E$32)*100,0)</f>
        <v>0</v>
      </c>
      <c r="F24" s="45">
        <f>IFERROR(('APPENDIX 3'!F12/'APPENDIX 3'!F$32)*100,0)</f>
        <v>0</v>
      </c>
      <c r="G24" s="45">
        <f>IFERROR(('APPENDIX 3'!G12/'APPENDIX 3'!G$32)*100,0)</f>
        <v>0</v>
      </c>
      <c r="H24" s="45">
        <f>IFERROR(('APPENDIX 3'!H12/'APPENDIX 3'!H$32)*100,0)</f>
        <v>2.0809056101215249</v>
      </c>
      <c r="I24" s="45">
        <f>IFERROR(('APPENDIX 3'!I12/'APPENDIX 3'!I$32)*100,0)</f>
        <v>0</v>
      </c>
      <c r="J24" s="183">
        <f>IFERROR(('APPENDIX 3'!J12/'APPENDIX 3'!J$32)*100,0)</f>
        <v>0.33837779821441355</v>
      </c>
    </row>
    <row r="25" spans="2:11" ht="27.75" customHeight="1" x14ac:dyDescent="0.3">
      <c r="B25" s="105" t="s">
        <v>311</v>
      </c>
      <c r="C25" s="45">
        <f>IFERROR(('APPENDIX 3'!C22/'APPENDIX 3'!C$32)*100,0)</f>
        <v>0.42151904195142254</v>
      </c>
      <c r="D25" s="45">
        <f>IFERROR(('APPENDIX 3'!D22/'APPENDIX 3'!D$32)*100,0)</f>
        <v>0</v>
      </c>
      <c r="E25" s="45">
        <f>IFERROR(('APPENDIX 3'!E22/'APPENDIX 3'!E$32)*100,0)</f>
        <v>0</v>
      </c>
      <c r="F25" s="45">
        <f>IFERROR(('APPENDIX 3'!F22/'APPENDIX 3'!F$32)*100,0)</f>
        <v>1.0965427973452337</v>
      </c>
      <c r="G25" s="45">
        <f>IFERROR(('APPENDIX 3'!G22/'APPENDIX 3'!G$32)*100,0)</f>
        <v>0.12552076219426078</v>
      </c>
      <c r="H25" s="45">
        <f>IFERROR(('APPENDIX 3'!H22/'APPENDIX 3'!H$32)*100,0)</f>
        <v>0</v>
      </c>
      <c r="I25" s="45">
        <f>IFERROR(('APPENDIX 3'!I22/'APPENDIX 3'!I$32)*100,0)</f>
        <v>0</v>
      </c>
      <c r="J25" s="183">
        <f>IFERROR(('APPENDIX 3'!J22/'APPENDIX 3'!J$32)*100,0)</f>
        <v>0.29869201984836058</v>
      </c>
    </row>
    <row r="26" spans="2:11" ht="27.75" customHeight="1" x14ac:dyDescent="0.3">
      <c r="B26" s="30" t="s">
        <v>56</v>
      </c>
      <c r="C26" s="45">
        <f>IFERROR(('APPENDIX 3'!C13/'APPENDIX 3'!C$32)*100,0)</f>
        <v>0</v>
      </c>
      <c r="D26" s="45">
        <f>IFERROR(('APPENDIX 3'!D13/'APPENDIX 3'!D$32)*100,0)</f>
        <v>0</v>
      </c>
      <c r="E26" s="45">
        <f>IFERROR(('APPENDIX 3'!E13/'APPENDIX 3'!E$32)*100,0)</f>
        <v>0</v>
      </c>
      <c r="F26" s="45">
        <f>IFERROR(('APPENDIX 3'!F13/'APPENDIX 3'!F$32)*100,0)</f>
        <v>0.79600710575938183</v>
      </c>
      <c r="G26" s="45">
        <f>IFERROR(('APPENDIX 3'!G13/'APPENDIX 3'!G$32)*100,0)</f>
        <v>0.24179384801231063</v>
      </c>
      <c r="H26" s="45">
        <f>IFERROR(('APPENDIX 3'!H13/'APPENDIX 3'!H$32)*100,0)</f>
        <v>0</v>
      </c>
      <c r="I26" s="45">
        <f>IFERROR(('APPENDIX 3'!I13/'APPENDIX 3'!I$32)*100,0)</f>
        <v>0</v>
      </c>
      <c r="J26" s="183">
        <f>IFERROR(('APPENDIX 3'!J13/'APPENDIX 3'!J$32)*100,0)</f>
        <v>0.15211817826592663</v>
      </c>
    </row>
    <row r="27" spans="2:11" ht="27.75" customHeight="1" x14ac:dyDescent="0.3">
      <c r="B27" s="30" t="s">
        <v>58</v>
      </c>
      <c r="C27" s="45">
        <f>IFERROR(('APPENDIX 3'!C15/'APPENDIX 3'!C$32)*100,0)</f>
        <v>0.17726977810824826</v>
      </c>
      <c r="D27" s="45">
        <f>IFERROR(('APPENDIX 3'!D15/'APPENDIX 3'!D$32)*100,0)</f>
        <v>0</v>
      </c>
      <c r="E27" s="45">
        <f>IFERROR(('APPENDIX 3'!E15/'APPENDIX 3'!E$32)*100,0)</f>
        <v>0</v>
      </c>
      <c r="F27" s="45">
        <f>IFERROR(('APPENDIX 3'!F15/'APPENDIX 3'!F$32)*100,0)</f>
        <v>0.54893194893740949</v>
      </c>
      <c r="G27" s="45">
        <f>IFERROR(('APPENDIX 3'!G15/'APPENDIX 3'!G$32)*100,0)</f>
        <v>0</v>
      </c>
      <c r="H27" s="45">
        <f>IFERROR(('APPENDIX 3'!H15/'APPENDIX 3'!H$32)*100,0)</f>
        <v>0</v>
      </c>
      <c r="I27" s="45">
        <f>IFERROR(('APPENDIX 3'!I15/'APPENDIX 3'!I$32)*100,0)</f>
        <v>0</v>
      </c>
      <c r="J27" s="183">
        <f>IFERROR(('APPENDIX 3'!J15/'APPENDIX 3'!J$32)*100,0)</f>
        <v>0.13302760450459117</v>
      </c>
    </row>
    <row r="28" spans="2:11" ht="27.75" customHeight="1" x14ac:dyDescent="0.3">
      <c r="B28" s="30" t="s">
        <v>186</v>
      </c>
      <c r="C28" s="45">
        <f>IFERROR(('APPENDIX 3'!C26/'APPENDIX 3'!C$32)*100,0)</f>
        <v>0.17532417546628906</v>
      </c>
      <c r="D28" s="45">
        <f>IFERROR(('APPENDIX 3'!D26/'APPENDIX 3'!D$32)*100,0)</f>
        <v>0</v>
      </c>
      <c r="E28" s="45">
        <f>IFERROR(('APPENDIX 3'!E26/'APPENDIX 3'!E$32)*100,0)</f>
        <v>6.9290433177910435E-2</v>
      </c>
      <c r="F28" s="45">
        <f>IFERROR(('APPENDIX 3'!F26/'APPENDIX 3'!F$32)*100,0)</f>
        <v>2.9357789546337013E-2</v>
      </c>
      <c r="G28" s="45">
        <f>IFERROR(('APPENDIX 3'!G26/'APPENDIX 3'!G$32)*100,0)</f>
        <v>8.6672782772855787E-3</v>
      </c>
      <c r="H28" s="45">
        <f>IFERROR(('APPENDIX 3'!H26/'APPENDIX 3'!H$32)*100,0)</f>
        <v>0</v>
      </c>
      <c r="I28" s="45">
        <f>IFERROR(('APPENDIX 3'!I26/'APPENDIX 3'!I$32)*100,0)</f>
        <v>0</v>
      </c>
      <c r="J28" s="183">
        <f>IFERROR(('APPENDIX 3'!J26/'APPENDIX 3'!J$32)*100,0)</f>
        <v>7.4415393923753514E-2</v>
      </c>
    </row>
    <row r="29" spans="2:11" ht="27.75" customHeight="1" x14ac:dyDescent="0.3">
      <c r="B29" s="30" t="s">
        <v>40</v>
      </c>
      <c r="C29" s="45">
        <f>IFERROR(('APPENDIX 3'!C28/'APPENDIX 3'!C$32)*100,0)</f>
        <v>0</v>
      </c>
      <c r="D29" s="45">
        <f>IFERROR(('APPENDIX 3'!D28/'APPENDIX 3'!D$32)*100,0)</f>
        <v>0</v>
      </c>
      <c r="E29" s="45">
        <f>IFERROR(('APPENDIX 3'!E28/'APPENDIX 3'!E$32)*100,0)</f>
        <v>0</v>
      </c>
      <c r="F29" s="45">
        <f>IFERROR(('APPENDIX 3'!F28/'APPENDIX 3'!F$32)*100,0)</f>
        <v>1.8289902887367961E-2</v>
      </c>
      <c r="G29" s="45">
        <f>IFERROR(('APPENDIX 3'!G28/'APPENDIX 3'!G$32)*100,0)</f>
        <v>0.26446806707699522</v>
      </c>
      <c r="H29" s="45">
        <f>IFERROR(('APPENDIX 3'!H28/'APPENDIX 3'!H$32)*100,0)</f>
        <v>0</v>
      </c>
      <c r="I29" s="45">
        <f>IFERROR(('APPENDIX 3'!I28/'APPENDIX 3'!I$32)*100,0)</f>
        <v>0</v>
      </c>
      <c r="J29" s="183">
        <f>IFERROR(('APPENDIX 3'!J28/'APPENDIX 3'!J$32)*100,0)</f>
        <v>3.4004657060434637E-2</v>
      </c>
    </row>
    <row r="30" spans="2:11" ht="27.75" customHeight="1" x14ac:dyDescent="0.3">
      <c r="B30" s="30" t="s">
        <v>65</v>
      </c>
      <c r="C30" s="45">
        <f>IFERROR(('APPENDIX 3'!C30/'APPENDIX 3'!C$32)*100,0)</f>
        <v>9.0428227141495218E-2</v>
      </c>
      <c r="D30" s="45">
        <f>IFERROR(('APPENDIX 3'!D30/'APPENDIX 3'!D$32)*100,0)</f>
        <v>0</v>
      </c>
      <c r="E30" s="45">
        <f>IFERROR(('APPENDIX 3'!E30/'APPENDIX 3'!E$32)*100,0)</f>
        <v>0</v>
      </c>
      <c r="F30" s="45">
        <f>IFERROR(('APPENDIX 3'!F30/'APPENDIX 3'!F$32)*100,0)</f>
        <v>4.8322921593270729E-2</v>
      </c>
      <c r="G30" s="45">
        <f>IFERROR(('APPENDIX 3'!G30/'APPENDIX 3'!G$32)*100,0)</f>
        <v>0</v>
      </c>
      <c r="H30" s="45">
        <f>IFERROR(('APPENDIX 3'!H30/'APPENDIX 3'!H$32)*100,0)</f>
        <v>0</v>
      </c>
      <c r="I30" s="45">
        <f>IFERROR(('APPENDIX 3'!I30/'APPENDIX 3'!I$32)*100,0)</f>
        <v>0</v>
      </c>
      <c r="J30" s="183">
        <f>IFERROR(('APPENDIX 3'!J30/'APPENDIX 3'!J$32)*100,0)</f>
        <v>3.1875376442678807E-2</v>
      </c>
    </row>
    <row r="31" spans="2:11" s="21" customFormat="1" ht="27.75" customHeight="1" x14ac:dyDescent="0.25">
      <c r="B31" s="95" t="s">
        <v>47</v>
      </c>
      <c r="C31" s="96">
        <f t="shared" ref="C31:J31" si="0">SUM(C6:C30)</f>
        <v>100</v>
      </c>
      <c r="D31" s="96">
        <f t="shared" si="0"/>
        <v>99.999999999999986</v>
      </c>
      <c r="E31" s="96">
        <f t="shared" si="0"/>
        <v>99.999999999999986</v>
      </c>
      <c r="F31" s="96">
        <f t="shared" si="0"/>
        <v>100.00000000000001</v>
      </c>
      <c r="G31" s="96">
        <f t="shared" si="0"/>
        <v>100</v>
      </c>
      <c r="H31" s="212">
        <f t="shared" si="0"/>
        <v>100</v>
      </c>
      <c r="I31" s="96">
        <f t="shared" si="0"/>
        <v>100</v>
      </c>
      <c r="J31" s="96">
        <f t="shared" si="0"/>
        <v>100</v>
      </c>
    </row>
    <row r="32" spans="2:11" s="21" customFormat="1" ht="27.75" customHeight="1" x14ac:dyDescent="0.25">
      <c r="B32" s="252" t="s">
        <v>48</v>
      </c>
      <c r="C32" s="253"/>
      <c r="D32" s="253"/>
      <c r="E32" s="253"/>
      <c r="F32" s="253"/>
      <c r="G32" s="253"/>
      <c r="H32" s="253"/>
      <c r="I32" s="253"/>
      <c r="J32" s="254"/>
      <c r="K32" s="37"/>
    </row>
    <row r="33" spans="1:10" s="11" customFormat="1" ht="27.75" customHeight="1" x14ac:dyDescent="0.3">
      <c r="A33" s="21"/>
      <c r="B33" s="22" t="s">
        <v>81</v>
      </c>
      <c r="C33" s="45">
        <f>IFERROR(('APPENDIX 3'!C35/'APPENDIX 3'!C$37)*100,0)</f>
        <v>78.049298767530814</v>
      </c>
      <c r="D33" s="45">
        <f>IFERROR(('APPENDIX 3'!D35/'APPENDIX 3'!D$37)*100,0)</f>
        <v>0</v>
      </c>
      <c r="E33" s="45">
        <f>IFERROR(('APPENDIX 3'!E35/'APPENDIX 3'!E$37)*100,0)</f>
        <v>0</v>
      </c>
      <c r="F33" s="45">
        <f>IFERROR(('APPENDIX 3'!F35/'APPENDIX 3'!F$37)*100,0)</f>
        <v>86.966392233186625</v>
      </c>
      <c r="G33" s="45">
        <f>IFERROR(('APPENDIX 3'!G35/'APPENDIX 3'!G$37)*100,0)</f>
        <v>0</v>
      </c>
      <c r="H33" s="45">
        <f>IFERROR(('APPENDIX 3'!H35/'APPENDIX 3'!H$37)*100,0)</f>
        <v>0</v>
      </c>
      <c r="I33" s="45">
        <f>IFERROR(('APPENDIX 3'!I35/'APPENDIX 3'!I$37)*100,0)</f>
        <v>0</v>
      </c>
      <c r="J33" s="183">
        <f>IFERROR(('APPENDIX 3'!J35/'APPENDIX 3'!J$37)*100,0)</f>
        <v>86.658765745842857</v>
      </c>
    </row>
    <row r="34" spans="1:10" s="11" customFormat="1" ht="27.75" customHeight="1" x14ac:dyDescent="0.3">
      <c r="A34" s="21"/>
      <c r="B34" s="15" t="s">
        <v>50</v>
      </c>
      <c r="C34" s="45">
        <f>IFERROR(('APPENDIX 3'!C36/'APPENDIX 3'!C$37)*100,0)</f>
        <v>20.555319450347078</v>
      </c>
      <c r="D34" s="45">
        <f>IFERROR(('APPENDIX 3'!D36/'APPENDIX 3'!D$37)*100,0)</f>
        <v>0</v>
      </c>
      <c r="E34" s="45">
        <f>IFERROR(('APPENDIX 3'!E36/'APPENDIX 3'!E$37)*100,0)</f>
        <v>0</v>
      </c>
      <c r="F34" s="45">
        <f>IFERROR(('APPENDIX 3'!F36/'APPENDIX 3'!F$37)*100,0)</f>
        <v>6.6094346737801724</v>
      </c>
      <c r="G34" s="45">
        <f>IFERROR(('APPENDIX 3'!G36/'APPENDIX 3'!G$37)*100,0)</f>
        <v>0</v>
      </c>
      <c r="H34" s="45">
        <f>IFERROR(('APPENDIX 3'!H36/'APPENDIX 3'!H$37)*100,0)</f>
        <v>0</v>
      </c>
      <c r="I34" s="45">
        <f>IFERROR(('APPENDIX 3'!I36/'APPENDIX 3'!I$37)*100,0)</f>
        <v>0</v>
      </c>
      <c r="J34" s="183">
        <f>IFERROR(('APPENDIX 3'!J36/'APPENDIX 3'!J$37)*100,0)</f>
        <v>7.0905469962246626</v>
      </c>
    </row>
    <row r="35" spans="1:10" s="11" customFormat="1" ht="27.75" customHeight="1" x14ac:dyDescent="0.3">
      <c r="A35" s="21"/>
      <c r="B35" s="22" t="s">
        <v>49</v>
      </c>
      <c r="C35" s="45">
        <f>IFERROR(('APPENDIX 3'!C34/'APPENDIX 3'!C$37)*100,0)</f>
        <v>1.3953817821221137</v>
      </c>
      <c r="D35" s="45">
        <f>IFERROR(('APPENDIX 3'!D34/'APPENDIX 3'!D$37)*100,0)</f>
        <v>0</v>
      </c>
      <c r="E35" s="45">
        <f>IFERROR(('APPENDIX 3'!E34/'APPENDIX 3'!E$37)*100,0)</f>
        <v>0</v>
      </c>
      <c r="F35" s="45">
        <f>IFERROR(('APPENDIX 3'!F34/'APPENDIX 3'!F$37)*100,0)</f>
        <v>6.4241730930332031</v>
      </c>
      <c r="G35" s="45">
        <f>IFERROR(('APPENDIX 3'!G34/'APPENDIX 3'!G$37)*100,0)</f>
        <v>0</v>
      </c>
      <c r="H35" s="45">
        <f>IFERROR(('APPENDIX 3'!H34/'APPENDIX 3'!H$37)*100,0)</f>
        <v>0</v>
      </c>
      <c r="I35" s="45">
        <f>IFERROR(('APPENDIX 3'!I34/'APPENDIX 3'!I$37)*100,0)</f>
        <v>0</v>
      </c>
      <c r="J35" s="183">
        <f>IFERROR(('APPENDIX 3'!J34/'APPENDIX 3'!J$37)*100,0)</f>
        <v>6.2506872579324844</v>
      </c>
    </row>
    <row r="36" spans="1:10" s="21" customFormat="1" ht="27.75" customHeight="1" x14ac:dyDescent="0.25">
      <c r="B36" s="95" t="s">
        <v>47</v>
      </c>
      <c r="C36" s="96">
        <f>SUM(C33:C35)</f>
        <v>100</v>
      </c>
      <c r="D36" s="96">
        <f t="shared" ref="D36:J36" si="1">SUM(D33:D35)</f>
        <v>0</v>
      </c>
      <c r="E36" s="96">
        <f t="shared" si="1"/>
        <v>0</v>
      </c>
      <c r="F36" s="96">
        <f t="shared" si="1"/>
        <v>100</v>
      </c>
      <c r="G36" s="96">
        <f t="shared" si="1"/>
        <v>0</v>
      </c>
      <c r="H36" s="96">
        <f t="shared" si="1"/>
        <v>0</v>
      </c>
      <c r="I36" s="96">
        <f t="shared" si="1"/>
        <v>0</v>
      </c>
      <c r="J36" s="96">
        <f t="shared" si="1"/>
        <v>100</v>
      </c>
    </row>
    <row r="37" spans="1:10" x14ac:dyDescent="0.25">
      <c r="B37" s="256" t="s">
        <v>253</v>
      </c>
      <c r="C37" s="256"/>
      <c r="D37" s="256"/>
      <c r="E37" s="256"/>
      <c r="F37" s="256"/>
      <c r="G37" s="256"/>
      <c r="H37" s="256"/>
      <c r="I37" s="256"/>
      <c r="J37" s="256"/>
    </row>
  </sheetData>
  <sheetProtection password="E931" sheet="1" objects="1" scenarios="1"/>
  <sortState ref="B6:J30">
    <sortCondition descending="1" ref="J6:J30"/>
  </sortState>
  <mergeCells count="4">
    <mergeCell ref="B3:J3"/>
    <mergeCell ref="B32:J32"/>
    <mergeCell ref="B5:J5"/>
    <mergeCell ref="B37:J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Q39"/>
  <sheetViews>
    <sheetView showGridLines="0" zoomScale="80" zoomScaleNormal="80" workbookViewId="0">
      <selection activeCell="B3" sqref="B3:Q37"/>
    </sheetView>
  </sheetViews>
  <sheetFormatPr defaultColWidth="14.28515625" defaultRowHeight="21.75" customHeight="1" x14ac:dyDescent="0.25"/>
  <cols>
    <col min="1" max="1" width="14.28515625" style="11"/>
    <col min="2" max="2" width="43.5703125" style="11" customWidth="1"/>
    <col min="3" max="16" width="17.85546875" style="11" customWidth="1"/>
    <col min="17" max="17" width="17.85546875" style="21" customWidth="1"/>
    <col min="18" max="16384" width="14.28515625" style="11"/>
  </cols>
  <sheetData>
    <row r="1" spans="2:17" ht="18.75" customHeight="1" x14ac:dyDescent="0.25"/>
    <row r="2" spans="2:17" ht="15.75" customHeight="1" x14ac:dyDescent="0.25"/>
    <row r="3" spans="2:17" ht="18.75" customHeight="1" x14ac:dyDescent="0.25">
      <c r="B3" s="260" t="s">
        <v>258</v>
      </c>
      <c r="C3" s="260"/>
      <c r="D3" s="260"/>
      <c r="E3" s="260"/>
      <c r="F3" s="260"/>
      <c r="G3" s="260"/>
      <c r="H3" s="260"/>
      <c r="I3" s="260"/>
      <c r="J3" s="260"/>
      <c r="K3" s="260"/>
      <c r="L3" s="260"/>
      <c r="M3" s="260"/>
      <c r="N3" s="260"/>
      <c r="O3" s="260"/>
      <c r="P3" s="260"/>
      <c r="Q3" s="260"/>
    </row>
    <row r="4" spans="2:17" s="33" customFormat="1" ht="36.75" customHeight="1" x14ac:dyDescent="0.25">
      <c r="B4" s="97" t="s">
        <v>0</v>
      </c>
      <c r="C4" s="93" t="s">
        <v>68</v>
      </c>
      <c r="D4" s="93" t="s">
        <v>69</v>
      </c>
      <c r="E4" s="93" t="s">
        <v>70</v>
      </c>
      <c r="F4" s="93" t="s">
        <v>71</v>
      </c>
      <c r="G4" s="93" t="s">
        <v>72</v>
      </c>
      <c r="H4" s="93" t="s">
        <v>89</v>
      </c>
      <c r="I4" s="98" t="s">
        <v>73</v>
      </c>
      <c r="J4" s="93" t="s">
        <v>74</v>
      </c>
      <c r="K4" s="94" t="s">
        <v>75</v>
      </c>
      <c r="L4" s="94" t="s">
        <v>76</v>
      </c>
      <c r="M4" s="94" t="s">
        <v>77</v>
      </c>
      <c r="N4" s="94" t="s">
        <v>2</v>
      </c>
      <c r="O4" s="94" t="s">
        <v>78</v>
      </c>
      <c r="P4" s="94" t="s">
        <v>79</v>
      </c>
      <c r="Q4" s="94" t="s">
        <v>80</v>
      </c>
    </row>
    <row r="5" spans="2:17" ht="30.75" customHeight="1" x14ac:dyDescent="0.25">
      <c r="B5" s="257" t="s">
        <v>16</v>
      </c>
      <c r="C5" s="258"/>
      <c r="D5" s="258"/>
      <c r="E5" s="258"/>
      <c r="F5" s="258"/>
      <c r="G5" s="258"/>
      <c r="H5" s="258"/>
      <c r="I5" s="258"/>
      <c r="J5" s="258"/>
      <c r="K5" s="258"/>
      <c r="L5" s="258"/>
      <c r="M5" s="258"/>
      <c r="N5" s="258"/>
      <c r="O5" s="258"/>
      <c r="P5" s="258"/>
      <c r="Q5" s="259"/>
    </row>
    <row r="6" spans="2:17" ht="30.75" customHeight="1" x14ac:dyDescent="0.3">
      <c r="B6" s="22" t="s">
        <v>53</v>
      </c>
      <c r="C6" s="38">
        <f>[1]LA!C6</f>
        <v>170057</v>
      </c>
      <c r="D6" s="38">
        <f>[1]LA!D6</f>
        <v>31710</v>
      </c>
      <c r="E6" s="38">
        <f>[1]LA!E6</f>
        <v>30115</v>
      </c>
      <c r="F6" s="38">
        <f>[1]LA!F6</f>
        <v>0</v>
      </c>
      <c r="G6" s="38">
        <f>[1]LA!G6</f>
        <v>3693</v>
      </c>
      <c r="H6" s="38">
        <f>[1]LA!H6</f>
        <v>2477</v>
      </c>
      <c r="I6" s="38">
        <f>[1]LA!I6</f>
        <v>0</v>
      </c>
      <c r="J6" s="38">
        <f>[1]LA!J6</f>
        <v>0</v>
      </c>
      <c r="K6" s="38">
        <f>[1]LA!K6</f>
        <v>0</v>
      </c>
      <c r="L6" s="38">
        <f>[1]LA!L6</f>
        <v>8898</v>
      </c>
      <c r="M6" s="38">
        <f>[1]LA!M6</f>
        <v>24629</v>
      </c>
      <c r="N6" s="38">
        <f>[1]LA!N6</f>
        <v>4547</v>
      </c>
      <c r="O6" s="38">
        <f>[1]LA!O6</f>
        <v>653</v>
      </c>
      <c r="P6" s="38">
        <f>[1]LA!P6</f>
        <v>0</v>
      </c>
      <c r="Q6" s="39">
        <f>[1]LA!Q6</f>
        <v>168062</v>
      </c>
    </row>
    <row r="7" spans="2:17" ht="30.75" customHeight="1" x14ac:dyDescent="0.3">
      <c r="B7" s="22" t="s">
        <v>197</v>
      </c>
      <c r="C7" s="38">
        <f>[1]LA!C7</f>
        <v>-602618</v>
      </c>
      <c r="D7" s="38">
        <f>[1]LA!D7</f>
        <v>64192</v>
      </c>
      <c r="E7" s="38">
        <f>[1]LA!E7</f>
        <v>64192</v>
      </c>
      <c r="F7" s="38">
        <f>[1]LA!F7</f>
        <v>0</v>
      </c>
      <c r="G7" s="38">
        <f>[1]LA!G7</f>
        <v>2465</v>
      </c>
      <c r="H7" s="38">
        <f>[1]LA!H7</f>
        <v>28334</v>
      </c>
      <c r="I7" s="38">
        <f>[1]LA!I7</f>
        <v>0</v>
      </c>
      <c r="J7" s="38">
        <f>[1]LA!J7</f>
        <v>0</v>
      </c>
      <c r="K7" s="38">
        <f>[1]LA!K7</f>
        <v>0</v>
      </c>
      <c r="L7" s="38">
        <f>[1]LA!L7</f>
        <v>4733</v>
      </c>
      <c r="M7" s="38">
        <f>[1]LA!M7</f>
        <v>57594</v>
      </c>
      <c r="N7" s="38">
        <f>[1]LA!N7</f>
        <v>8965</v>
      </c>
      <c r="O7" s="38">
        <f>[1]LA!O7</f>
        <v>0</v>
      </c>
      <c r="P7" s="38">
        <f>[1]LA!P7</f>
        <v>0</v>
      </c>
      <c r="Q7" s="39">
        <f>[1]LA!Q7</f>
        <v>-620122</v>
      </c>
    </row>
    <row r="8" spans="2:17" ht="30.75" customHeight="1" x14ac:dyDescent="0.3">
      <c r="B8" s="22" t="s">
        <v>208</v>
      </c>
      <c r="C8" s="38">
        <f>[1]LA!C8</f>
        <v>21044731</v>
      </c>
      <c r="D8" s="38">
        <f>[1]LA!D8</f>
        <v>2035686</v>
      </c>
      <c r="E8" s="38">
        <f>[1]LA!E8</f>
        <v>2024401</v>
      </c>
      <c r="F8" s="38">
        <f>[1]LA!F8</f>
        <v>0</v>
      </c>
      <c r="G8" s="38">
        <f>[1]LA!G8</f>
        <v>631733</v>
      </c>
      <c r="H8" s="38">
        <f>[1]LA!H8</f>
        <v>631733</v>
      </c>
      <c r="I8" s="38">
        <f>[1]LA!I8</f>
        <v>0</v>
      </c>
      <c r="J8" s="38">
        <f>[1]LA!J8</f>
        <v>0</v>
      </c>
      <c r="K8" s="38">
        <f>[1]LA!K8</f>
        <v>0</v>
      </c>
      <c r="L8" s="38">
        <f>[1]LA!L8</f>
        <v>330706</v>
      </c>
      <c r="M8" s="38">
        <f>[1]LA!M8</f>
        <v>386617</v>
      </c>
      <c r="N8" s="38">
        <f>[1]LA!N8</f>
        <v>2426631</v>
      </c>
      <c r="O8" s="38">
        <f>[1]LA!O8</f>
        <v>8689</v>
      </c>
      <c r="P8" s="38">
        <f>[1]LA!P8</f>
        <v>0</v>
      </c>
      <c r="Q8" s="39">
        <f>[1]LA!Q8</f>
        <v>24138018</v>
      </c>
    </row>
    <row r="9" spans="2:17" ht="30.75" customHeight="1" x14ac:dyDescent="0.3">
      <c r="B9" s="22" t="s">
        <v>54</v>
      </c>
      <c r="C9" s="38">
        <f>[1]LA!C9</f>
        <v>314875</v>
      </c>
      <c r="D9" s="38">
        <f>[1]LA!D9</f>
        <v>111137</v>
      </c>
      <c r="E9" s="38">
        <f>[1]LA!E9</f>
        <v>111137</v>
      </c>
      <c r="F9" s="38">
        <f>[1]LA!F9</f>
        <v>0</v>
      </c>
      <c r="G9" s="38">
        <f>[1]LA!G9</f>
        <v>28573</v>
      </c>
      <c r="H9" s="38">
        <f>[1]LA!H9</f>
        <v>27922</v>
      </c>
      <c r="I9" s="38">
        <f>[1]LA!I9</f>
        <v>0</v>
      </c>
      <c r="J9" s="38">
        <f>[1]LA!J9</f>
        <v>0</v>
      </c>
      <c r="K9" s="38">
        <f>[1]LA!K9</f>
        <v>0</v>
      </c>
      <c r="L9" s="38">
        <f>[1]LA!L9</f>
        <v>0</v>
      </c>
      <c r="M9" s="38">
        <f>[1]LA!M9</f>
        <v>44005</v>
      </c>
      <c r="N9" s="38">
        <f>[1]LA!N9</f>
        <v>53418</v>
      </c>
      <c r="O9" s="38">
        <f>[1]LA!O9</f>
        <v>0</v>
      </c>
      <c r="P9" s="38">
        <f>[1]LA!P9</f>
        <v>0</v>
      </c>
      <c r="Q9" s="39">
        <f>[1]LA!Q9</f>
        <v>407504</v>
      </c>
    </row>
    <row r="10" spans="2:17" ht="30.75" customHeight="1" x14ac:dyDescent="0.3">
      <c r="B10" s="22" t="s">
        <v>55</v>
      </c>
      <c r="C10" s="38">
        <f>[1]LA!C10</f>
        <v>851505</v>
      </c>
      <c r="D10" s="38">
        <f>[1]LA!D10</f>
        <v>270577</v>
      </c>
      <c r="E10" s="38">
        <f>[1]LA!E10</f>
        <v>268680</v>
      </c>
      <c r="F10" s="38">
        <f>[1]LA!F10</f>
        <v>0</v>
      </c>
      <c r="G10" s="38">
        <f>[1]LA!G10</f>
        <v>107466</v>
      </c>
      <c r="H10" s="38">
        <f>[1]LA!H10</f>
        <v>189877</v>
      </c>
      <c r="I10" s="38">
        <f>[1]LA!I10</f>
        <v>0</v>
      </c>
      <c r="J10" s="38">
        <f>[1]LA!J10</f>
        <v>0</v>
      </c>
      <c r="K10" s="38">
        <f>[1]LA!K10</f>
        <v>0</v>
      </c>
      <c r="L10" s="38">
        <f>[1]LA!L10</f>
        <v>38541</v>
      </c>
      <c r="M10" s="38">
        <f>[1]LA!M10</f>
        <v>35800</v>
      </c>
      <c r="N10" s="38">
        <f>[1]LA!N10</f>
        <v>30417</v>
      </c>
      <c r="O10" s="38">
        <f>[1]LA!O10</f>
        <v>0</v>
      </c>
      <c r="P10" s="38">
        <f>[1]LA!P10</f>
        <v>0</v>
      </c>
      <c r="Q10" s="39">
        <f>[1]LA!Q10</f>
        <v>886384</v>
      </c>
    </row>
    <row r="11" spans="2:17" ht="30.75" customHeight="1" x14ac:dyDescent="0.3">
      <c r="B11" s="22" t="s">
        <v>23</v>
      </c>
      <c r="C11" s="38">
        <f>[1]LA!C11</f>
        <v>624930</v>
      </c>
      <c r="D11" s="38">
        <f>[1]LA!D11</f>
        <v>73964</v>
      </c>
      <c r="E11" s="38">
        <f>[1]LA!E11</f>
        <v>73964</v>
      </c>
      <c r="F11" s="38">
        <f>[1]LA!F11</f>
        <v>0</v>
      </c>
      <c r="G11" s="38">
        <f>[1]LA!G11</f>
        <v>37400</v>
      </c>
      <c r="H11" s="38">
        <f>[1]LA!H11</f>
        <v>64492</v>
      </c>
      <c r="I11" s="38">
        <f>[1]LA!I11</f>
        <v>0</v>
      </c>
      <c r="J11" s="38">
        <f>[1]LA!J11</f>
        <v>0</v>
      </c>
      <c r="K11" s="38">
        <f>[1]LA!K11</f>
        <v>0</v>
      </c>
      <c r="L11" s="38">
        <f>[1]LA!L11</f>
        <v>11754</v>
      </c>
      <c r="M11" s="38">
        <f>[1]LA!M11</f>
        <v>13710</v>
      </c>
      <c r="N11" s="38">
        <f>[1]LA!N11</f>
        <v>13265</v>
      </c>
      <c r="O11" s="38">
        <f>[1]LA!O11</f>
        <v>0</v>
      </c>
      <c r="P11" s="38">
        <f>[1]LA!P11</f>
        <v>0</v>
      </c>
      <c r="Q11" s="39">
        <f>[1]LA!Q11</f>
        <v>622204</v>
      </c>
    </row>
    <row r="12" spans="2:17" ht="30.75" customHeight="1" x14ac:dyDescent="0.3">
      <c r="B12" s="22" t="s">
        <v>56</v>
      </c>
      <c r="C12" s="38">
        <f>[1]LA!C12</f>
        <v>0</v>
      </c>
      <c r="D12" s="38">
        <f>[1]LA!D12</f>
        <v>0</v>
      </c>
      <c r="E12" s="38">
        <f>[1]LA!E12</f>
        <v>0</v>
      </c>
      <c r="F12" s="38">
        <f>[1]LA!F12</f>
        <v>0</v>
      </c>
      <c r="G12" s="38">
        <f>[1]LA!G12</f>
        <v>0</v>
      </c>
      <c r="H12" s="38">
        <f>[1]LA!H12</f>
        <v>0</v>
      </c>
      <c r="I12" s="38">
        <f>[1]LA!I12</f>
        <v>0</v>
      </c>
      <c r="J12" s="38">
        <f>[1]LA!J12</f>
        <v>0</v>
      </c>
      <c r="K12" s="38">
        <f>[1]LA!K12</f>
        <v>0</v>
      </c>
      <c r="L12" s="38">
        <f>[1]LA!L12</f>
        <v>0</v>
      </c>
      <c r="M12" s="38">
        <f>[1]LA!M12</f>
        <v>0</v>
      </c>
      <c r="N12" s="38">
        <f>[1]LA!N12</f>
        <v>0</v>
      </c>
      <c r="O12" s="38">
        <f>[1]LA!O12</f>
        <v>0</v>
      </c>
      <c r="P12" s="38">
        <f>[1]LA!P12</f>
        <v>0</v>
      </c>
      <c r="Q12" s="39">
        <f>[1]LA!Q12</f>
        <v>0</v>
      </c>
    </row>
    <row r="13" spans="2:17" ht="30.75" customHeight="1" x14ac:dyDescent="0.3">
      <c r="B13" s="22" t="s">
        <v>57</v>
      </c>
      <c r="C13" s="38">
        <f>[1]LA!C13</f>
        <v>0</v>
      </c>
      <c r="D13" s="38">
        <f>[1]LA!D13</f>
        <v>0</v>
      </c>
      <c r="E13" s="38">
        <f>[1]LA!E13</f>
        <v>0</v>
      </c>
      <c r="F13" s="38">
        <f>[1]LA!F13</f>
        <v>0</v>
      </c>
      <c r="G13" s="38">
        <f>[1]LA!G13</f>
        <v>0</v>
      </c>
      <c r="H13" s="38">
        <f>[1]LA!H13</f>
        <v>0</v>
      </c>
      <c r="I13" s="38">
        <f>[1]LA!I13</f>
        <v>0</v>
      </c>
      <c r="J13" s="38">
        <f>[1]LA!J13</f>
        <v>0</v>
      </c>
      <c r="K13" s="38">
        <f>[1]LA!K13</f>
        <v>0</v>
      </c>
      <c r="L13" s="38">
        <f>[1]LA!L13</f>
        <v>0</v>
      </c>
      <c r="M13" s="38">
        <f>[1]LA!M13</f>
        <v>0</v>
      </c>
      <c r="N13" s="38">
        <f>[1]LA!N13</f>
        <v>0</v>
      </c>
      <c r="O13" s="38">
        <f>[1]LA!O13</f>
        <v>0</v>
      </c>
      <c r="P13" s="38">
        <f>[1]LA!P13</f>
        <v>0</v>
      </c>
      <c r="Q13" s="39">
        <f>[1]LA!Q13</f>
        <v>0</v>
      </c>
    </row>
    <row r="14" spans="2:17" ht="30.75" customHeight="1" x14ac:dyDescent="0.3">
      <c r="B14" s="22" t="s">
        <v>58</v>
      </c>
      <c r="C14" s="38">
        <f>[1]LA!C14</f>
        <v>608820</v>
      </c>
      <c r="D14" s="38">
        <f>[1]LA!D14</f>
        <v>10478</v>
      </c>
      <c r="E14" s="38">
        <f>[1]LA!E14</f>
        <v>10270</v>
      </c>
      <c r="F14" s="38">
        <f>[1]LA!F14</f>
        <v>0</v>
      </c>
      <c r="G14" s="38">
        <f>[1]LA!G14</f>
        <v>2805</v>
      </c>
      <c r="H14" s="38">
        <f>[1]LA!H14</f>
        <v>2582</v>
      </c>
      <c r="I14" s="38">
        <f>[1]LA!I14</f>
        <v>177</v>
      </c>
      <c r="J14" s="38">
        <f>[1]LA!J14</f>
        <v>46</v>
      </c>
      <c r="K14" s="38">
        <f>[1]LA!K14</f>
        <v>0</v>
      </c>
      <c r="L14" s="38">
        <f>[1]LA!L14</f>
        <v>1823</v>
      </c>
      <c r="M14" s="38">
        <f>[1]LA!M14</f>
        <v>4092</v>
      </c>
      <c r="N14" s="38">
        <f>[1]LA!N14</f>
        <v>2981</v>
      </c>
      <c r="O14" s="38">
        <f>[1]LA!O14</f>
        <v>0</v>
      </c>
      <c r="P14" s="38">
        <f>[1]LA!P14</f>
        <v>0</v>
      </c>
      <c r="Q14" s="39">
        <f>[1]LA!Q14</f>
        <v>613351</v>
      </c>
    </row>
    <row r="15" spans="2:17" ht="30.75" customHeight="1" x14ac:dyDescent="0.3">
      <c r="B15" s="22" t="s">
        <v>59</v>
      </c>
      <c r="C15" s="38">
        <f>[1]LA!C15</f>
        <v>7172072</v>
      </c>
      <c r="D15" s="38">
        <f>[1]LA!D15</f>
        <v>605710</v>
      </c>
      <c r="E15" s="38">
        <f>[1]LA!E15</f>
        <v>597714</v>
      </c>
      <c r="F15" s="38">
        <f>[1]LA!F15</f>
        <v>1243</v>
      </c>
      <c r="G15" s="38">
        <f>[1]LA!G15</f>
        <v>178365</v>
      </c>
      <c r="H15" s="38">
        <f>[1]LA!H15</f>
        <v>162559</v>
      </c>
      <c r="I15" s="38">
        <f>[1]LA!I15</f>
        <v>29480</v>
      </c>
      <c r="J15" s="38">
        <f>[1]LA!J15</f>
        <v>0</v>
      </c>
      <c r="K15" s="38">
        <f>[1]LA!K15</f>
        <v>0</v>
      </c>
      <c r="L15" s="38">
        <f>[1]LA!L15</f>
        <v>119610</v>
      </c>
      <c r="M15" s="38">
        <f>[1]LA!M15</f>
        <v>139360</v>
      </c>
      <c r="N15" s="38">
        <f>[1]LA!N15</f>
        <v>322227</v>
      </c>
      <c r="O15" s="38">
        <f>[1]LA!O15</f>
        <v>0</v>
      </c>
      <c r="P15" s="38">
        <f>[1]LA!P15</f>
        <v>22447</v>
      </c>
      <c r="Q15" s="39">
        <f>[1]LA!Q15</f>
        <v>7619800</v>
      </c>
    </row>
    <row r="16" spans="2:17" ht="30.75" customHeight="1" x14ac:dyDescent="0.3">
      <c r="B16" s="22" t="s">
        <v>60</v>
      </c>
      <c r="C16" s="38">
        <f>[1]LA!C16</f>
        <v>7169377</v>
      </c>
      <c r="D16" s="38">
        <f>[1]LA!D16</f>
        <v>804263</v>
      </c>
      <c r="E16" s="38">
        <f>[1]LA!E16</f>
        <v>802798</v>
      </c>
      <c r="F16" s="38">
        <f>[1]LA!F16</f>
        <v>0</v>
      </c>
      <c r="G16" s="38">
        <f>[1]LA!G16</f>
        <v>310063</v>
      </c>
      <c r="H16" s="38">
        <f>[1]LA!H16</f>
        <v>224532</v>
      </c>
      <c r="I16" s="38">
        <f>[1]LA!I16</f>
        <v>93500</v>
      </c>
      <c r="J16" s="38">
        <f>[1]LA!J16</f>
        <v>0</v>
      </c>
      <c r="K16" s="38">
        <f>[1]LA!K16</f>
        <v>0</v>
      </c>
      <c r="L16" s="38">
        <f>[1]LA!L16</f>
        <v>164851</v>
      </c>
      <c r="M16" s="38">
        <f>[1]LA!M16</f>
        <v>136554</v>
      </c>
      <c r="N16" s="38">
        <f>[1]LA!N16</f>
        <v>227035</v>
      </c>
      <c r="O16" s="38">
        <f>[1]LA!O16</f>
        <v>787</v>
      </c>
      <c r="P16" s="38">
        <f>[1]LA!P16</f>
        <v>19608</v>
      </c>
      <c r="Q16" s="39">
        <f>[1]LA!Q16</f>
        <v>7559377</v>
      </c>
    </row>
    <row r="17" spans="2:17" ht="30.75" customHeight="1" x14ac:dyDescent="0.3">
      <c r="B17" s="22" t="s">
        <v>61</v>
      </c>
      <c r="C17" s="38">
        <f>[1]LA!C17</f>
        <v>6884358</v>
      </c>
      <c r="D17" s="38">
        <f>[1]LA!D17</f>
        <v>295688</v>
      </c>
      <c r="E17" s="38">
        <f>[1]LA!E17</f>
        <v>295688</v>
      </c>
      <c r="F17" s="38">
        <f>[1]LA!F17</f>
        <v>0</v>
      </c>
      <c r="G17" s="38">
        <f>[1]LA!G17</f>
        <v>146948</v>
      </c>
      <c r="H17" s="38">
        <f>[1]LA!H17</f>
        <v>138917</v>
      </c>
      <c r="I17" s="38">
        <f>[1]LA!I17</f>
        <v>0</v>
      </c>
      <c r="J17" s="38">
        <f>[1]LA!J17</f>
        <v>0</v>
      </c>
      <c r="K17" s="38">
        <f>[1]LA!K17</f>
        <v>0</v>
      </c>
      <c r="L17" s="38">
        <f>[1]LA!L17</f>
        <v>24295</v>
      </c>
      <c r="M17" s="38">
        <f>[1]LA!M17</f>
        <v>45373</v>
      </c>
      <c r="N17" s="38">
        <f>[1]LA!N17</f>
        <v>223290</v>
      </c>
      <c r="O17" s="38">
        <f>[1]LA!O17</f>
        <v>0</v>
      </c>
      <c r="P17" s="38">
        <f>[1]LA!P17</f>
        <v>15000</v>
      </c>
      <c r="Q17" s="39">
        <f>[1]LA!Q17</f>
        <v>7179751</v>
      </c>
    </row>
    <row r="18" spans="2:17" ht="30.75" customHeight="1" x14ac:dyDescent="0.3">
      <c r="B18" s="22" t="s">
        <v>182</v>
      </c>
      <c r="C18" s="38">
        <f>[1]LA!C18</f>
        <v>18522</v>
      </c>
      <c r="D18" s="38">
        <f>[1]LA!D18</f>
        <v>11446</v>
      </c>
      <c r="E18" s="38">
        <f>[1]LA!E18</f>
        <v>11410</v>
      </c>
      <c r="F18" s="38">
        <f>[1]LA!F18</f>
        <v>0</v>
      </c>
      <c r="G18" s="38">
        <f>[1]LA!G18</f>
        <v>93</v>
      </c>
      <c r="H18" s="38">
        <f>[1]LA!H18</f>
        <v>0</v>
      </c>
      <c r="I18" s="38">
        <f>[1]LA!I18</f>
        <v>93</v>
      </c>
      <c r="J18" s="38">
        <f>[1]LA!J18</f>
        <v>0</v>
      </c>
      <c r="K18" s="38">
        <f>[1]LA!K18</f>
        <v>0</v>
      </c>
      <c r="L18" s="38">
        <f>[1]LA!L18</f>
        <v>2406</v>
      </c>
      <c r="M18" s="38">
        <f>[1]LA!M18</f>
        <v>11723</v>
      </c>
      <c r="N18" s="38">
        <f>[1]LA!N18</f>
        <v>1069</v>
      </c>
      <c r="O18" s="38">
        <f>[1]LA!O18</f>
        <v>0</v>
      </c>
      <c r="P18" s="38">
        <f>[1]LA!P18</f>
        <v>0</v>
      </c>
      <c r="Q18" s="39">
        <f>[1]LA!Q18</f>
        <v>16778</v>
      </c>
    </row>
    <row r="19" spans="2:17" ht="30.75" customHeight="1" x14ac:dyDescent="0.3">
      <c r="B19" s="22" t="s">
        <v>187</v>
      </c>
      <c r="C19" s="38">
        <f>[1]LA!C19</f>
        <v>6633783</v>
      </c>
      <c r="D19" s="38">
        <f>[1]LA!D19</f>
        <v>275981</v>
      </c>
      <c r="E19" s="38">
        <f>[1]LA!E19</f>
        <v>274786</v>
      </c>
      <c r="F19" s="38">
        <f>[1]LA!F19</f>
        <v>0</v>
      </c>
      <c r="G19" s="38">
        <f>[1]LA!G19</f>
        <v>137541</v>
      </c>
      <c r="H19" s="38">
        <f>[1]LA!H19</f>
        <v>75564</v>
      </c>
      <c r="I19" s="38">
        <f>[1]LA!I19</f>
        <v>0</v>
      </c>
      <c r="J19" s="38">
        <f>[1]LA!J19</f>
        <v>0</v>
      </c>
      <c r="K19" s="38">
        <f>[1]LA!K19</f>
        <v>0</v>
      </c>
      <c r="L19" s="38">
        <f>[1]LA!L19</f>
        <v>26943</v>
      </c>
      <c r="M19" s="38">
        <f>[1]LA!M19</f>
        <v>43432</v>
      </c>
      <c r="N19" s="38">
        <f>[1]LA!N19</f>
        <v>116725</v>
      </c>
      <c r="O19" s="38">
        <f>[1]LA!O19</f>
        <v>0</v>
      </c>
      <c r="P19" s="38">
        <f>[1]LA!P19</f>
        <v>0</v>
      </c>
      <c r="Q19" s="39">
        <f>[1]LA!Q19</f>
        <v>6879356</v>
      </c>
    </row>
    <row r="20" spans="2:17" ht="30.75" customHeight="1" x14ac:dyDescent="0.3">
      <c r="B20" s="22" t="s">
        <v>36</v>
      </c>
      <c r="C20" s="38">
        <f>[1]LA!C20</f>
        <v>3114541</v>
      </c>
      <c r="D20" s="38">
        <f>[1]LA!D20</f>
        <v>281779</v>
      </c>
      <c r="E20" s="38">
        <f>[1]LA!E20</f>
        <v>281779</v>
      </c>
      <c r="F20" s="38">
        <f>[1]LA!F20</f>
        <v>0</v>
      </c>
      <c r="G20" s="38">
        <f>[1]LA!G20</f>
        <v>106653</v>
      </c>
      <c r="H20" s="38">
        <f>[1]LA!H20</f>
        <v>106653</v>
      </c>
      <c r="I20" s="38">
        <f>[1]LA!I20</f>
        <v>0</v>
      </c>
      <c r="J20" s="38">
        <f>[1]LA!J20</f>
        <v>0</v>
      </c>
      <c r="K20" s="38">
        <f>[1]LA!K20</f>
        <v>0</v>
      </c>
      <c r="L20" s="38">
        <f>[1]LA!L20</f>
        <v>43071</v>
      </c>
      <c r="M20" s="38">
        <f>[1]LA!M20</f>
        <v>123663</v>
      </c>
      <c r="N20" s="38">
        <f>[1]LA!N20</f>
        <v>28387</v>
      </c>
      <c r="O20" s="38">
        <f>[1]LA!O20</f>
        <v>0</v>
      </c>
      <c r="P20" s="38">
        <f>[1]LA!P20</f>
        <v>0</v>
      </c>
      <c r="Q20" s="39">
        <f>[1]LA!Q20</f>
        <v>3151319</v>
      </c>
    </row>
    <row r="21" spans="2:17" ht="30.75" customHeight="1" x14ac:dyDescent="0.3">
      <c r="B21" s="80" t="s">
        <v>311</v>
      </c>
      <c r="C21" s="38">
        <f>[1]LA!C21</f>
        <v>741386</v>
      </c>
      <c r="D21" s="38">
        <f>[1]LA!D21</f>
        <v>24915</v>
      </c>
      <c r="E21" s="38">
        <f>[1]LA!E21</f>
        <v>24886</v>
      </c>
      <c r="F21" s="38">
        <f>[1]LA!F21</f>
        <v>0</v>
      </c>
      <c r="G21" s="38">
        <f>[1]LA!G21</f>
        <v>38995</v>
      </c>
      <c r="H21" s="38">
        <f>[1]LA!H21</f>
        <v>20212</v>
      </c>
      <c r="I21" s="38">
        <f>[1]LA!I21</f>
        <v>18783</v>
      </c>
      <c r="J21" s="38">
        <f>[1]LA!J21</f>
        <v>0</v>
      </c>
      <c r="K21" s="38">
        <f>[1]LA!K21</f>
        <v>0</v>
      </c>
      <c r="L21" s="38">
        <f>[1]LA!L21</f>
        <v>-202</v>
      </c>
      <c r="M21" s="38">
        <f>[1]LA!M21</f>
        <v>956</v>
      </c>
      <c r="N21" s="38">
        <f>[1]LA!N21</f>
        <v>839</v>
      </c>
      <c r="O21" s="38">
        <f>[1]LA!O21</f>
        <v>0</v>
      </c>
      <c r="P21" s="38">
        <f>[1]LA!P21</f>
        <v>-9793</v>
      </c>
      <c r="Q21" s="39">
        <f>[1]LA!Q21</f>
        <v>737156</v>
      </c>
    </row>
    <row r="22" spans="2:17" ht="30.75" customHeight="1" x14ac:dyDescent="0.3">
      <c r="B22" s="22" t="s">
        <v>62</v>
      </c>
      <c r="C22" s="38">
        <f>[1]LA!C22</f>
        <v>5626612</v>
      </c>
      <c r="D22" s="38">
        <f>[1]LA!D22</f>
        <v>204928</v>
      </c>
      <c r="E22" s="38">
        <f>[1]LA!E22</f>
        <v>191145</v>
      </c>
      <c r="F22" s="38">
        <f>[1]LA!F22</f>
        <v>92233</v>
      </c>
      <c r="G22" s="38">
        <f>[1]LA!G22</f>
        <v>137578</v>
      </c>
      <c r="H22" s="38">
        <f>[1]LA!H22</f>
        <v>138674</v>
      </c>
      <c r="I22" s="38">
        <f>[1]LA!I22</f>
        <v>22899</v>
      </c>
      <c r="J22" s="38">
        <f>[1]LA!J22</f>
        <v>0</v>
      </c>
      <c r="K22" s="38">
        <f>[1]LA!K22</f>
        <v>0</v>
      </c>
      <c r="L22" s="38">
        <f>[1]LA!L22</f>
        <v>35919</v>
      </c>
      <c r="M22" s="38">
        <f>[1]LA!M22</f>
        <v>173461</v>
      </c>
      <c r="N22" s="38">
        <f>[1]LA!N22</f>
        <v>365777</v>
      </c>
      <c r="O22" s="38">
        <f>[1]LA!O22</f>
        <v>4530</v>
      </c>
      <c r="P22" s="38">
        <f>[1]LA!P22</f>
        <v>10552</v>
      </c>
      <c r="Q22" s="39">
        <f>[1]LA!Q22</f>
        <v>5889731</v>
      </c>
    </row>
    <row r="23" spans="2:17" ht="30.75" customHeight="1" x14ac:dyDescent="0.3">
      <c r="B23" s="22" t="s">
        <v>63</v>
      </c>
      <c r="C23" s="38">
        <f>[1]LA!C23</f>
        <v>322400</v>
      </c>
      <c r="D23" s="38">
        <f>[1]LA!D23</f>
        <v>165625</v>
      </c>
      <c r="E23" s="38">
        <f>[1]LA!E23</f>
        <v>165625</v>
      </c>
      <c r="F23" s="38">
        <f>[1]LA!F23</f>
        <v>0</v>
      </c>
      <c r="G23" s="38">
        <f>[1]LA!G23</f>
        <v>98759</v>
      </c>
      <c r="H23" s="38">
        <f>[1]LA!H23</f>
        <v>87767</v>
      </c>
      <c r="I23" s="38">
        <f>[1]LA!I23</f>
        <v>0</v>
      </c>
      <c r="J23" s="38">
        <f>[1]LA!J23</f>
        <v>0</v>
      </c>
      <c r="K23" s="38">
        <f>[1]LA!K23</f>
        <v>0</v>
      </c>
      <c r="L23" s="38">
        <f>[1]LA!L23</f>
        <v>20321</v>
      </c>
      <c r="M23" s="38">
        <f>[1]LA!M23</f>
        <v>84335</v>
      </c>
      <c r="N23" s="38">
        <f>[1]LA!N23</f>
        <v>21332</v>
      </c>
      <c r="O23" s="38">
        <f>[1]LA!O23</f>
        <v>0</v>
      </c>
      <c r="P23" s="38">
        <f>[1]LA!P23</f>
        <v>77501</v>
      </c>
      <c r="Q23" s="39">
        <f>[1]LA!Q23</f>
        <v>239433</v>
      </c>
    </row>
    <row r="24" spans="2:17" ht="30.75" customHeight="1" x14ac:dyDescent="0.3">
      <c r="B24" s="22" t="s">
        <v>185</v>
      </c>
      <c r="C24" s="38">
        <f>[1]LA!C24</f>
        <v>452375</v>
      </c>
      <c r="D24" s="38">
        <f>[1]LA!D24</f>
        <v>36083</v>
      </c>
      <c r="E24" s="38">
        <f>[1]LA!E24</f>
        <v>36083</v>
      </c>
      <c r="F24" s="38">
        <f>[1]LA!F24</f>
        <v>1898</v>
      </c>
      <c r="G24" s="38">
        <f>[1]LA!G24</f>
        <v>28270</v>
      </c>
      <c r="H24" s="38">
        <f>[1]LA!H24</f>
        <v>20597</v>
      </c>
      <c r="I24" s="38">
        <f>[1]LA!I24</f>
        <v>0</v>
      </c>
      <c r="J24" s="38">
        <f>[1]LA!J24</f>
        <v>0</v>
      </c>
      <c r="K24" s="38">
        <f>[1]LA!K24</f>
        <v>0</v>
      </c>
      <c r="L24" s="38">
        <f>[1]LA!L24</f>
        <v>5360</v>
      </c>
      <c r="M24" s="38">
        <f>[1]LA!M24</f>
        <v>17630</v>
      </c>
      <c r="N24" s="38">
        <f>[1]LA!N24</f>
        <v>11027</v>
      </c>
      <c r="O24" s="38">
        <f>[1]LA!O24</f>
        <v>466</v>
      </c>
      <c r="P24" s="38">
        <f>[1]LA!P24</f>
        <v>0</v>
      </c>
      <c r="Q24" s="39">
        <f>[1]LA!Q24</f>
        <v>457329</v>
      </c>
    </row>
    <row r="25" spans="2:17" ht="30.75" customHeight="1" x14ac:dyDescent="0.3">
      <c r="B25" s="22" t="s">
        <v>186</v>
      </c>
      <c r="C25" s="38">
        <f>[1]LA!C25</f>
        <v>212049</v>
      </c>
      <c r="D25" s="38">
        <f>[1]LA!D25</f>
        <v>10363</v>
      </c>
      <c r="E25" s="38">
        <f>[1]LA!E25</f>
        <v>8291</v>
      </c>
      <c r="F25" s="38">
        <f>[1]LA!F25</f>
        <v>0</v>
      </c>
      <c r="G25" s="38">
        <f>[1]LA!G25</f>
        <v>8995</v>
      </c>
      <c r="H25" s="38">
        <f>[1]LA!H25</f>
        <v>6421</v>
      </c>
      <c r="I25" s="38">
        <f>[1]LA!I25</f>
        <v>2574</v>
      </c>
      <c r="J25" s="38">
        <f>[1]LA!J25</f>
        <v>0</v>
      </c>
      <c r="K25" s="38">
        <f>[1]LA!K25</f>
        <v>0</v>
      </c>
      <c r="L25" s="38">
        <f>[1]LA!L25</f>
        <v>1184</v>
      </c>
      <c r="M25" s="38">
        <f>[1]LA!M25</f>
        <v>8789</v>
      </c>
      <c r="N25" s="38">
        <f>[1]LA!N25</f>
        <v>10910</v>
      </c>
      <c r="O25" s="38">
        <f>[1]LA!O25</f>
        <v>0</v>
      </c>
      <c r="P25" s="38">
        <f>[1]LA!P25</f>
        <v>0</v>
      </c>
      <c r="Q25" s="39">
        <f>[1]LA!Q25</f>
        <v>212281</v>
      </c>
    </row>
    <row r="26" spans="2:17" ht="30.75" customHeight="1" x14ac:dyDescent="0.3">
      <c r="B26" s="22" t="s">
        <v>209</v>
      </c>
      <c r="C26" s="38">
        <f>[1]LA!C26</f>
        <v>6000932</v>
      </c>
      <c r="D26" s="38">
        <f>[1]LA!D26</f>
        <v>420932</v>
      </c>
      <c r="E26" s="38">
        <f>[1]LA!E26</f>
        <v>414298</v>
      </c>
      <c r="F26" s="38">
        <f>[1]LA!F26</f>
        <v>0</v>
      </c>
      <c r="G26" s="38">
        <f>[1]LA!G26</f>
        <v>81657</v>
      </c>
      <c r="H26" s="38">
        <f>[1]LA!H26</f>
        <v>61534</v>
      </c>
      <c r="I26" s="38">
        <f>[1]LA!I26</f>
        <v>0</v>
      </c>
      <c r="J26" s="38">
        <f>[1]LA!J26</f>
        <v>0</v>
      </c>
      <c r="K26" s="38">
        <f>[1]LA!K26</f>
        <v>0</v>
      </c>
      <c r="L26" s="38">
        <f>[1]LA!L26</f>
        <v>71206</v>
      </c>
      <c r="M26" s="38">
        <f>[1]LA!M26</f>
        <v>76118</v>
      </c>
      <c r="N26" s="38">
        <f>[1]LA!N26</f>
        <v>103613</v>
      </c>
      <c r="O26" s="38">
        <f>[1]LA!O26</f>
        <v>0</v>
      </c>
      <c r="P26" s="38">
        <f>[1]LA!P26</f>
        <v>543293</v>
      </c>
      <c r="Q26" s="39">
        <f>[1]LA!Q26</f>
        <v>5766693</v>
      </c>
    </row>
    <row r="27" spans="2:17" ht="30.75" customHeight="1" x14ac:dyDescent="0.3">
      <c r="B27" s="22" t="s">
        <v>40</v>
      </c>
      <c r="C27" s="38">
        <f>[1]LA!C27</f>
        <v>0</v>
      </c>
      <c r="D27" s="38">
        <f>[1]LA!D27</f>
        <v>0</v>
      </c>
      <c r="E27" s="38">
        <f>[1]LA!E27</f>
        <v>0</v>
      </c>
      <c r="F27" s="38">
        <f>[1]LA!F27</f>
        <v>0</v>
      </c>
      <c r="G27" s="38">
        <f>[1]LA!G27</f>
        <v>0</v>
      </c>
      <c r="H27" s="38">
        <f>[1]LA!H27</f>
        <v>0</v>
      </c>
      <c r="I27" s="38">
        <f>[1]LA!I27</f>
        <v>0</v>
      </c>
      <c r="J27" s="38">
        <f>[1]LA!J27</f>
        <v>0</v>
      </c>
      <c r="K27" s="38">
        <f>[1]LA!K27</f>
        <v>0</v>
      </c>
      <c r="L27" s="38">
        <f>[1]LA!L27</f>
        <v>0</v>
      </c>
      <c r="M27" s="38">
        <f>[1]LA!M27</f>
        <v>0</v>
      </c>
      <c r="N27" s="38">
        <f>[1]LA!N27</f>
        <v>0</v>
      </c>
      <c r="O27" s="38">
        <f>[1]LA!O27</f>
        <v>0</v>
      </c>
      <c r="P27" s="38">
        <f>[1]LA!P27</f>
        <v>0</v>
      </c>
      <c r="Q27" s="39">
        <f>[1]LA!Q27</f>
        <v>0</v>
      </c>
    </row>
    <row r="28" spans="2:17" ht="30.75" customHeight="1" x14ac:dyDescent="0.3">
      <c r="B28" s="22" t="s">
        <v>64</v>
      </c>
      <c r="C28" s="38">
        <f>[1]LA!C28</f>
        <v>46019</v>
      </c>
      <c r="D28" s="38">
        <f>[1]LA!D28</f>
        <v>4049</v>
      </c>
      <c r="E28" s="38">
        <f>[1]LA!E28</f>
        <v>4049</v>
      </c>
      <c r="F28" s="38">
        <f>[1]LA!F28</f>
        <v>0</v>
      </c>
      <c r="G28" s="38">
        <f>[1]LA!G28</f>
        <v>7134</v>
      </c>
      <c r="H28" s="38">
        <f>[1]LA!H28</f>
        <v>7094</v>
      </c>
      <c r="I28" s="38">
        <f>[1]LA!I28</f>
        <v>0</v>
      </c>
      <c r="J28" s="38">
        <f>[1]LA!J28</f>
        <v>0</v>
      </c>
      <c r="K28" s="38">
        <f>[1]LA!K28</f>
        <v>0</v>
      </c>
      <c r="L28" s="38">
        <f>[1]LA!L28</f>
        <v>1302</v>
      </c>
      <c r="M28" s="38">
        <f>[1]LA!M28</f>
        <v>685</v>
      </c>
      <c r="N28" s="38">
        <f>[1]LA!N28</f>
        <v>776</v>
      </c>
      <c r="O28" s="38">
        <f>[1]LA!O28</f>
        <v>0</v>
      </c>
      <c r="P28" s="38">
        <f>[1]LA!P28</f>
        <v>0</v>
      </c>
      <c r="Q28" s="39">
        <f>[1]LA!Q28</f>
        <v>41762</v>
      </c>
    </row>
    <row r="29" spans="2:17" ht="30.75" customHeight="1" x14ac:dyDescent="0.3">
      <c r="B29" s="22" t="s">
        <v>65</v>
      </c>
      <c r="C29" s="38">
        <f>[1]LA!C29</f>
        <v>18959</v>
      </c>
      <c r="D29" s="38">
        <f>[1]LA!D29</f>
        <v>5345</v>
      </c>
      <c r="E29" s="38">
        <f>[1]LA!E29</f>
        <v>5259</v>
      </c>
      <c r="F29" s="38">
        <f>[1]LA!F29</f>
        <v>0</v>
      </c>
      <c r="G29" s="38">
        <f>[1]LA!G29</f>
        <v>0</v>
      </c>
      <c r="H29" s="38">
        <f>[1]LA!H29</f>
        <v>0</v>
      </c>
      <c r="I29" s="38">
        <f>[1]LA!I29</f>
        <v>0</v>
      </c>
      <c r="J29" s="38">
        <f>[1]LA!J29</f>
        <v>0</v>
      </c>
      <c r="K29" s="38">
        <f>[1]LA!K29</f>
        <v>0</v>
      </c>
      <c r="L29" s="38">
        <f>[1]LA!L29</f>
        <v>240</v>
      </c>
      <c r="M29" s="38">
        <f>[1]LA!M29</f>
        <v>5186</v>
      </c>
      <c r="N29" s="38">
        <f>[1]LA!N29</f>
        <v>8806</v>
      </c>
      <c r="O29" s="38">
        <f>[1]LA!O29</f>
        <v>0</v>
      </c>
      <c r="P29" s="38">
        <f>[1]LA!P29</f>
        <v>0</v>
      </c>
      <c r="Q29" s="39">
        <f>[1]LA!Q29</f>
        <v>27598</v>
      </c>
    </row>
    <row r="30" spans="2:17" ht="30.75" customHeight="1" x14ac:dyDescent="0.3">
      <c r="B30" s="22" t="s">
        <v>66</v>
      </c>
      <c r="C30" s="38">
        <f>[1]LA!C30</f>
        <v>761040</v>
      </c>
      <c r="D30" s="38">
        <f>[1]LA!D30</f>
        <v>165914</v>
      </c>
      <c r="E30" s="38">
        <f>[1]LA!E30</f>
        <v>165914</v>
      </c>
      <c r="F30" s="38">
        <f>[1]LA!F30</f>
        <v>0</v>
      </c>
      <c r="G30" s="38">
        <f>[1]LA!G30</f>
        <v>23631</v>
      </c>
      <c r="H30" s="38">
        <f>[1]LA!H30</f>
        <v>7747</v>
      </c>
      <c r="I30" s="38">
        <f>[1]LA!I30</f>
        <v>15957</v>
      </c>
      <c r="J30" s="38">
        <f>[1]LA!J30</f>
        <v>8</v>
      </c>
      <c r="K30" s="38">
        <f>[1]LA!K30</f>
        <v>0</v>
      </c>
      <c r="L30" s="38">
        <f>[1]LA!L30</f>
        <v>3329</v>
      </c>
      <c r="M30" s="38">
        <f>[1]LA!M30</f>
        <v>319099</v>
      </c>
      <c r="N30" s="38">
        <f>[1]LA!N30</f>
        <v>84876</v>
      </c>
      <c r="O30" s="38">
        <f>[1]LA!O30</f>
        <v>0</v>
      </c>
      <c r="P30" s="38">
        <f>[1]LA!P30</f>
        <v>0</v>
      </c>
      <c r="Q30" s="39">
        <f>[1]LA!Q30</f>
        <v>665691</v>
      </c>
    </row>
    <row r="31" spans="2:17" ht="30.75" customHeight="1" x14ac:dyDescent="0.25">
      <c r="B31" s="87" t="s">
        <v>47</v>
      </c>
      <c r="C31" s="99">
        <f t="shared" ref="C31:Q31" si="0">SUM(C6:C30)</f>
        <v>68186725</v>
      </c>
      <c r="D31" s="99">
        <f t="shared" si="0"/>
        <v>5910765</v>
      </c>
      <c r="E31" s="99">
        <f t="shared" si="0"/>
        <v>5862484</v>
      </c>
      <c r="F31" s="99">
        <f t="shared" si="0"/>
        <v>95374</v>
      </c>
      <c r="G31" s="99">
        <f t="shared" si="0"/>
        <v>2118817</v>
      </c>
      <c r="H31" s="99">
        <f t="shared" si="0"/>
        <v>2005688</v>
      </c>
      <c r="I31" s="99">
        <f t="shared" si="0"/>
        <v>183463</v>
      </c>
      <c r="J31" s="99">
        <f t="shared" si="0"/>
        <v>54</v>
      </c>
      <c r="K31" s="99">
        <f t="shared" si="0"/>
        <v>0</v>
      </c>
      <c r="L31" s="99">
        <f t="shared" si="0"/>
        <v>916290</v>
      </c>
      <c r="M31" s="99">
        <f t="shared" si="0"/>
        <v>1752811</v>
      </c>
      <c r="N31" s="99">
        <f t="shared" si="0"/>
        <v>4066913</v>
      </c>
      <c r="O31" s="99">
        <f t="shared" si="0"/>
        <v>15125</v>
      </c>
      <c r="P31" s="99">
        <f t="shared" si="0"/>
        <v>678608</v>
      </c>
      <c r="Q31" s="99">
        <f t="shared" si="0"/>
        <v>72659456</v>
      </c>
    </row>
    <row r="32" spans="2:17" ht="30.75" customHeight="1" x14ac:dyDescent="0.25">
      <c r="B32" s="257" t="s">
        <v>48</v>
      </c>
      <c r="C32" s="258"/>
      <c r="D32" s="258"/>
      <c r="E32" s="258"/>
      <c r="F32" s="258"/>
      <c r="G32" s="258"/>
      <c r="H32" s="258"/>
      <c r="I32" s="258"/>
      <c r="J32" s="258"/>
      <c r="K32" s="258"/>
      <c r="L32" s="258"/>
      <c r="M32" s="258"/>
      <c r="N32" s="258"/>
      <c r="O32" s="258"/>
      <c r="P32" s="258"/>
      <c r="Q32" s="259"/>
    </row>
    <row r="33" spans="2:17" ht="30.75" customHeight="1" x14ac:dyDescent="0.3">
      <c r="B33" s="22" t="s">
        <v>49</v>
      </c>
      <c r="C33" s="38">
        <f>[1]LA!C33</f>
        <v>0</v>
      </c>
      <c r="D33" s="38">
        <f>[1]LA!D33</f>
        <v>197</v>
      </c>
      <c r="E33" s="38">
        <f>[1]LA!E33</f>
        <v>167</v>
      </c>
      <c r="F33" s="38">
        <f>[1]LA!F33</f>
        <v>0</v>
      </c>
      <c r="G33" s="38">
        <f>[1]LA!G33</f>
        <v>0</v>
      </c>
      <c r="H33" s="38">
        <f>[1]LA!H33</f>
        <v>0</v>
      </c>
      <c r="I33" s="38">
        <f>[1]LA!I33</f>
        <v>0</v>
      </c>
      <c r="J33" s="38">
        <f>[1]LA!J33</f>
        <v>0</v>
      </c>
      <c r="K33" s="38">
        <f>[1]LA!K33</f>
        <v>0</v>
      </c>
      <c r="L33" s="38">
        <f>[1]LA!L33</f>
        <v>104</v>
      </c>
      <c r="M33" s="38">
        <f>[1]LA!M33</f>
        <v>21</v>
      </c>
      <c r="N33" s="38">
        <f>[1]LA!N33</f>
        <v>79</v>
      </c>
      <c r="O33" s="38">
        <f>[1]LA!O33</f>
        <v>2</v>
      </c>
      <c r="P33" s="38">
        <f>[1]LA!P33</f>
        <v>0</v>
      </c>
      <c r="Q33" s="39">
        <f>[1]LA!Q33</f>
        <v>118</v>
      </c>
    </row>
    <row r="34" spans="2:17" ht="30.75" customHeight="1" x14ac:dyDescent="0.3">
      <c r="B34" s="22" t="s">
        <v>81</v>
      </c>
      <c r="C34" s="38">
        <f>[1]LA!C34</f>
        <v>0</v>
      </c>
      <c r="D34" s="38">
        <f>[1]LA!D34</f>
        <v>11019</v>
      </c>
      <c r="E34" s="38">
        <f>[1]LA!E34</f>
        <v>7520</v>
      </c>
      <c r="F34" s="38">
        <f>[1]LA!F34</f>
        <v>-7744</v>
      </c>
      <c r="G34" s="38">
        <f>[1]LA!G34</f>
        <v>130</v>
      </c>
      <c r="H34" s="38">
        <f>[1]LA!H34</f>
        <v>0</v>
      </c>
      <c r="I34" s="38">
        <f>[1]LA!I34</f>
        <v>0</v>
      </c>
      <c r="J34" s="38">
        <f>[1]LA!J34</f>
        <v>0</v>
      </c>
      <c r="K34" s="38">
        <f>[1]LA!K34</f>
        <v>0</v>
      </c>
      <c r="L34" s="38">
        <f>[1]LA!L34</f>
        <v>1419</v>
      </c>
      <c r="M34" s="38">
        <f>[1]LA!M34</f>
        <v>789</v>
      </c>
      <c r="N34" s="38">
        <f>[1]LA!N34</f>
        <v>0</v>
      </c>
      <c r="O34" s="38">
        <f>[1]LA!O34</f>
        <v>0</v>
      </c>
      <c r="P34" s="38">
        <f>[1]LA!P34</f>
        <v>0</v>
      </c>
      <c r="Q34" s="39">
        <f>[1]LA!Q34</f>
        <v>-2432</v>
      </c>
    </row>
    <row r="35" spans="2:17" ht="30.75" customHeight="1" x14ac:dyDescent="0.3">
      <c r="B35" s="22" t="s">
        <v>50</v>
      </c>
      <c r="C35" s="38">
        <f>[1]LA!C35</f>
        <v>1225534</v>
      </c>
      <c r="D35" s="38">
        <f>[1]LA!D35</f>
        <v>2902</v>
      </c>
      <c r="E35" s="38">
        <f>[1]LA!E35</f>
        <v>2902</v>
      </c>
      <c r="F35" s="38">
        <f>[1]LA!F35</f>
        <v>0</v>
      </c>
      <c r="G35" s="38">
        <f>[1]LA!G35</f>
        <v>1495</v>
      </c>
      <c r="H35" s="38">
        <f>[1]LA!H35</f>
        <v>1495</v>
      </c>
      <c r="I35" s="38">
        <f>[1]LA!I35</f>
        <v>0</v>
      </c>
      <c r="J35" s="38">
        <f>[1]LA!J35</f>
        <v>0</v>
      </c>
      <c r="K35" s="38">
        <f>[1]LA!K35</f>
        <v>0</v>
      </c>
      <c r="L35" s="38">
        <f>[1]LA!L35</f>
        <v>591</v>
      </c>
      <c r="M35" s="38">
        <f>[1]LA!M35</f>
        <v>5104</v>
      </c>
      <c r="N35" s="38">
        <f>[1]LA!N35</f>
        <v>19915</v>
      </c>
      <c r="O35" s="38">
        <f>[1]LA!O35</f>
        <v>0</v>
      </c>
      <c r="P35" s="38">
        <f>[1]LA!P35</f>
        <v>0</v>
      </c>
      <c r="Q35" s="39">
        <f>[1]LA!Q35</f>
        <v>1241160</v>
      </c>
    </row>
    <row r="36" spans="2:17" ht="30.75" customHeight="1" x14ac:dyDescent="0.25">
      <c r="B36" s="87" t="s">
        <v>47</v>
      </c>
      <c r="C36" s="99">
        <f>SUM(C33:C35)</f>
        <v>1225534</v>
      </c>
      <c r="D36" s="99">
        <f t="shared" ref="D36:Q36" si="1">SUM(D33:D35)</f>
        <v>14118</v>
      </c>
      <c r="E36" s="99">
        <f t="shared" si="1"/>
        <v>10589</v>
      </c>
      <c r="F36" s="99">
        <f t="shared" si="1"/>
        <v>-7744</v>
      </c>
      <c r="G36" s="99">
        <f t="shared" si="1"/>
        <v>1625</v>
      </c>
      <c r="H36" s="99">
        <f t="shared" si="1"/>
        <v>1495</v>
      </c>
      <c r="I36" s="99">
        <f t="shared" si="1"/>
        <v>0</v>
      </c>
      <c r="J36" s="99">
        <f t="shared" si="1"/>
        <v>0</v>
      </c>
      <c r="K36" s="99">
        <f t="shared" si="1"/>
        <v>0</v>
      </c>
      <c r="L36" s="99">
        <f t="shared" si="1"/>
        <v>2114</v>
      </c>
      <c r="M36" s="99">
        <f t="shared" si="1"/>
        <v>5914</v>
      </c>
      <c r="N36" s="99">
        <f t="shared" si="1"/>
        <v>19994</v>
      </c>
      <c r="O36" s="99">
        <f t="shared" si="1"/>
        <v>2</v>
      </c>
      <c r="P36" s="99">
        <f t="shared" si="1"/>
        <v>0</v>
      </c>
      <c r="Q36" s="99">
        <f t="shared" si="1"/>
        <v>1238846</v>
      </c>
    </row>
    <row r="37" spans="2:17" ht="21.75" customHeight="1" x14ac:dyDescent="0.25">
      <c r="B37" s="261" t="s">
        <v>52</v>
      </c>
      <c r="C37" s="261"/>
      <c r="D37" s="261"/>
      <c r="E37" s="261"/>
      <c r="F37" s="261"/>
      <c r="G37" s="261"/>
      <c r="H37" s="261"/>
      <c r="I37" s="261"/>
      <c r="J37" s="261"/>
      <c r="K37" s="261"/>
      <c r="L37" s="261"/>
      <c r="M37" s="261"/>
      <c r="N37" s="261"/>
      <c r="O37" s="261"/>
      <c r="P37" s="261"/>
      <c r="Q37" s="261"/>
    </row>
    <row r="38" spans="2:17" ht="21.75" customHeight="1" x14ac:dyDescent="0.25">
      <c r="C38" s="34"/>
      <c r="D38" s="34"/>
      <c r="E38" s="34"/>
      <c r="F38" s="34"/>
      <c r="G38" s="34"/>
      <c r="H38" s="34"/>
      <c r="I38" s="34"/>
      <c r="J38" s="34"/>
      <c r="K38" s="34"/>
      <c r="L38" s="34"/>
      <c r="M38" s="34"/>
      <c r="N38" s="34"/>
      <c r="O38" s="34"/>
      <c r="P38" s="34"/>
      <c r="Q38" s="34"/>
    </row>
    <row r="39" spans="2:17" ht="21.75" customHeight="1" x14ac:dyDescent="0.25">
      <c r="D39" s="198"/>
    </row>
  </sheetData>
  <sheetProtection password="E931"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38"/>
  <sheetViews>
    <sheetView showGridLines="0" topLeftCell="E23" zoomScale="80" zoomScaleNormal="80" workbookViewId="0">
      <selection activeCell="B3" sqref="B3:Q37"/>
    </sheetView>
  </sheetViews>
  <sheetFormatPr defaultColWidth="14.28515625" defaultRowHeight="21.75" customHeight="1" x14ac:dyDescent="0.25"/>
  <cols>
    <col min="1" max="1" width="14.28515625" style="11"/>
    <col min="2" max="2" width="46" style="11" customWidth="1"/>
    <col min="3" max="16" width="17.5703125" style="11" customWidth="1"/>
    <col min="17" max="17" width="17.5703125" style="21" customWidth="1"/>
    <col min="18" max="16384" width="14.28515625" style="11"/>
  </cols>
  <sheetData>
    <row r="1" spans="2:17" ht="18.75" customHeight="1" x14ac:dyDescent="0.25"/>
    <row r="2" spans="2:17" ht="15.75" customHeight="1" x14ac:dyDescent="0.25"/>
    <row r="3" spans="2:17" ht="18.75" customHeight="1" x14ac:dyDescent="0.25">
      <c r="B3" s="260" t="s">
        <v>259</v>
      </c>
      <c r="C3" s="260"/>
      <c r="D3" s="260"/>
      <c r="E3" s="260"/>
      <c r="F3" s="260"/>
      <c r="G3" s="260"/>
      <c r="H3" s="260"/>
      <c r="I3" s="260"/>
      <c r="J3" s="260"/>
      <c r="K3" s="260"/>
      <c r="L3" s="260"/>
      <c r="M3" s="260"/>
      <c r="N3" s="260"/>
      <c r="O3" s="260"/>
      <c r="P3" s="260"/>
      <c r="Q3" s="260"/>
    </row>
    <row r="4" spans="2:17" s="33" customFormat="1" ht="36.75" customHeight="1" x14ac:dyDescent="0.25">
      <c r="B4" s="97" t="s">
        <v>0</v>
      </c>
      <c r="C4" s="93" t="s">
        <v>68</v>
      </c>
      <c r="D4" s="93" t="s">
        <v>69</v>
      </c>
      <c r="E4" s="93" t="s">
        <v>70</v>
      </c>
      <c r="F4" s="93" t="s">
        <v>71</v>
      </c>
      <c r="G4" s="93" t="s">
        <v>72</v>
      </c>
      <c r="H4" s="93" t="s">
        <v>89</v>
      </c>
      <c r="I4" s="98" t="s">
        <v>73</v>
      </c>
      <c r="J4" s="93" t="s">
        <v>74</v>
      </c>
      <c r="K4" s="179" t="s">
        <v>75</v>
      </c>
      <c r="L4" s="179" t="s">
        <v>76</v>
      </c>
      <c r="M4" s="179" t="s">
        <v>77</v>
      </c>
      <c r="N4" s="179" t="s">
        <v>2</v>
      </c>
      <c r="O4" s="179" t="s">
        <v>78</v>
      </c>
      <c r="P4" s="179" t="s">
        <v>79</v>
      </c>
      <c r="Q4" s="179" t="s">
        <v>80</v>
      </c>
    </row>
    <row r="5" spans="2:17" ht="31.5" customHeight="1" x14ac:dyDescent="0.25">
      <c r="B5" s="257" t="s">
        <v>16</v>
      </c>
      <c r="C5" s="258"/>
      <c r="D5" s="258"/>
      <c r="E5" s="258"/>
      <c r="F5" s="258"/>
      <c r="G5" s="258"/>
      <c r="H5" s="258"/>
      <c r="I5" s="258"/>
      <c r="J5" s="258"/>
      <c r="K5" s="258"/>
      <c r="L5" s="258"/>
      <c r="M5" s="258"/>
      <c r="N5" s="258"/>
      <c r="O5" s="258"/>
      <c r="P5" s="258"/>
      <c r="Q5" s="259"/>
    </row>
    <row r="6" spans="2:17" ht="31.5" customHeight="1" x14ac:dyDescent="0.3">
      <c r="B6" s="22" t="s">
        <v>53</v>
      </c>
      <c r="C6" s="38">
        <f>[1]ANNUITIES!C6</f>
        <v>18266</v>
      </c>
      <c r="D6" s="38">
        <f>[1]ANNUITIES!D6</f>
        <v>0</v>
      </c>
      <c r="E6" s="38">
        <f>[1]ANNUITIES!E6</f>
        <v>0</v>
      </c>
      <c r="F6" s="38">
        <f>[1]ANNUITIES!F6</f>
        <v>0</v>
      </c>
      <c r="G6" s="38">
        <f>[1]ANNUITIES!G6</f>
        <v>15220</v>
      </c>
      <c r="H6" s="38">
        <f>[1]ANNUITIES!H6</f>
        <v>0</v>
      </c>
      <c r="I6" s="38">
        <f>[1]ANNUITIES!I6</f>
        <v>0</v>
      </c>
      <c r="J6" s="38">
        <f>[1]ANNUITIES!J6</f>
        <v>0</v>
      </c>
      <c r="K6" s="38">
        <f>[1]ANNUITIES!K6</f>
        <v>15220</v>
      </c>
      <c r="L6" s="38">
        <f>[1]ANNUITIES!L6</f>
        <v>0</v>
      </c>
      <c r="M6" s="38">
        <f>[1]ANNUITIES!M6</f>
        <v>1201</v>
      </c>
      <c r="N6" s="38">
        <f>[1]ANNUITIES!N6</f>
        <v>11822</v>
      </c>
      <c r="O6" s="38">
        <f>[1]ANNUITIES!O6</f>
        <v>575</v>
      </c>
      <c r="P6" s="38">
        <f>[1]ANNUITIES!P6</f>
        <v>0</v>
      </c>
      <c r="Q6" s="39">
        <f>[1]ANNUITIES!Q6</f>
        <v>13091</v>
      </c>
    </row>
    <row r="7" spans="2:17" ht="31.5" customHeight="1" x14ac:dyDescent="0.3">
      <c r="B7" s="22" t="s">
        <v>197</v>
      </c>
      <c r="C7" s="38">
        <f>[1]ANNUITIES!C7</f>
        <v>0</v>
      </c>
      <c r="D7" s="38">
        <f>[1]ANNUITIES!D7</f>
        <v>0</v>
      </c>
      <c r="E7" s="38">
        <f>[1]ANNUITIES!E7</f>
        <v>0</v>
      </c>
      <c r="F7" s="38">
        <f>[1]ANNUITIES!F7</f>
        <v>0</v>
      </c>
      <c r="G7" s="38">
        <f>[1]ANNUITIES!G7</f>
        <v>0</v>
      </c>
      <c r="H7" s="38">
        <f>[1]ANNUITIES!H7</f>
        <v>0</v>
      </c>
      <c r="I7" s="38">
        <f>[1]ANNUITIES!I7</f>
        <v>0</v>
      </c>
      <c r="J7" s="38">
        <f>[1]ANNUITIES!J7</f>
        <v>0</v>
      </c>
      <c r="K7" s="38">
        <f>[1]ANNUITIES!K7</f>
        <v>0</v>
      </c>
      <c r="L7" s="38">
        <f>[1]ANNUITIES!L7</f>
        <v>0</v>
      </c>
      <c r="M7" s="38">
        <f>[1]ANNUITIES!M7</f>
        <v>0</v>
      </c>
      <c r="N7" s="38">
        <f>[1]ANNUITIES!N7</f>
        <v>0</v>
      </c>
      <c r="O7" s="38">
        <f>[1]ANNUITIES!O7</f>
        <v>0</v>
      </c>
      <c r="P7" s="38">
        <f>[1]ANNUITIES!P7</f>
        <v>0</v>
      </c>
      <c r="Q7" s="39">
        <f>[1]ANNUITIES!Q7</f>
        <v>0</v>
      </c>
    </row>
    <row r="8" spans="2:17" ht="31.5" customHeight="1" x14ac:dyDescent="0.3">
      <c r="B8" s="22" t="s">
        <v>208</v>
      </c>
      <c r="C8" s="38">
        <f>[1]ANNUITIES!C8</f>
        <v>1866255</v>
      </c>
      <c r="D8" s="38">
        <f>[1]ANNUITIES!D8</f>
        <v>527662</v>
      </c>
      <c r="E8" s="38">
        <f>[1]ANNUITIES!E8</f>
        <v>527662</v>
      </c>
      <c r="F8" s="38">
        <f>[1]ANNUITIES!F8</f>
        <v>0</v>
      </c>
      <c r="G8" s="38">
        <f>[1]ANNUITIES!G8</f>
        <v>106946</v>
      </c>
      <c r="H8" s="38">
        <f>[1]ANNUITIES!H8</f>
        <v>106946</v>
      </c>
      <c r="I8" s="38">
        <f>[1]ANNUITIES!I8</f>
        <v>0</v>
      </c>
      <c r="J8" s="38">
        <f>[1]ANNUITIES!J8</f>
        <v>0</v>
      </c>
      <c r="K8" s="38">
        <f>[1]ANNUITIES!K8</f>
        <v>0</v>
      </c>
      <c r="L8" s="38">
        <f>[1]ANNUITIES!L8</f>
        <v>0</v>
      </c>
      <c r="M8" s="38">
        <f>[1]ANNUITIES!M8</f>
        <v>9225</v>
      </c>
      <c r="N8" s="38">
        <f>[1]ANNUITIES!N8</f>
        <v>65815</v>
      </c>
      <c r="O8" s="38">
        <f>[1]ANNUITIES!O8</f>
        <v>1120</v>
      </c>
      <c r="P8" s="38">
        <f>[1]ANNUITIES!P8</f>
        <v>0</v>
      </c>
      <c r="Q8" s="39">
        <f>[1]ANNUITIES!Q8</f>
        <v>2342441</v>
      </c>
    </row>
    <row r="9" spans="2:17" ht="31.5" customHeight="1" x14ac:dyDescent="0.3">
      <c r="B9" s="22" t="s">
        <v>54</v>
      </c>
      <c r="C9" s="38">
        <f>[1]ANNUITIES!C9</f>
        <v>0</v>
      </c>
      <c r="D9" s="38">
        <f>[1]ANNUITIES!D9</f>
        <v>0</v>
      </c>
      <c r="E9" s="38">
        <f>[1]ANNUITIES!E9</f>
        <v>0</v>
      </c>
      <c r="F9" s="38">
        <f>[1]ANNUITIES!F9</f>
        <v>0</v>
      </c>
      <c r="G9" s="38">
        <f>[1]ANNUITIES!G9</f>
        <v>0</v>
      </c>
      <c r="H9" s="38">
        <f>[1]ANNUITIES!H9</f>
        <v>0</v>
      </c>
      <c r="I9" s="38">
        <f>[1]ANNUITIES!I9</f>
        <v>0</v>
      </c>
      <c r="J9" s="38">
        <f>[1]ANNUITIES!J9</f>
        <v>0</v>
      </c>
      <c r="K9" s="38">
        <f>[1]ANNUITIES!K9</f>
        <v>0</v>
      </c>
      <c r="L9" s="38">
        <f>[1]ANNUITIES!L9</f>
        <v>0</v>
      </c>
      <c r="M9" s="38">
        <f>[1]ANNUITIES!M9</f>
        <v>0</v>
      </c>
      <c r="N9" s="38">
        <f>[1]ANNUITIES!N9</f>
        <v>0</v>
      </c>
      <c r="O9" s="38">
        <f>[1]ANNUITIES!O9</f>
        <v>0</v>
      </c>
      <c r="P9" s="38">
        <f>[1]ANNUITIES!P9</f>
        <v>0</v>
      </c>
      <c r="Q9" s="39">
        <f>[1]ANNUITIES!Q9</f>
        <v>0</v>
      </c>
    </row>
    <row r="10" spans="2:17" ht="31.5" customHeight="1" x14ac:dyDescent="0.3">
      <c r="B10" s="22" t="s">
        <v>55</v>
      </c>
      <c r="C10" s="38">
        <f>[1]ANNUITIES!C10</f>
        <v>-193369</v>
      </c>
      <c r="D10" s="38">
        <f>[1]ANNUITIES!D10</f>
        <v>397828</v>
      </c>
      <c r="E10" s="38">
        <f>[1]ANNUITIES!E10</f>
        <v>397828</v>
      </c>
      <c r="F10" s="38">
        <f>[1]ANNUITIES!F10</f>
        <v>0</v>
      </c>
      <c r="G10" s="38">
        <f>[1]ANNUITIES!G10</f>
        <v>24244</v>
      </c>
      <c r="H10" s="38">
        <f>[1]ANNUITIES!H10</f>
        <v>439298</v>
      </c>
      <c r="I10" s="38">
        <f>[1]ANNUITIES!I10</f>
        <v>0</v>
      </c>
      <c r="J10" s="38">
        <f>[1]ANNUITIES!J10</f>
        <v>0</v>
      </c>
      <c r="K10" s="38">
        <f>[1]ANNUITIES!K10</f>
        <v>0</v>
      </c>
      <c r="L10" s="38">
        <f>[1]ANNUITIES!L10</f>
        <v>4678</v>
      </c>
      <c r="M10" s="38">
        <f>[1]ANNUITIES!M10</f>
        <v>5065</v>
      </c>
      <c r="N10" s="38">
        <f>[1]ANNUITIES!N10</f>
        <v>48402</v>
      </c>
      <c r="O10" s="38">
        <f>[1]ANNUITIES!O10</f>
        <v>0</v>
      </c>
      <c r="P10" s="38">
        <f>[1]ANNUITIES!P10</f>
        <v>0</v>
      </c>
      <c r="Q10" s="39">
        <f>[1]ANNUITIES!Q10</f>
        <v>-196180</v>
      </c>
    </row>
    <row r="11" spans="2:17" ht="31.5" customHeight="1" x14ac:dyDescent="0.3">
      <c r="B11" s="22" t="s">
        <v>23</v>
      </c>
      <c r="C11" s="38">
        <f>[1]ANNUITIES!C11</f>
        <v>0</v>
      </c>
      <c r="D11" s="38">
        <f>[1]ANNUITIES!D11</f>
        <v>0</v>
      </c>
      <c r="E11" s="38">
        <f>[1]ANNUITIES!E11</f>
        <v>0</v>
      </c>
      <c r="F11" s="38">
        <f>[1]ANNUITIES!F11</f>
        <v>0</v>
      </c>
      <c r="G11" s="38">
        <f>[1]ANNUITIES!G11</f>
        <v>0</v>
      </c>
      <c r="H11" s="38">
        <f>[1]ANNUITIES!H11</f>
        <v>0</v>
      </c>
      <c r="I11" s="38">
        <f>[1]ANNUITIES!I11</f>
        <v>0</v>
      </c>
      <c r="J11" s="38">
        <f>[1]ANNUITIES!J11</f>
        <v>0</v>
      </c>
      <c r="K11" s="38">
        <f>[1]ANNUITIES!K11</f>
        <v>0</v>
      </c>
      <c r="L11" s="38">
        <f>[1]ANNUITIES!L11</f>
        <v>0</v>
      </c>
      <c r="M11" s="38">
        <f>[1]ANNUITIES!M11</f>
        <v>0</v>
      </c>
      <c r="N11" s="38">
        <f>[1]ANNUITIES!N11</f>
        <v>0</v>
      </c>
      <c r="O11" s="38">
        <f>[1]ANNUITIES!O11</f>
        <v>0</v>
      </c>
      <c r="P11" s="38">
        <f>[1]ANNUITIES!P11</f>
        <v>0</v>
      </c>
      <c r="Q11" s="39">
        <f>[1]ANNUITIES!Q11</f>
        <v>0</v>
      </c>
    </row>
    <row r="12" spans="2:17" ht="31.5" customHeight="1" x14ac:dyDescent="0.3">
      <c r="B12" s="22" t="s">
        <v>56</v>
      </c>
      <c r="C12" s="38">
        <f>[1]ANNUITIES!C12</f>
        <v>0</v>
      </c>
      <c r="D12" s="38">
        <f>[1]ANNUITIES!D12</f>
        <v>0</v>
      </c>
      <c r="E12" s="38">
        <f>[1]ANNUITIES!E12</f>
        <v>0</v>
      </c>
      <c r="F12" s="38">
        <f>[1]ANNUITIES!F12</f>
        <v>0</v>
      </c>
      <c r="G12" s="38">
        <f>[1]ANNUITIES!G12</f>
        <v>0</v>
      </c>
      <c r="H12" s="38">
        <f>[1]ANNUITIES!H12</f>
        <v>0</v>
      </c>
      <c r="I12" s="38">
        <f>[1]ANNUITIES!I12</f>
        <v>0</v>
      </c>
      <c r="J12" s="38">
        <f>[1]ANNUITIES!J12</f>
        <v>0</v>
      </c>
      <c r="K12" s="38">
        <f>[1]ANNUITIES!K12</f>
        <v>0</v>
      </c>
      <c r="L12" s="38">
        <f>[1]ANNUITIES!L12</f>
        <v>0</v>
      </c>
      <c r="M12" s="38">
        <f>[1]ANNUITIES!M12</f>
        <v>0</v>
      </c>
      <c r="N12" s="38">
        <f>[1]ANNUITIES!N12</f>
        <v>0</v>
      </c>
      <c r="O12" s="38">
        <f>[1]ANNUITIES!O12</f>
        <v>0</v>
      </c>
      <c r="P12" s="38">
        <f>[1]ANNUITIES!P12</f>
        <v>0</v>
      </c>
      <c r="Q12" s="39">
        <f>[1]ANNUITIES!Q12</f>
        <v>0</v>
      </c>
    </row>
    <row r="13" spans="2:17" ht="31.5" customHeight="1" x14ac:dyDescent="0.3">
      <c r="B13" s="22" t="s">
        <v>57</v>
      </c>
      <c r="C13" s="38">
        <f>[1]ANNUITIES!C13</f>
        <v>0</v>
      </c>
      <c r="D13" s="38">
        <f>[1]ANNUITIES!D13</f>
        <v>0</v>
      </c>
      <c r="E13" s="38">
        <f>[1]ANNUITIES!E13</f>
        <v>0</v>
      </c>
      <c r="F13" s="38">
        <f>[1]ANNUITIES!F13</f>
        <v>0</v>
      </c>
      <c r="G13" s="38">
        <f>[1]ANNUITIES!G13</f>
        <v>0</v>
      </c>
      <c r="H13" s="38">
        <f>[1]ANNUITIES!H13</f>
        <v>0</v>
      </c>
      <c r="I13" s="38">
        <f>[1]ANNUITIES!I13</f>
        <v>0</v>
      </c>
      <c r="J13" s="38">
        <f>[1]ANNUITIES!J13</f>
        <v>0</v>
      </c>
      <c r="K13" s="38">
        <f>[1]ANNUITIES!K13</f>
        <v>0</v>
      </c>
      <c r="L13" s="38">
        <f>[1]ANNUITIES!L13</f>
        <v>0</v>
      </c>
      <c r="M13" s="38">
        <f>[1]ANNUITIES!M13</f>
        <v>0</v>
      </c>
      <c r="N13" s="38">
        <f>[1]ANNUITIES!N13</f>
        <v>0</v>
      </c>
      <c r="O13" s="38">
        <f>[1]ANNUITIES!O13</f>
        <v>0</v>
      </c>
      <c r="P13" s="38">
        <f>[1]ANNUITIES!P13</f>
        <v>0</v>
      </c>
      <c r="Q13" s="39">
        <f>[1]ANNUITIES!Q13</f>
        <v>0</v>
      </c>
    </row>
    <row r="14" spans="2:17" ht="31.5" customHeight="1" x14ac:dyDescent="0.3">
      <c r="B14" s="22" t="s">
        <v>58</v>
      </c>
      <c r="C14" s="38">
        <f>[1]ANNUITIES!C14</f>
        <v>0</v>
      </c>
      <c r="D14" s="38">
        <f>[1]ANNUITIES!D14</f>
        <v>0</v>
      </c>
      <c r="E14" s="38">
        <f>[1]ANNUITIES!E14</f>
        <v>0</v>
      </c>
      <c r="F14" s="38">
        <f>[1]ANNUITIES!F14</f>
        <v>0</v>
      </c>
      <c r="G14" s="38">
        <f>[1]ANNUITIES!G14</f>
        <v>0</v>
      </c>
      <c r="H14" s="38">
        <f>[1]ANNUITIES!H14</f>
        <v>0</v>
      </c>
      <c r="I14" s="38">
        <f>[1]ANNUITIES!I14</f>
        <v>0</v>
      </c>
      <c r="J14" s="38">
        <f>[1]ANNUITIES!J14</f>
        <v>0</v>
      </c>
      <c r="K14" s="38">
        <f>[1]ANNUITIES!K14</f>
        <v>0</v>
      </c>
      <c r="L14" s="38">
        <f>[1]ANNUITIES!L14</f>
        <v>0</v>
      </c>
      <c r="M14" s="38">
        <f>[1]ANNUITIES!M14</f>
        <v>0</v>
      </c>
      <c r="N14" s="38">
        <f>[1]ANNUITIES!N14</f>
        <v>0</v>
      </c>
      <c r="O14" s="38">
        <f>[1]ANNUITIES!O14</f>
        <v>0</v>
      </c>
      <c r="P14" s="38">
        <f>[1]ANNUITIES!P14</f>
        <v>0</v>
      </c>
      <c r="Q14" s="39">
        <f>[1]ANNUITIES!Q14</f>
        <v>0</v>
      </c>
    </row>
    <row r="15" spans="2:17" ht="31.5" customHeight="1" x14ac:dyDescent="0.3">
      <c r="B15" s="22" t="s">
        <v>59</v>
      </c>
      <c r="C15" s="38">
        <f>[1]ANNUITIES!C15</f>
        <v>8826278</v>
      </c>
      <c r="D15" s="38">
        <f>[1]ANNUITIES!D15</f>
        <v>323611</v>
      </c>
      <c r="E15" s="38">
        <f>[1]ANNUITIES!E15</f>
        <v>323611</v>
      </c>
      <c r="F15" s="38">
        <f>[1]ANNUITIES!F15</f>
        <v>0</v>
      </c>
      <c r="G15" s="38">
        <f>[1]ANNUITIES!G15</f>
        <v>258948</v>
      </c>
      <c r="H15" s="38">
        <f>[1]ANNUITIES!H15</f>
        <v>187</v>
      </c>
      <c r="I15" s="38">
        <f>[1]ANNUITIES!I15</f>
        <v>0</v>
      </c>
      <c r="J15" s="38">
        <f>[1]ANNUITIES!J15</f>
        <v>0</v>
      </c>
      <c r="K15" s="38">
        <f>[1]ANNUITIES!K15</f>
        <v>258948</v>
      </c>
      <c r="L15" s="38">
        <f>[1]ANNUITIES!L15</f>
        <v>4489</v>
      </c>
      <c r="M15" s="38">
        <f>[1]ANNUITIES!M15</f>
        <v>14047</v>
      </c>
      <c r="N15" s="38">
        <f>[1]ANNUITIES!N15</f>
        <v>343357</v>
      </c>
      <c r="O15" s="38">
        <f>[1]ANNUITIES!O15</f>
        <v>0</v>
      </c>
      <c r="P15" s="38">
        <f>[1]ANNUITIES!P15</f>
        <v>45000</v>
      </c>
      <c r="Q15" s="39">
        <f>[1]ANNUITIES!Q15</f>
        <v>9170576</v>
      </c>
    </row>
    <row r="16" spans="2:17" ht="31.5" customHeight="1" x14ac:dyDescent="0.3">
      <c r="B16" s="22" t="s">
        <v>60</v>
      </c>
      <c r="C16" s="38">
        <f>[1]ANNUITIES!C16</f>
        <v>8648099</v>
      </c>
      <c r="D16" s="38">
        <f>[1]ANNUITIES!D16</f>
        <v>291653</v>
      </c>
      <c r="E16" s="38">
        <f>[1]ANNUITIES!E16</f>
        <v>291653</v>
      </c>
      <c r="F16" s="38">
        <f>[1]ANNUITIES!F16</f>
        <v>0</v>
      </c>
      <c r="G16" s="38">
        <f>[1]ANNUITIES!G16</f>
        <v>230414</v>
      </c>
      <c r="H16" s="38">
        <f>[1]ANNUITIES!H16</f>
        <v>230414</v>
      </c>
      <c r="I16" s="38">
        <f>[1]ANNUITIES!I16</f>
        <v>0</v>
      </c>
      <c r="J16" s="38">
        <f>[1]ANNUITIES!J16</f>
        <v>0</v>
      </c>
      <c r="K16" s="38">
        <f>[1]ANNUITIES!K16</f>
        <v>0</v>
      </c>
      <c r="L16" s="38">
        <f>[1]ANNUITIES!L16</f>
        <v>3323</v>
      </c>
      <c r="M16" s="38">
        <f>[1]ANNUITIES!M16</f>
        <v>5903</v>
      </c>
      <c r="N16" s="38">
        <f>[1]ANNUITIES!N16</f>
        <v>534319</v>
      </c>
      <c r="O16" s="38">
        <f>[1]ANNUITIES!O16</f>
        <v>866</v>
      </c>
      <c r="P16" s="38">
        <f>[1]ANNUITIES!P16</f>
        <v>230296</v>
      </c>
      <c r="Q16" s="39">
        <f>[1]ANNUITIES!Q16</f>
        <v>9003269</v>
      </c>
    </row>
    <row r="17" spans="2:17" ht="31.5" customHeight="1" x14ac:dyDescent="0.3">
      <c r="B17" s="22" t="s">
        <v>61</v>
      </c>
      <c r="C17" s="38">
        <f>[1]ANNUITIES!C17</f>
        <v>727514</v>
      </c>
      <c r="D17" s="38">
        <f>[1]ANNUITIES!D17</f>
        <v>128000</v>
      </c>
      <c r="E17" s="38">
        <f>[1]ANNUITIES!E17</f>
        <v>128000</v>
      </c>
      <c r="F17" s="38">
        <f>[1]ANNUITIES!F17</f>
        <v>0</v>
      </c>
      <c r="G17" s="38">
        <f>[1]ANNUITIES!G17</f>
        <v>19780</v>
      </c>
      <c r="H17" s="38">
        <f>[1]ANNUITIES!H17</f>
        <v>19780</v>
      </c>
      <c r="I17" s="38">
        <f>[1]ANNUITIES!I17</f>
        <v>0</v>
      </c>
      <c r="J17" s="38">
        <f>[1]ANNUITIES!J17</f>
        <v>0</v>
      </c>
      <c r="K17" s="38">
        <f>[1]ANNUITIES!K17</f>
        <v>0</v>
      </c>
      <c r="L17" s="38">
        <f>[1]ANNUITIES!L17</f>
        <v>1725</v>
      </c>
      <c r="M17" s="38">
        <f>[1]ANNUITIES!M17</f>
        <v>0</v>
      </c>
      <c r="N17" s="38">
        <f>[1]ANNUITIES!N17</f>
        <v>22211</v>
      </c>
      <c r="O17" s="38">
        <f>[1]ANNUITIES!O17</f>
        <v>0</v>
      </c>
      <c r="P17" s="38">
        <f>[1]ANNUITIES!P17</f>
        <v>0</v>
      </c>
      <c r="Q17" s="39">
        <f>[1]ANNUITIES!Q17</f>
        <v>856220</v>
      </c>
    </row>
    <row r="18" spans="2:17" ht="31.5" customHeight="1" x14ac:dyDescent="0.3">
      <c r="B18" s="22" t="s">
        <v>182</v>
      </c>
      <c r="C18" s="38">
        <f>[1]ANNUITIES!C18</f>
        <v>101593</v>
      </c>
      <c r="D18" s="38">
        <f>[1]ANNUITIES!D18</f>
        <v>62049</v>
      </c>
      <c r="E18" s="38">
        <f>[1]ANNUITIES!E18</f>
        <v>62049</v>
      </c>
      <c r="F18" s="38">
        <f>[1]ANNUITIES!F18</f>
        <v>0</v>
      </c>
      <c r="G18" s="38">
        <f>[1]ANNUITIES!G18</f>
        <v>4687</v>
      </c>
      <c r="H18" s="38">
        <f>[1]ANNUITIES!H18</f>
        <v>0</v>
      </c>
      <c r="I18" s="38">
        <f>[1]ANNUITIES!I18</f>
        <v>0</v>
      </c>
      <c r="J18" s="38">
        <f>[1]ANNUITIES!J18</f>
        <v>0</v>
      </c>
      <c r="K18" s="38">
        <f>[1]ANNUITIES!K18</f>
        <v>4687</v>
      </c>
      <c r="L18" s="38">
        <f>[1]ANNUITIES!L18</f>
        <v>2482</v>
      </c>
      <c r="M18" s="38">
        <f>[1]ANNUITIES!M18</f>
        <v>5097</v>
      </c>
      <c r="N18" s="38">
        <f>[1]ANNUITIES!N18</f>
        <v>5795</v>
      </c>
      <c r="O18" s="38">
        <f>[1]ANNUITIES!O18</f>
        <v>0</v>
      </c>
      <c r="P18" s="38">
        <f>[1]ANNUITIES!P18</f>
        <v>0</v>
      </c>
      <c r="Q18" s="39">
        <f>[1]ANNUITIES!Q18</f>
        <v>157171</v>
      </c>
    </row>
    <row r="19" spans="2:17" ht="31.5" customHeight="1" x14ac:dyDescent="0.3">
      <c r="B19" s="22" t="s">
        <v>187</v>
      </c>
      <c r="C19" s="38">
        <f>[1]ANNUITIES!C19</f>
        <v>223990</v>
      </c>
      <c r="D19" s="38">
        <f>[1]ANNUITIES!D19</f>
        <v>12892</v>
      </c>
      <c r="E19" s="38">
        <f>[1]ANNUITIES!E19</f>
        <v>12892</v>
      </c>
      <c r="F19" s="38">
        <f>[1]ANNUITIES!F19</f>
        <v>0</v>
      </c>
      <c r="G19" s="38">
        <f>[1]ANNUITIES!G19</f>
        <v>9134</v>
      </c>
      <c r="H19" s="38">
        <f>[1]ANNUITIES!H19</f>
        <v>9134</v>
      </c>
      <c r="I19" s="38">
        <f>[1]ANNUITIES!I19</f>
        <v>0</v>
      </c>
      <c r="J19" s="38">
        <f>[1]ANNUITIES!J19</f>
        <v>0</v>
      </c>
      <c r="K19" s="38">
        <f>[1]ANNUITIES!K19</f>
        <v>0</v>
      </c>
      <c r="L19" s="38">
        <f>[1]ANNUITIES!L19</f>
        <v>0</v>
      </c>
      <c r="M19" s="38">
        <f>[1]ANNUITIES!M19</f>
        <v>303</v>
      </c>
      <c r="N19" s="38">
        <f>[1]ANNUITIES!N19</f>
        <v>9935</v>
      </c>
      <c r="O19" s="38">
        <f>[1]ANNUITIES!O19</f>
        <v>0</v>
      </c>
      <c r="P19" s="38">
        <f>[1]ANNUITIES!P19</f>
        <v>0</v>
      </c>
      <c r="Q19" s="39">
        <f>[1]ANNUITIES!Q19</f>
        <v>237380</v>
      </c>
    </row>
    <row r="20" spans="2:17" ht="31.5" customHeight="1" x14ac:dyDescent="0.3">
      <c r="B20" s="22" t="s">
        <v>36</v>
      </c>
      <c r="C20" s="38">
        <f>[1]ANNUITIES!C20</f>
        <v>3388515</v>
      </c>
      <c r="D20" s="38">
        <f>[1]ANNUITIES!D20</f>
        <v>484366</v>
      </c>
      <c r="E20" s="38">
        <f>[1]ANNUITIES!E20</f>
        <v>484366</v>
      </c>
      <c r="F20" s="38">
        <f>[1]ANNUITIES!F20</f>
        <v>0</v>
      </c>
      <c r="G20" s="38">
        <f>[1]ANNUITIES!G20</f>
        <v>130741</v>
      </c>
      <c r="H20" s="38">
        <f>[1]ANNUITIES!H20</f>
        <v>130741</v>
      </c>
      <c r="I20" s="38">
        <f>[1]ANNUITIES!I20</f>
        <v>0</v>
      </c>
      <c r="J20" s="38">
        <f>[1]ANNUITIES!J20</f>
        <v>0</v>
      </c>
      <c r="K20" s="38">
        <f>[1]ANNUITIES!K20</f>
        <v>0</v>
      </c>
      <c r="L20" s="38">
        <f>[1]ANNUITIES!L20</f>
        <v>10725</v>
      </c>
      <c r="M20" s="38">
        <f>[1]ANNUITIES!M20</f>
        <v>14329</v>
      </c>
      <c r="N20" s="38">
        <f>[1]ANNUITIES!N20</f>
        <v>38263</v>
      </c>
      <c r="O20" s="38">
        <f>[1]ANNUITIES!O20</f>
        <v>0</v>
      </c>
      <c r="P20" s="38">
        <f>[1]ANNUITIES!P20</f>
        <v>0</v>
      </c>
      <c r="Q20" s="39">
        <f>[1]ANNUITIES!Q20</f>
        <v>3755349</v>
      </c>
    </row>
    <row r="21" spans="2:17" ht="31.5" customHeight="1" x14ac:dyDescent="0.3">
      <c r="B21" s="80" t="s">
        <v>311</v>
      </c>
      <c r="C21" s="38">
        <f>[1]ANNUITIES!C21</f>
        <v>0</v>
      </c>
      <c r="D21" s="38">
        <f>[1]ANNUITIES!D21</f>
        <v>0</v>
      </c>
      <c r="E21" s="38">
        <f>[1]ANNUITIES!E21</f>
        <v>0</v>
      </c>
      <c r="F21" s="38">
        <f>[1]ANNUITIES!F21</f>
        <v>0</v>
      </c>
      <c r="G21" s="38">
        <f>[1]ANNUITIES!G21</f>
        <v>0</v>
      </c>
      <c r="H21" s="38">
        <f>[1]ANNUITIES!H21</f>
        <v>0</v>
      </c>
      <c r="I21" s="38">
        <f>[1]ANNUITIES!I21</f>
        <v>0</v>
      </c>
      <c r="J21" s="38">
        <f>[1]ANNUITIES!J21</f>
        <v>0</v>
      </c>
      <c r="K21" s="38">
        <f>[1]ANNUITIES!K21</f>
        <v>0</v>
      </c>
      <c r="L21" s="38">
        <f>[1]ANNUITIES!L21</f>
        <v>0</v>
      </c>
      <c r="M21" s="38">
        <f>[1]ANNUITIES!M21</f>
        <v>0</v>
      </c>
      <c r="N21" s="38">
        <f>[1]ANNUITIES!N21</f>
        <v>0</v>
      </c>
      <c r="O21" s="38">
        <f>[1]ANNUITIES!O21</f>
        <v>0</v>
      </c>
      <c r="P21" s="38">
        <f>[1]ANNUITIES!P21</f>
        <v>0</v>
      </c>
      <c r="Q21" s="39">
        <f>[1]ANNUITIES!Q21</f>
        <v>0</v>
      </c>
    </row>
    <row r="22" spans="2:17" ht="31.5" customHeight="1" x14ac:dyDescent="0.3">
      <c r="B22" s="22" t="s">
        <v>62</v>
      </c>
      <c r="C22" s="38">
        <f>[1]ANNUITIES!C22</f>
        <v>282</v>
      </c>
      <c r="D22" s="38">
        <f>[1]ANNUITIES!D22</f>
        <v>0</v>
      </c>
      <c r="E22" s="38">
        <f>[1]ANNUITIES!E22</f>
        <v>0</v>
      </c>
      <c r="F22" s="38">
        <f>[1]ANNUITIES!F22</f>
        <v>0</v>
      </c>
      <c r="G22" s="38">
        <f>[1]ANNUITIES!G22</f>
        <v>351</v>
      </c>
      <c r="H22" s="38">
        <f>[1]ANNUITIES!H22</f>
        <v>0</v>
      </c>
      <c r="I22" s="38">
        <f>[1]ANNUITIES!I22</f>
        <v>0</v>
      </c>
      <c r="J22" s="38">
        <f>[1]ANNUITIES!J22</f>
        <v>0</v>
      </c>
      <c r="K22" s="38">
        <f>[1]ANNUITIES!K22</f>
        <v>448</v>
      </c>
      <c r="L22" s="38">
        <f>[1]ANNUITIES!L22</f>
        <v>0</v>
      </c>
      <c r="M22" s="38">
        <f>[1]ANNUITIES!M22</f>
        <v>0</v>
      </c>
      <c r="N22" s="38">
        <f>[1]ANNUITIES!N22</f>
        <v>94</v>
      </c>
      <c r="O22" s="38">
        <f>[1]ANNUITIES!O22</f>
        <v>1</v>
      </c>
      <c r="P22" s="38">
        <f>[1]ANNUITIES!P22</f>
        <v>0</v>
      </c>
      <c r="Q22" s="39">
        <f>[1]ANNUITIES!Q22</f>
        <v>-73</v>
      </c>
    </row>
    <row r="23" spans="2:17" ht="31.5" customHeight="1" x14ac:dyDescent="0.3">
      <c r="B23" s="22" t="s">
        <v>63</v>
      </c>
      <c r="C23" s="38">
        <f>[1]ANNUITIES!C23</f>
        <v>106335</v>
      </c>
      <c r="D23" s="38">
        <f>[1]ANNUITIES!D23</f>
        <v>24912</v>
      </c>
      <c r="E23" s="38">
        <f>[1]ANNUITIES!E23</f>
        <v>24912</v>
      </c>
      <c r="F23" s="38">
        <f>[1]ANNUITIES!F23</f>
        <v>0</v>
      </c>
      <c r="G23" s="38">
        <f>[1]ANNUITIES!G23</f>
        <v>0</v>
      </c>
      <c r="H23" s="38">
        <f>[1]ANNUITIES!H23</f>
        <v>0</v>
      </c>
      <c r="I23" s="38">
        <f>[1]ANNUITIES!I23</f>
        <v>0</v>
      </c>
      <c r="J23" s="38">
        <f>[1]ANNUITIES!J23</f>
        <v>0</v>
      </c>
      <c r="K23" s="38">
        <f>[1]ANNUITIES!K23</f>
        <v>0</v>
      </c>
      <c r="L23" s="38">
        <f>[1]ANNUITIES!L23</f>
        <v>0</v>
      </c>
      <c r="M23" s="38">
        <f>[1]ANNUITIES!M23</f>
        <v>0</v>
      </c>
      <c r="N23" s="38">
        <f>[1]ANNUITIES!N23</f>
        <v>0</v>
      </c>
      <c r="O23" s="38">
        <f>[1]ANNUITIES!O23</f>
        <v>0</v>
      </c>
      <c r="P23" s="38">
        <f>[1]ANNUITIES!P23</f>
        <v>30452</v>
      </c>
      <c r="Q23" s="39">
        <f>[1]ANNUITIES!Q23</f>
        <v>100796</v>
      </c>
    </row>
    <row r="24" spans="2:17" ht="31.5" customHeight="1" x14ac:dyDescent="0.3">
      <c r="B24" s="22" t="s">
        <v>185</v>
      </c>
      <c r="C24" s="38">
        <f>[1]ANNUITIES!C24</f>
        <v>0</v>
      </c>
      <c r="D24" s="38">
        <f>[1]ANNUITIES!D24</f>
        <v>0</v>
      </c>
      <c r="E24" s="38">
        <f>[1]ANNUITIES!E24</f>
        <v>0</v>
      </c>
      <c r="F24" s="38">
        <f>[1]ANNUITIES!F24</f>
        <v>0</v>
      </c>
      <c r="G24" s="38">
        <f>[1]ANNUITIES!G24</f>
        <v>0</v>
      </c>
      <c r="H24" s="38">
        <f>[1]ANNUITIES!H24</f>
        <v>0</v>
      </c>
      <c r="I24" s="38">
        <f>[1]ANNUITIES!I24</f>
        <v>0</v>
      </c>
      <c r="J24" s="38">
        <f>[1]ANNUITIES!J24</f>
        <v>0</v>
      </c>
      <c r="K24" s="38">
        <f>[1]ANNUITIES!K24</f>
        <v>0</v>
      </c>
      <c r="L24" s="38">
        <f>[1]ANNUITIES!L24</f>
        <v>0</v>
      </c>
      <c r="M24" s="38">
        <f>[1]ANNUITIES!M24</f>
        <v>0</v>
      </c>
      <c r="N24" s="38">
        <f>[1]ANNUITIES!N24</f>
        <v>0</v>
      </c>
      <c r="O24" s="38">
        <f>[1]ANNUITIES!O24</f>
        <v>0</v>
      </c>
      <c r="P24" s="38">
        <f>[1]ANNUITIES!P24</f>
        <v>0</v>
      </c>
      <c r="Q24" s="39">
        <f>[1]ANNUITIES!Q24</f>
        <v>0</v>
      </c>
    </row>
    <row r="25" spans="2:17" ht="31.5" customHeight="1" x14ac:dyDescent="0.3">
      <c r="B25" s="22" t="s">
        <v>186</v>
      </c>
      <c r="C25" s="38">
        <f>[1]ANNUITIES!C25</f>
        <v>-272</v>
      </c>
      <c r="D25" s="38">
        <f>[1]ANNUITIES!D25</f>
        <v>0</v>
      </c>
      <c r="E25" s="38">
        <f>[1]ANNUITIES!E25</f>
        <v>0</v>
      </c>
      <c r="F25" s="38">
        <f>[1]ANNUITIES!F25</f>
        <v>0</v>
      </c>
      <c r="G25" s="38">
        <f>[1]ANNUITIES!G25</f>
        <v>34</v>
      </c>
      <c r="H25" s="38">
        <f>[1]ANNUITIES!H25</f>
        <v>0</v>
      </c>
      <c r="I25" s="38">
        <f>[1]ANNUITIES!I25</f>
        <v>0</v>
      </c>
      <c r="J25" s="38">
        <f>[1]ANNUITIES!J25</f>
        <v>0</v>
      </c>
      <c r="K25" s="38">
        <f>[1]ANNUITIES!K25</f>
        <v>34</v>
      </c>
      <c r="L25" s="38">
        <f>[1]ANNUITIES!L25</f>
        <v>0</v>
      </c>
      <c r="M25" s="38">
        <f>[1]ANNUITIES!M25</f>
        <v>0</v>
      </c>
      <c r="N25" s="38">
        <f>[1]ANNUITIES!N25</f>
        <v>0</v>
      </c>
      <c r="O25" s="38">
        <f>[1]ANNUITIES!O25</f>
        <v>0</v>
      </c>
      <c r="P25" s="38">
        <f>[1]ANNUITIES!P25</f>
        <v>0</v>
      </c>
      <c r="Q25" s="39">
        <f>[1]ANNUITIES!Q25</f>
        <v>-306</v>
      </c>
    </row>
    <row r="26" spans="2:17" ht="31.5" customHeight="1" x14ac:dyDescent="0.3">
      <c r="B26" s="22" t="s">
        <v>209</v>
      </c>
      <c r="C26" s="38">
        <f>[1]ANNUITIES!C26</f>
        <v>7657219</v>
      </c>
      <c r="D26" s="38">
        <f>[1]ANNUITIES!D26</f>
        <v>50033</v>
      </c>
      <c r="E26" s="38">
        <f>[1]ANNUITIES!E26</f>
        <v>50033</v>
      </c>
      <c r="F26" s="38">
        <f>[1]ANNUITIES!F26</f>
        <v>0</v>
      </c>
      <c r="G26" s="38">
        <f>[1]ANNUITIES!G26</f>
        <v>238084</v>
      </c>
      <c r="H26" s="38">
        <f>[1]ANNUITIES!H26</f>
        <v>235016</v>
      </c>
      <c r="I26" s="38">
        <f>[1]ANNUITIES!I26</f>
        <v>0</v>
      </c>
      <c r="J26" s="38">
        <f>[1]ANNUITIES!J26</f>
        <v>0</v>
      </c>
      <c r="K26" s="38">
        <f>[1]ANNUITIES!K26</f>
        <v>0</v>
      </c>
      <c r="L26" s="38">
        <f>[1]ANNUITIES!L26</f>
        <v>840</v>
      </c>
      <c r="M26" s="38">
        <f>[1]ANNUITIES!M26</f>
        <v>3148</v>
      </c>
      <c r="N26" s="38">
        <f>[1]ANNUITIES!N26</f>
        <v>303377</v>
      </c>
      <c r="O26" s="38">
        <f>[1]ANNUITIES!O26</f>
        <v>0</v>
      </c>
      <c r="P26" s="38">
        <f>[1]ANNUITIES!P26</f>
        <v>0</v>
      </c>
      <c r="Q26" s="39">
        <f>[1]ANNUITIES!Q26</f>
        <v>7771626</v>
      </c>
    </row>
    <row r="27" spans="2:17" ht="31.5" customHeight="1" x14ac:dyDescent="0.3">
      <c r="B27" s="22" t="s">
        <v>40</v>
      </c>
      <c r="C27" s="38">
        <f>[1]ANNUITIES!C27</f>
        <v>0</v>
      </c>
      <c r="D27" s="38">
        <f>[1]ANNUITIES!D27</f>
        <v>0</v>
      </c>
      <c r="E27" s="38">
        <f>[1]ANNUITIES!E27</f>
        <v>0</v>
      </c>
      <c r="F27" s="38">
        <f>[1]ANNUITIES!F27</f>
        <v>0</v>
      </c>
      <c r="G27" s="38">
        <f>[1]ANNUITIES!G27</f>
        <v>0</v>
      </c>
      <c r="H27" s="38">
        <f>[1]ANNUITIES!H27</f>
        <v>0</v>
      </c>
      <c r="I27" s="38">
        <f>[1]ANNUITIES!I27</f>
        <v>0</v>
      </c>
      <c r="J27" s="38">
        <f>[1]ANNUITIES!J27</f>
        <v>0</v>
      </c>
      <c r="K27" s="38">
        <f>[1]ANNUITIES!K27</f>
        <v>0</v>
      </c>
      <c r="L27" s="38">
        <f>[1]ANNUITIES!L27</f>
        <v>0</v>
      </c>
      <c r="M27" s="38">
        <f>[1]ANNUITIES!M27</f>
        <v>0</v>
      </c>
      <c r="N27" s="38">
        <f>[1]ANNUITIES!N27</f>
        <v>0</v>
      </c>
      <c r="O27" s="38">
        <f>[1]ANNUITIES!O27</f>
        <v>0</v>
      </c>
      <c r="P27" s="38">
        <f>[1]ANNUITIES!P27</f>
        <v>0</v>
      </c>
      <c r="Q27" s="39">
        <f>[1]ANNUITIES!Q27</f>
        <v>0</v>
      </c>
    </row>
    <row r="28" spans="2:17" ht="31.5" customHeight="1" x14ac:dyDescent="0.3">
      <c r="B28" s="22" t="s">
        <v>64</v>
      </c>
      <c r="C28" s="38">
        <f>[1]ANNUITIES!C28</f>
        <v>1197794</v>
      </c>
      <c r="D28" s="38">
        <f>[1]ANNUITIES!D28</f>
        <v>0</v>
      </c>
      <c r="E28" s="38">
        <f>[1]ANNUITIES!E28</f>
        <v>0</v>
      </c>
      <c r="F28" s="38">
        <f>[1]ANNUITIES!F28</f>
        <v>0</v>
      </c>
      <c r="G28" s="38">
        <f>[1]ANNUITIES!G28</f>
        <v>29095</v>
      </c>
      <c r="H28" s="38">
        <f>[1]ANNUITIES!H28</f>
        <v>29095</v>
      </c>
      <c r="I28" s="38">
        <f>[1]ANNUITIES!I28</f>
        <v>0</v>
      </c>
      <c r="J28" s="38">
        <f>[1]ANNUITIES!J28</f>
        <v>0</v>
      </c>
      <c r="K28" s="38">
        <f>[1]ANNUITIES!K28</f>
        <v>0</v>
      </c>
      <c r="L28" s="38">
        <f>[1]ANNUITIES!L28</f>
        <v>0</v>
      </c>
      <c r="M28" s="38">
        <f>[1]ANNUITIES!M28</f>
        <v>0</v>
      </c>
      <c r="N28" s="38">
        <f>[1]ANNUITIES!N28</f>
        <v>0</v>
      </c>
      <c r="O28" s="38">
        <f>[1]ANNUITIES!O28</f>
        <v>0</v>
      </c>
      <c r="P28" s="38">
        <f>[1]ANNUITIES!P28</f>
        <v>0</v>
      </c>
      <c r="Q28" s="39">
        <f>[1]ANNUITIES!Q28</f>
        <v>1168700</v>
      </c>
    </row>
    <row r="29" spans="2:17" ht="31.5" customHeight="1" x14ac:dyDescent="0.3">
      <c r="B29" s="22" t="s">
        <v>65</v>
      </c>
      <c r="C29" s="38">
        <f>[1]ANNUITIES!C29</f>
        <v>0</v>
      </c>
      <c r="D29" s="38">
        <f>[1]ANNUITIES!D29</f>
        <v>0</v>
      </c>
      <c r="E29" s="38">
        <f>[1]ANNUITIES!E29</f>
        <v>0</v>
      </c>
      <c r="F29" s="38">
        <f>[1]ANNUITIES!F29</f>
        <v>0</v>
      </c>
      <c r="G29" s="38">
        <f>[1]ANNUITIES!G29</f>
        <v>0</v>
      </c>
      <c r="H29" s="38">
        <f>[1]ANNUITIES!H29</f>
        <v>0</v>
      </c>
      <c r="I29" s="38">
        <f>[1]ANNUITIES!I29</f>
        <v>0</v>
      </c>
      <c r="J29" s="38">
        <f>[1]ANNUITIES!J29</f>
        <v>0</v>
      </c>
      <c r="K29" s="38">
        <f>[1]ANNUITIES!K29</f>
        <v>0</v>
      </c>
      <c r="L29" s="38">
        <f>[1]ANNUITIES!L29</f>
        <v>0</v>
      </c>
      <c r="M29" s="38">
        <f>[1]ANNUITIES!M29</f>
        <v>0</v>
      </c>
      <c r="N29" s="38">
        <f>[1]ANNUITIES!N29</f>
        <v>0</v>
      </c>
      <c r="O29" s="38">
        <f>[1]ANNUITIES!O29</f>
        <v>0</v>
      </c>
      <c r="P29" s="38">
        <f>[1]ANNUITIES!P29</f>
        <v>0</v>
      </c>
      <c r="Q29" s="39">
        <f>[1]ANNUITIES!Q29</f>
        <v>0</v>
      </c>
    </row>
    <row r="30" spans="2:17" ht="31.5" customHeight="1" x14ac:dyDescent="0.3">
      <c r="B30" s="22" t="s">
        <v>66</v>
      </c>
      <c r="C30" s="38">
        <f>[1]ANNUITIES!C30</f>
        <v>1309928</v>
      </c>
      <c r="D30" s="38">
        <f>[1]ANNUITIES!D30</f>
        <v>0</v>
      </c>
      <c r="E30" s="38">
        <f>[1]ANNUITIES!E30</f>
        <v>0</v>
      </c>
      <c r="F30" s="38">
        <f>[1]ANNUITIES!F30</f>
        <v>0</v>
      </c>
      <c r="G30" s="38">
        <f>[1]ANNUITIES!G30</f>
        <v>34072</v>
      </c>
      <c r="H30" s="38">
        <f>[1]ANNUITIES!H30</f>
        <v>0</v>
      </c>
      <c r="I30" s="38">
        <f>[1]ANNUITIES!I30</f>
        <v>0</v>
      </c>
      <c r="J30" s="38">
        <f>[1]ANNUITIES!J30</f>
        <v>0</v>
      </c>
      <c r="K30" s="38">
        <f>[1]ANNUITIES!K30</f>
        <v>36775</v>
      </c>
      <c r="L30" s="38">
        <f>[1]ANNUITIES!L30</f>
        <v>0</v>
      </c>
      <c r="M30" s="38">
        <f>[1]ANNUITIES!M30</f>
        <v>164384</v>
      </c>
      <c r="N30" s="38">
        <f>[1]ANNUITIES!N30</f>
        <v>74231</v>
      </c>
      <c r="O30" s="38">
        <f>[1]ANNUITIES!O30</f>
        <v>0</v>
      </c>
      <c r="P30" s="38">
        <f>[1]ANNUITIES!P30</f>
        <v>0</v>
      </c>
      <c r="Q30" s="39">
        <f>[1]ANNUITIES!Q30</f>
        <v>1183000</v>
      </c>
    </row>
    <row r="31" spans="2:17" ht="31.5" customHeight="1" x14ac:dyDescent="0.25">
      <c r="B31" s="87" t="s">
        <v>47</v>
      </c>
      <c r="C31" s="99">
        <f t="shared" ref="C31:Q31" si="0">SUM(C6:C30)</f>
        <v>33878427</v>
      </c>
      <c r="D31" s="99">
        <f t="shared" si="0"/>
        <v>2303006</v>
      </c>
      <c r="E31" s="99">
        <f t="shared" si="0"/>
        <v>2303006</v>
      </c>
      <c r="F31" s="99">
        <f t="shared" si="0"/>
        <v>0</v>
      </c>
      <c r="G31" s="99">
        <f t="shared" si="0"/>
        <v>1101750</v>
      </c>
      <c r="H31" s="99">
        <f t="shared" si="0"/>
        <v>1200611</v>
      </c>
      <c r="I31" s="99">
        <f t="shared" si="0"/>
        <v>0</v>
      </c>
      <c r="J31" s="99">
        <f t="shared" si="0"/>
        <v>0</v>
      </c>
      <c r="K31" s="99">
        <f t="shared" si="0"/>
        <v>316112</v>
      </c>
      <c r="L31" s="99">
        <f t="shared" si="0"/>
        <v>28262</v>
      </c>
      <c r="M31" s="99">
        <f t="shared" si="0"/>
        <v>222702</v>
      </c>
      <c r="N31" s="99">
        <f t="shared" si="0"/>
        <v>1457621</v>
      </c>
      <c r="O31" s="99">
        <f t="shared" si="0"/>
        <v>2562</v>
      </c>
      <c r="P31" s="99">
        <f t="shared" si="0"/>
        <v>305748</v>
      </c>
      <c r="Q31" s="99">
        <f t="shared" si="0"/>
        <v>35563060</v>
      </c>
    </row>
    <row r="32" spans="2:17" ht="31.5" customHeight="1" x14ac:dyDescent="0.25">
      <c r="B32" s="257" t="s">
        <v>48</v>
      </c>
      <c r="C32" s="258"/>
      <c r="D32" s="258"/>
      <c r="E32" s="258"/>
      <c r="F32" s="258"/>
      <c r="G32" s="258"/>
      <c r="H32" s="258"/>
      <c r="I32" s="258"/>
      <c r="J32" s="258"/>
      <c r="K32" s="258"/>
      <c r="L32" s="258"/>
      <c r="M32" s="258"/>
      <c r="N32" s="258"/>
      <c r="O32" s="258"/>
      <c r="P32" s="258"/>
      <c r="Q32" s="259"/>
    </row>
    <row r="33" spans="2:17" ht="31.5" customHeight="1" x14ac:dyDescent="0.3">
      <c r="B33" s="22" t="s">
        <v>49</v>
      </c>
      <c r="C33" s="38">
        <f>[1]ANNUITIES!C33</f>
        <v>0</v>
      </c>
      <c r="D33" s="38">
        <f>[1]ANNUITIES!D33</f>
        <v>0</v>
      </c>
      <c r="E33" s="38">
        <f>[1]ANNUITIES!E33</f>
        <v>0</v>
      </c>
      <c r="F33" s="38">
        <f>[1]ANNUITIES!F33</f>
        <v>0</v>
      </c>
      <c r="G33" s="38">
        <f>[1]ANNUITIES!G33</f>
        <v>0</v>
      </c>
      <c r="H33" s="38">
        <f>[1]ANNUITIES!H33</f>
        <v>0</v>
      </c>
      <c r="I33" s="38">
        <f>[1]ANNUITIES!I33</f>
        <v>0</v>
      </c>
      <c r="J33" s="38">
        <f>[1]ANNUITIES!J33</f>
        <v>0</v>
      </c>
      <c r="K33" s="38">
        <f>[1]ANNUITIES!K33</f>
        <v>0</v>
      </c>
      <c r="L33" s="38">
        <f>[1]ANNUITIES!L33</f>
        <v>0</v>
      </c>
      <c r="M33" s="38">
        <f>[1]ANNUITIES!M33</f>
        <v>0</v>
      </c>
      <c r="N33" s="38">
        <f>[1]ANNUITIES!N33</f>
        <v>0</v>
      </c>
      <c r="O33" s="38">
        <f>[1]ANNUITIES!O33</f>
        <v>0</v>
      </c>
      <c r="P33" s="38">
        <f>[1]ANNUITIES!P33</f>
        <v>0</v>
      </c>
      <c r="Q33" s="39">
        <f>[1]ANNUITIES!Q33</f>
        <v>0</v>
      </c>
    </row>
    <row r="34" spans="2:17" ht="31.5" customHeight="1" x14ac:dyDescent="0.3">
      <c r="B34" s="22" t="s">
        <v>81</v>
      </c>
      <c r="C34" s="38">
        <f>[1]ANNUITIES!C34</f>
        <v>0</v>
      </c>
      <c r="D34" s="38">
        <f>[1]ANNUITIES!D34</f>
        <v>0</v>
      </c>
      <c r="E34" s="38">
        <f>[1]ANNUITIES!E34</f>
        <v>0</v>
      </c>
      <c r="F34" s="38">
        <f>[1]ANNUITIES!F34</f>
        <v>0</v>
      </c>
      <c r="G34" s="38">
        <f>[1]ANNUITIES!G34</f>
        <v>0</v>
      </c>
      <c r="H34" s="38">
        <f>[1]ANNUITIES!H34</f>
        <v>0</v>
      </c>
      <c r="I34" s="38">
        <f>[1]ANNUITIES!I34</f>
        <v>0</v>
      </c>
      <c r="J34" s="38">
        <f>[1]ANNUITIES!J34</f>
        <v>0</v>
      </c>
      <c r="K34" s="38">
        <f>[1]ANNUITIES!K34</f>
        <v>0</v>
      </c>
      <c r="L34" s="38">
        <f>[1]ANNUITIES!L34</f>
        <v>0</v>
      </c>
      <c r="M34" s="38">
        <f>[1]ANNUITIES!M34</f>
        <v>0</v>
      </c>
      <c r="N34" s="38">
        <f>[1]ANNUITIES!N34</f>
        <v>0</v>
      </c>
      <c r="O34" s="38">
        <f>[1]ANNUITIES!O34</f>
        <v>0</v>
      </c>
      <c r="P34" s="38">
        <f>[1]ANNUITIES!P34</f>
        <v>0</v>
      </c>
      <c r="Q34" s="39">
        <f>[1]ANNUITIES!Q34</f>
        <v>0</v>
      </c>
    </row>
    <row r="35" spans="2:17" ht="31.5" customHeight="1" x14ac:dyDescent="0.3">
      <c r="B35" s="22" t="s">
        <v>50</v>
      </c>
      <c r="C35" s="38">
        <f>[1]ANNUITIES!C35</f>
        <v>0</v>
      </c>
      <c r="D35" s="38">
        <f>[1]ANNUITIES!D35</f>
        <v>0</v>
      </c>
      <c r="E35" s="38">
        <f>[1]ANNUITIES!E35</f>
        <v>0</v>
      </c>
      <c r="F35" s="38">
        <f>[1]ANNUITIES!F35</f>
        <v>0</v>
      </c>
      <c r="G35" s="38">
        <f>[1]ANNUITIES!G35</f>
        <v>0</v>
      </c>
      <c r="H35" s="38">
        <f>[1]ANNUITIES!H35</f>
        <v>0</v>
      </c>
      <c r="I35" s="38">
        <f>[1]ANNUITIES!I35</f>
        <v>0</v>
      </c>
      <c r="J35" s="38">
        <f>[1]ANNUITIES!J35</f>
        <v>0</v>
      </c>
      <c r="K35" s="38">
        <f>[1]ANNUITIES!K35</f>
        <v>0</v>
      </c>
      <c r="L35" s="38">
        <f>[1]ANNUITIES!L35</f>
        <v>0</v>
      </c>
      <c r="M35" s="38">
        <f>[1]ANNUITIES!M35</f>
        <v>0</v>
      </c>
      <c r="N35" s="38">
        <f>[1]ANNUITIES!N35</f>
        <v>0</v>
      </c>
      <c r="O35" s="38">
        <f>[1]ANNUITIES!O35</f>
        <v>0</v>
      </c>
      <c r="P35" s="38">
        <f>[1]ANNUITIES!P35</f>
        <v>0</v>
      </c>
      <c r="Q35" s="39">
        <f>[1]ANNUITIES!Q35</f>
        <v>0</v>
      </c>
    </row>
    <row r="36" spans="2:17" ht="31.5" customHeight="1" x14ac:dyDescent="0.25">
      <c r="B36" s="87" t="s">
        <v>47</v>
      </c>
      <c r="C36" s="99">
        <f>SUM(C33:C35)</f>
        <v>0</v>
      </c>
      <c r="D36" s="99">
        <f t="shared" ref="D36:Q36" si="1">SUM(D33:D35)</f>
        <v>0</v>
      </c>
      <c r="E36" s="99">
        <f t="shared" si="1"/>
        <v>0</v>
      </c>
      <c r="F36" s="99">
        <f t="shared" si="1"/>
        <v>0</v>
      </c>
      <c r="G36" s="99">
        <f t="shared" si="1"/>
        <v>0</v>
      </c>
      <c r="H36" s="99">
        <f t="shared" si="1"/>
        <v>0</v>
      </c>
      <c r="I36" s="99">
        <f t="shared" si="1"/>
        <v>0</v>
      </c>
      <c r="J36" s="99">
        <f t="shared" si="1"/>
        <v>0</v>
      </c>
      <c r="K36" s="99">
        <f t="shared" si="1"/>
        <v>0</v>
      </c>
      <c r="L36" s="99">
        <f t="shared" si="1"/>
        <v>0</v>
      </c>
      <c r="M36" s="99">
        <f t="shared" si="1"/>
        <v>0</v>
      </c>
      <c r="N36" s="99">
        <f t="shared" si="1"/>
        <v>0</v>
      </c>
      <c r="O36" s="99">
        <f t="shared" si="1"/>
        <v>0</v>
      </c>
      <c r="P36" s="99">
        <f t="shared" si="1"/>
        <v>0</v>
      </c>
      <c r="Q36" s="99">
        <f t="shared" si="1"/>
        <v>0</v>
      </c>
    </row>
    <row r="37" spans="2:17" ht="21.75" customHeight="1" x14ac:dyDescent="0.25">
      <c r="B37" s="261" t="s">
        <v>52</v>
      </c>
      <c r="C37" s="261"/>
      <c r="D37" s="261"/>
      <c r="E37" s="261"/>
      <c r="F37" s="261"/>
      <c r="G37" s="261"/>
      <c r="H37" s="261"/>
      <c r="I37" s="261"/>
      <c r="J37" s="261"/>
      <c r="K37" s="261"/>
      <c r="L37" s="261"/>
      <c r="M37" s="261"/>
      <c r="N37" s="261"/>
      <c r="O37" s="261"/>
      <c r="P37" s="261"/>
      <c r="Q37" s="261"/>
    </row>
    <row r="38" spans="2:17" ht="21.75" customHeight="1" x14ac:dyDescent="0.25">
      <c r="C38" s="34"/>
      <c r="D38" s="34"/>
      <c r="E38" s="34"/>
      <c r="F38" s="34"/>
      <c r="G38" s="34"/>
      <c r="H38" s="34"/>
      <c r="I38" s="34"/>
      <c r="J38" s="34"/>
      <c r="K38" s="34"/>
      <c r="L38" s="34"/>
      <c r="M38" s="34"/>
      <c r="N38" s="34"/>
      <c r="O38" s="34"/>
      <c r="P38" s="34"/>
      <c r="Q38" s="37"/>
    </row>
  </sheetData>
  <sheetProtection password="E931"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Bosco M. Mwanza</cp:lastModifiedBy>
  <cp:lastPrinted>2017-06-13T09:27:29Z</cp:lastPrinted>
  <dcterms:created xsi:type="dcterms:W3CDTF">2014-08-15T11:20:55Z</dcterms:created>
  <dcterms:modified xsi:type="dcterms:W3CDTF">2018-06-27T09:10:20Z</dcterms:modified>
</cp:coreProperties>
</file>